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790" yWindow="360" windowWidth="20010" windowHeight="10680" tabRatio="604"/>
  </bookViews>
  <sheets>
    <sheet name="2026" sheetId="1" r:id="rId1"/>
  </sheets>
  <definedNames>
    <definedName name="_xlnm._FilterDatabase" localSheetId="0" hidden="1">'2026'!$H$1:$H$292</definedName>
    <definedName name="Z_2505F84B_EDD5_43D7_8CE7_AFF925DFBFF7_.wvu.Cols" localSheetId="0" hidden="1">'2026'!#REF!</definedName>
    <definedName name="Z_2505F84B_EDD5_43D7_8CE7_AFF925DFBFF7_.wvu.PrintArea" localSheetId="0" hidden="1">'2026'!$B$1:$H$238</definedName>
    <definedName name="Z_2505F84B_EDD5_43D7_8CE7_AFF925DFBFF7_.wvu.PrintTitles" localSheetId="0" hidden="1">'2026'!$B:$B,'2026'!$3:$6</definedName>
    <definedName name="Z_2505F84B_EDD5_43D7_8CE7_AFF925DFBFF7_.wvu.Rows" localSheetId="0" hidden="1">'2026'!#REF!,'2026'!$6:$6,'2026'!#REF!,'2026'!#REF!,'2026'!#REF!,'2026'!#REF!</definedName>
    <definedName name="Z_9D015A7B_71BF_4A38_92C8_CCD8973F5CA0_.wvu.Cols" localSheetId="0" hidden="1">'2026'!#REF!,'2026'!#REF!</definedName>
    <definedName name="Z_9D015A7B_71BF_4A38_92C8_CCD8973F5CA0_.wvu.FilterData" localSheetId="0" hidden="1">'2026'!$B$6:$H$238</definedName>
    <definedName name="Z_9D015A7B_71BF_4A38_92C8_CCD8973F5CA0_.wvu.PrintArea" localSheetId="0" hidden="1">'2026'!#REF!</definedName>
    <definedName name="Z_9D015A7B_71BF_4A38_92C8_CCD8973F5CA0_.wvu.PrintTitles" localSheetId="0" hidden="1">'2026'!$B:$B,'2026'!$3:$6</definedName>
    <definedName name="Z_9D015A7B_71BF_4A38_92C8_CCD8973F5CA0_.wvu.Rows" localSheetId="0" hidden="1">'2026'!#REF!</definedName>
    <definedName name="_xlnm.Print_Titles" localSheetId="0">'2026'!$B:$B,'2026'!$3:$5</definedName>
    <definedName name="_xlnm.Print_Area" localSheetId="0">'2026'!$A$1:$H$271</definedName>
  </definedNames>
  <calcPr calcId="144525" iterate="1"/>
</workbook>
</file>

<file path=xl/calcChain.xml><?xml version="1.0" encoding="utf-8"?>
<calcChain xmlns="http://schemas.openxmlformats.org/spreadsheetml/2006/main">
  <c r="F128" i="1" l="1"/>
  <c r="F130" i="1"/>
  <c r="D266" i="1" l="1"/>
  <c r="D226" i="1"/>
  <c r="D181" i="1"/>
  <c r="D152" i="1"/>
  <c r="D68" i="1"/>
  <c r="D47" i="1"/>
  <c r="D29" i="1"/>
  <c r="D7" i="1"/>
  <c r="G195" i="1" l="1"/>
  <c r="D195" i="1"/>
  <c r="E195" i="1"/>
  <c r="C195" i="1"/>
  <c r="F261" i="1"/>
  <c r="F262" i="1"/>
  <c r="F263" i="1"/>
  <c r="F264" i="1"/>
  <c r="F265" i="1"/>
  <c r="D260" i="1"/>
  <c r="E260" i="1"/>
  <c r="G260" i="1"/>
  <c r="C260" i="1"/>
  <c r="C226" i="1"/>
  <c r="C181" i="1"/>
  <c r="C152" i="1"/>
  <c r="C68" i="1"/>
  <c r="C47" i="1"/>
  <c r="C29" i="1"/>
  <c r="C7" i="1"/>
  <c r="C214" i="1"/>
  <c r="C135" i="1"/>
  <c r="C81" i="1"/>
  <c r="E226" i="1"/>
  <c r="H267" i="1"/>
  <c r="H255" i="1"/>
  <c r="H257" i="1"/>
  <c r="H258" i="1"/>
  <c r="H252" i="1"/>
  <c r="H228" i="1"/>
  <c r="H230" i="1"/>
  <c r="H231" i="1"/>
  <c r="H233" i="1"/>
  <c r="H235" i="1"/>
  <c r="H237" i="1"/>
  <c r="H238" i="1"/>
  <c r="H225" i="1"/>
  <c r="H219" i="1"/>
  <c r="H212" i="1"/>
  <c r="H200" i="1"/>
  <c r="H206" i="1"/>
  <c r="H207" i="1"/>
  <c r="H208" i="1"/>
  <c r="H209" i="1"/>
  <c r="H210" i="1"/>
  <c r="H188" i="1"/>
  <c r="H190" i="1"/>
  <c r="H192" i="1"/>
  <c r="H193" i="1"/>
  <c r="H194" i="1"/>
  <c r="H183" i="1"/>
  <c r="H155" i="1"/>
  <c r="H156" i="1"/>
  <c r="H157" i="1"/>
  <c r="H159" i="1"/>
  <c r="H161" i="1"/>
  <c r="H162" i="1"/>
  <c r="H163" i="1"/>
  <c r="H172" i="1"/>
  <c r="H173" i="1"/>
  <c r="H174" i="1"/>
  <c r="H175" i="1"/>
  <c r="H176" i="1"/>
  <c r="H177" i="1"/>
  <c r="H178" i="1"/>
  <c r="H179" i="1"/>
  <c r="H153" i="1"/>
  <c r="H137" i="1"/>
  <c r="H145" i="1"/>
  <c r="H146" i="1"/>
  <c r="H147" i="1"/>
  <c r="H148" i="1"/>
  <c r="H150" i="1"/>
  <c r="H151" i="1"/>
  <c r="H125" i="1"/>
  <c r="H127" i="1"/>
  <c r="H128" i="1"/>
  <c r="H134" i="1"/>
  <c r="H115" i="1"/>
  <c r="H116" i="1"/>
  <c r="H117" i="1"/>
  <c r="H118" i="1"/>
  <c r="H119" i="1"/>
  <c r="H120" i="1"/>
  <c r="H122" i="1"/>
  <c r="H83" i="1"/>
  <c r="H85" i="1"/>
  <c r="H87" i="1"/>
  <c r="H89" i="1"/>
  <c r="H93" i="1"/>
  <c r="H95" i="1"/>
  <c r="H96" i="1"/>
  <c r="H97" i="1"/>
  <c r="H98" i="1"/>
  <c r="H99" i="1"/>
  <c r="H100" i="1"/>
  <c r="H101" i="1"/>
  <c r="H103" i="1"/>
  <c r="H104" i="1"/>
  <c r="H106" i="1"/>
  <c r="H74" i="1"/>
  <c r="H75" i="1"/>
  <c r="H78" i="1"/>
  <c r="H49" i="1"/>
  <c r="H50" i="1"/>
  <c r="H54" i="1"/>
  <c r="H58" i="1"/>
  <c r="H59" i="1"/>
  <c r="H60" i="1"/>
  <c r="H61" i="1"/>
  <c r="H62" i="1"/>
  <c r="H64" i="1"/>
  <c r="H65" i="1"/>
  <c r="H67" i="1"/>
  <c r="H32" i="1"/>
  <c r="H33" i="1"/>
  <c r="H34" i="1"/>
  <c r="H37" i="1"/>
  <c r="H38" i="1"/>
  <c r="H39" i="1"/>
  <c r="H40" i="1"/>
  <c r="H42" i="1"/>
  <c r="H43" i="1"/>
  <c r="H44" i="1"/>
  <c r="H45" i="1"/>
  <c r="H46" i="1"/>
  <c r="H30" i="1"/>
  <c r="H13" i="1"/>
  <c r="H15" i="1"/>
  <c r="H16" i="1"/>
  <c r="H19" i="1"/>
  <c r="H20" i="1"/>
  <c r="H21" i="1"/>
  <c r="H22" i="1"/>
  <c r="H23" i="1"/>
  <c r="H24" i="1"/>
  <c r="H26" i="1"/>
  <c r="F260" i="1" l="1"/>
  <c r="E81" i="1"/>
  <c r="D81" i="1"/>
  <c r="H82" i="1"/>
  <c r="H109" i="1"/>
  <c r="H124" i="1"/>
  <c r="H180" i="1"/>
  <c r="H197" i="1"/>
  <c r="H198" i="1"/>
  <c r="H217" i="1"/>
  <c r="H218" i="1"/>
  <c r="H221" i="1"/>
  <c r="H222" i="1"/>
  <c r="H243" i="1"/>
  <c r="H245" i="1"/>
  <c r="H250" i="1"/>
  <c r="H253" i="1"/>
  <c r="H8" i="1"/>
  <c r="F30" i="1"/>
  <c r="F31" i="1"/>
  <c r="F32" i="1"/>
  <c r="F33" i="1"/>
  <c r="F34" i="1"/>
  <c r="F37" i="1"/>
  <c r="F38" i="1"/>
  <c r="F39" i="1"/>
  <c r="F40" i="1"/>
  <c r="F41" i="1"/>
  <c r="F42" i="1"/>
  <c r="F43" i="1"/>
  <c r="F44" i="1"/>
  <c r="F45" i="1"/>
  <c r="F46" i="1"/>
  <c r="F48" i="1"/>
  <c r="F49" i="1"/>
  <c r="F52" i="1"/>
  <c r="F53" i="1"/>
  <c r="F54" i="1"/>
  <c r="F58" i="1"/>
  <c r="F59" i="1"/>
  <c r="F60" i="1"/>
  <c r="F61" i="1"/>
  <c r="F62" i="1"/>
  <c r="F63" i="1"/>
  <c r="F64" i="1"/>
  <c r="F65" i="1"/>
  <c r="F66" i="1"/>
  <c r="F67" i="1"/>
  <c r="F69" i="1"/>
  <c r="F71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9" i="1"/>
  <c r="F116" i="1"/>
  <c r="F117" i="1"/>
  <c r="F118" i="1"/>
  <c r="F120" i="1"/>
  <c r="F124" i="1"/>
  <c r="F125" i="1"/>
  <c r="F127" i="1"/>
  <c r="F131" i="1"/>
  <c r="F134" i="1"/>
  <c r="F136" i="1"/>
  <c r="F137" i="1"/>
  <c r="F144" i="1"/>
  <c r="F145" i="1"/>
  <c r="F146" i="1"/>
  <c r="F147" i="1"/>
  <c r="F148" i="1"/>
  <c r="F150" i="1"/>
  <c r="F151" i="1"/>
  <c r="F153" i="1"/>
  <c r="F154" i="1"/>
  <c r="F155" i="1"/>
  <c r="F156" i="1"/>
  <c r="F157" i="1"/>
  <c r="F158" i="1"/>
  <c r="F159" i="1"/>
  <c r="F160" i="1"/>
  <c r="F161" i="1"/>
  <c r="F162" i="1"/>
  <c r="F164" i="1"/>
  <c r="F172" i="1"/>
  <c r="F173" i="1"/>
  <c r="F174" i="1"/>
  <c r="F175" i="1"/>
  <c r="F176" i="1"/>
  <c r="F177" i="1"/>
  <c r="F178" i="1"/>
  <c r="F179" i="1"/>
  <c r="F180" i="1"/>
  <c r="F183" i="1"/>
  <c r="F188" i="1"/>
  <c r="F190" i="1"/>
  <c r="F191" i="1"/>
  <c r="F192" i="1"/>
  <c r="F193" i="1"/>
  <c r="F194" i="1"/>
  <c r="F197" i="1"/>
  <c r="F198" i="1"/>
  <c r="F200" i="1"/>
  <c r="F206" i="1"/>
  <c r="F207" i="1"/>
  <c r="F208" i="1"/>
  <c r="F209" i="1"/>
  <c r="F210" i="1"/>
  <c r="F212" i="1"/>
  <c r="F213" i="1"/>
  <c r="F217" i="1"/>
  <c r="F218" i="1"/>
  <c r="F219" i="1"/>
  <c r="F221" i="1"/>
  <c r="F222" i="1"/>
  <c r="F223" i="1"/>
  <c r="F224" i="1"/>
  <c r="F225" i="1"/>
  <c r="F227" i="1"/>
  <c r="F228" i="1"/>
  <c r="F230" i="1"/>
  <c r="F231" i="1"/>
  <c r="F232" i="1"/>
  <c r="F233" i="1"/>
  <c r="F234" i="1"/>
  <c r="F235" i="1"/>
  <c r="F236" i="1"/>
  <c r="F237" i="1"/>
  <c r="F238" i="1"/>
  <c r="F239" i="1"/>
  <c r="F240" i="1"/>
  <c r="F242" i="1"/>
  <c r="F243" i="1"/>
  <c r="F245" i="1"/>
  <c r="F249" i="1"/>
  <c r="F250" i="1"/>
  <c r="F252" i="1"/>
  <c r="F253" i="1"/>
  <c r="F255" i="1"/>
  <c r="F257" i="1"/>
  <c r="F258" i="1"/>
  <c r="F267" i="1"/>
  <c r="F13" i="1"/>
  <c r="F15" i="1"/>
  <c r="F16" i="1"/>
  <c r="F17" i="1"/>
  <c r="F18" i="1"/>
  <c r="F19" i="1"/>
  <c r="F20" i="1"/>
  <c r="F21" i="1"/>
  <c r="F22" i="1"/>
  <c r="F23" i="1"/>
  <c r="F24" i="1"/>
  <c r="F25" i="1"/>
  <c r="F26" i="1"/>
  <c r="F8" i="1"/>
  <c r="G181" i="1" l="1"/>
  <c r="E181" i="1"/>
  <c r="G81" i="1"/>
  <c r="H81" i="1" s="1"/>
  <c r="H181" i="1" l="1"/>
  <c r="F181" i="1"/>
  <c r="E7" i="1"/>
  <c r="G7" i="1"/>
  <c r="E29" i="1"/>
  <c r="G29" i="1"/>
  <c r="E47" i="1"/>
  <c r="G47" i="1"/>
  <c r="E68" i="1"/>
  <c r="E266" i="1" s="1"/>
  <c r="G68" i="1"/>
  <c r="C108" i="1"/>
  <c r="D108" i="1"/>
  <c r="E108" i="1"/>
  <c r="G108" i="1"/>
  <c r="C123" i="1"/>
  <c r="D123" i="1"/>
  <c r="E123" i="1"/>
  <c r="G123" i="1"/>
  <c r="D135" i="1"/>
  <c r="E135" i="1"/>
  <c r="G135" i="1"/>
  <c r="E152" i="1"/>
  <c r="G152" i="1"/>
  <c r="C199" i="1"/>
  <c r="D199" i="1"/>
  <c r="E199" i="1"/>
  <c r="G199" i="1"/>
  <c r="C211" i="1"/>
  <c r="D211" i="1"/>
  <c r="E211" i="1"/>
  <c r="G211" i="1"/>
  <c r="D214" i="1"/>
  <c r="E214" i="1"/>
  <c r="G214" i="1"/>
  <c r="C220" i="1"/>
  <c r="D220" i="1"/>
  <c r="E220" i="1"/>
  <c r="G220" i="1"/>
  <c r="G226" i="1"/>
  <c r="C241" i="1"/>
  <c r="D241" i="1"/>
  <c r="E241" i="1"/>
  <c r="G241" i="1"/>
  <c r="C246" i="1"/>
  <c r="D246" i="1"/>
  <c r="E246" i="1"/>
  <c r="G246" i="1"/>
  <c r="C251" i="1"/>
  <c r="D251" i="1"/>
  <c r="E251" i="1"/>
  <c r="G251" i="1"/>
  <c r="C254" i="1"/>
  <c r="D254" i="1"/>
  <c r="E254" i="1"/>
  <c r="G254" i="1"/>
  <c r="F7" i="1" l="1"/>
  <c r="H7" i="1"/>
  <c r="G266" i="1"/>
  <c r="G268" i="1" s="1"/>
  <c r="C266" i="1"/>
  <c r="C268" i="1" s="1"/>
  <c r="H251" i="1"/>
  <c r="H199" i="1"/>
  <c r="H254" i="1"/>
  <c r="F254" i="1"/>
  <c r="F251" i="1"/>
  <c r="H246" i="1"/>
  <c r="F246" i="1"/>
  <c r="H241" i="1"/>
  <c r="F241" i="1"/>
  <c r="H226" i="1"/>
  <c r="F226" i="1"/>
  <c r="F220" i="1"/>
  <c r="H220" i="1"/>
  <c r="H214" i="1"/>
  <c r="F214" i="1"/>
  <c r="H211" i="1"/>
  <c r="F211" i="1"/>
  <c r="F199" i="1"/>
  <c r="H195" i="1"/>
  <c r="F195" i="1"/>
  <c r="F152" i="1"/>
  <c r="H152" i="1"/>
  <c r="H135" i="1"/>
  <c r="F135" i="1"/>
  <c r="H123" i="1"/>
  <c r="F123" i="1"/>
  <c r="H108" i="1"/>
  <c r="F108" i="1"/>
  <c r="H68" i="1"/>
  <c r="F68" i="1"/>
  <c r="H47" i="1"/>
  <c r="F47" i="1"/>
  <c r="H29" i="1"/>
  <c r="F29" i="1"/>
  <c r="D268" i="1"/>
  <c r="E268" i="1"/>
  <c r="H266" i="1" l="1"/>
  <c r="F266" i="1"/>
  <c r="H268" i="1" l="1"/>
  <c r="F268" i="1"/>
</calcChain>
</file>

<file path=xl/sharedStrings.xml><?xml version="1.0" encoding="utf-8"?>
<sst xmlns="http://schemas.openxmlformats.org/spreadsheetml/2006/main" count="507" uniqueCount="491">
  <si>
    <t xml:space="preserve">Сведения об исполнении областного бюджета Саратовской области по расходам в разрезе государственных программ </t>
  </si>
  <si>
    <t>тыс. рублей</t>
  </si>
  <si>
    <t>Код целевой статьи расходов</t>
  </si>
  <si>
    <t>Наименование</t>
  </si>
  <si>
    <t>Темп роста к соответствующему периоду прошлого года, %</t>
  </si>
  <si>
    <t xml:space="preserve">Исполнение </t>
  </si>
  <si>
    <t>Государственная программа Саратовской области «Развитие образования в Саратовской области»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</si>
  <si>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</si>
  <si>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Государственная программа Саратовской области «Развитие здравоохранения»</t>
  </si>
  <si>
    <t>Государственная программа Саратовской области «Обеспечение населения доступным жильем и развитие жилищно-коммунальной инфраструктуры»</t>
  </si>
  <si>
    <t>Государственная программа Саратовской области «Развитие транспортной системы»</t>
  </si>
  <si>
    <t>Государственная программа Саратовской области «Информационное общество»</t>
  </si>
  <si>
    <t>Государственная программа Саратовской области «Повышение энергоэффективности и энергосбережения в Саратовской области»</t>
  </si>
  <si>
    <t xml:space="preserve">Государственная программа Саратовской области «Развитие государственного и муниципального управления» </t>
  </si>
  <si>
    <t>Государственная программа Саратовской области «Развитие промышленности в Саратовской области»</t>
  </si>
  <si>
    <t xml:space="preserve">Государственная программа Саратовской области «Патриотическое воспитание граждан Саратовской области» </t>
  </si>
  <si>
    <t>Государственная программа Саратовской области «Комплексное развитие сельских территорий»</t>
  </si>
  <si>
    <t>ИТОГО ПО ПРОГРАММАМ</t>
  </si>
  <si>
    <t>Непрограммные расходы</t>
  </si>
  <si>
    <t>РАСХОДЫ всего</t>
  </si>
  <si>
    <t xml:space="preserve"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 </t>
  </si>
  <si>
    <t>Региональный проект «Развитие инфраструктуры образовательных организаций Саратовской области»</t>
  </si>
  <si>
    <t>Региональный проект «Современная школа»</t>
  </si>
  <si>
    <t>Региональный проект «Успех каждого ребенка»</t>
  </si>
  <si>
    <t>Региональный проект «Цифровая образовательная среда»</t>
  </si>
  <si>
    <t>Комплекс процессных мероприятий «Создание условий для воспитания и социализации детей-сирот и детей, оставшихся без попечения родителей»</t>
  </si>
  <si>
    <t>Комплекс процессных мероприятий «Содействие развитию дошкольного образования»</t>
  </si>
  <si>
    <t>Комплекс процессных мероприятий «Содействие развитию общего и дополнительного образования»</t>
  </si>
  <si>
    <t>Комплекс процессных мероприятий «Укрепление материально-технической базы образовательных организаций»</t>
  </si>
  <si>
    <t>Комплекс процессных мероприятий «Поддержка одаренных детей Саратовской области»</t>
  </si>
  <si>
    <t>Комплекс процессных мероприятий «Содействие развитию профессионального образования»</t>
  </si>
  <si>
    <t>Комплекс процессных мероприятий «Содействие развитию финансовой грамотности населения области»</t>
  </si>
  <si>
    <t>Комплекс процессных мероприятий «Подготовка кадров»</t>
  </si>
  <si>
    <t>Комплекс процессных мероприятий «Реализация отдельных функций и полномочий министерства образования области»</t>
  </si>
  <si>
    <t>Комплекс процессных мероприятий «Поддержка учащихся с ограниченными возможностями»</t>
  </si>
  <si>
    <t>5110100000</t>
  </si>
  <si>
    <t>511E100000</t>
  </si>
  <si>
    <t>511E200000</t>
  </si>
  <si>
    <t>511E400000</t>
  </si>
  <si>
    <t>5130100000</t>
  </si>
  <si>
    <t>5130200000</t>
  </si>
  <si>
    <t>5130300000</t>
  </si>
  <si>
    <t>5130400000</t>
  </si>
  <si>
    <t>5130500000</t>
  </si>
  <si>
    <t>5130600000</t>
  </si>
  <si>
    <t>5130700000</t>
  </si>
  <si>
    <t>5130800000</t>
  </si>
  <si>
    <t>5130900000</t>
  </si>
  <si>
    <t>5131000000</t>
  </si>
  <si>
    <t xml:space="preserve">Государственная программа Саратовской области «Социальная поддержка и социальное обслуживание населения Саратовской области»                                                           </t>
  </si>
  <si>
    <t xml:space="preserve">Государственная программа Саратовской области «Культура Саратовской области»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</si>
  <si>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«Развитие физической культуры, спорта, туризма и молодежной политики»                                                                                   </t>
  </si>
  <si>
    <t xml:space="preserve"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</si>
  <si>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«Защита населения и территорий от чрезвычайных ситуаций, обеспечение пожарной безопасности» </t>
  </si>
  <si>
    <t xml:space="preserve"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</si>
  <si>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«Формирование комфортной городской среды» </t>
  </si>
  <si>
    <t>Региональный проект «Совершенствование материально-технической базы и обеспечение доступности объектов и услуг»</t>
  </si>
  <si>
    <t>Региональный проект «Финансовая поддержка семей при рождении детей»</t>
  </si>
  <si>
    <t>Региональный проект «Разработка и реализация программы системной поддержки и повышения качества жизни граждан старшего поколения «Старшее поколение»</t>
  </si>
  <si>
    <t>5210100000</t>
  </si>
  <si>
    <t>521P100000</t>
  </si>
  <si>
    <t>521P300000</t>
  </si>
  <si>
    <t>Комплекс процессных мероприятий «Социальная поддержка семей с детьми»</t>
  </si>
  <si>
    <t>Комплекс процессных мероприятий «Предоставление различных видов социальной поддержки»</t>
  </si>
  <si>
    <t>Комплекс процессных мероприятий «Обеспечение организации предоставления мер социальной поддержки»</t>
  </si>
  <si>
    <t>Комплекс процессных мероприятий «Социальное обслуживание граждан»</t>
  </si>
  <si>
    <t>Комплекс процессных мероприятий «Социальное обслуживание граждан негосударственными организациями»</t>
  </si>
  <si>
    <t>Комплекс процессных мероприятий «Организация отдыха и оздоровления детей»</t>
  </si>
  <si>
    <t>Комплекс процессных мероприятий «Социально-значимые мероприятия»</t>
  </si>
  <si>
    <t>Комплекс процессных мероприятий «Старшее поколение»</t>
  </si>
  <si>
    <t>Комплекс процессных мероприятий «Развитие институтов гражданского общества и поддержка социально ориентированных некоммерческих организаций в Саратовской области»</t>
  </si>
  <si>
    <t>5230100000</t>
  </si>
  <si>
    <t>5230200000</t>
  </si>
  <si>
    <t>5230300000</t>
  </si>
  <si>
    <t>5230400000</t>
  </si>
  <si>
    <t>5230500000</t>
  </si>
  <si>
    <t>5230600000</t>
  </si>
  <si>
    <t>5230700000</t>
  </si>
  <si>
    <t>5230900000</t>
  </si>
  <si>
    <t>5231000000</t>
  </si>
  <si>
    <t>5231100000</t>
  </si>
  <si>
    <t>5310100000</t>
  </si>
  <si>
    <t>5310200000</t>
  </si>
  <si>
    <t>5310300000</t>
  </si>
  <si>
    <t>531F300000</t>
  </si>
  <si>
    <t>531F500000</t>
  </si>
  <si>
    <t>Региональный проект «Комплексное развитие территории бывшего аэропорта Саратов «Центральный» в Кировском районе г.Саратова</t>
  </si>
  <si>
    <t>Региональный проект «Ремонт и развитие водопроводной сети»</t>
  </si>
  <si>
    <t>Региональный проект «Строительство жилых домов»</t>
  </si>
  <si>
    <t>Региональный проект «Жилье»</t>
  </si>
  <si>
    <t>Региональный проект «Обеспечение устойчивого сокращения непригодного для проживания жилищного фонда»</t>
  </si>
  <si>
    <t>Региональный проект «Чистая вода»</t>
  </si>
  <si>
    <t>5330100000</t>
  </si>
  <si>
    <t>5330200000</t>
  </si>
  <si>
    <t>5330300000</t>
  </si>
  <si>
    <t>5330400000</t>
  </si>
  <si>
    <t>5330500000</t>
  </si>
  <si>
    <t>5330600000</t>
  </si>
  <si>
    <t>5330700000</t>
  </si>
  <si>
    <t>5330800000</t>
  </si>
  <si>
    <t>5330900000</t>
  </si>
  <si>
    <t>Комплекс процессных мероприятий «Создание условий для развития жилищного строительства в Саратовской области»</t>
  </si>
  <si>
    <t>Комплекс процессных мероприятий «Реализация государственной политики в области жилищно-коммунального хозяйства»</t>
  </si>
  <si>
    <t>Комплекс процессных мероприятий «Реализация мероприятий по обеспечению жильем молодых семей»</t>
  </si>
  <si>
    <t>Комплекс процессных мероприятий «Реализация мероприятий по обеспечению жильем детей-сирот и детей, оставшихся без попечения родителей»</t>
  </si>
  <si>
    <t>Комплекс процессных мероприятий «Реализация мероприятий по обеспечению жильем отдельных категорий граждан в соответствии с областным законодательством»</t>
  </si>
  <si>
    <t>Комплекс процессных мероприятий «Реализация мероприятий по обеспечению жильем отдельных категорий граждан в соответствии с федеральным законодательством»</t>
  </si>
  <si>
    <t>Комплекс процессных мероприятий «Реализация отдельных функций и полномочий министерства строительства и жилищно-коммунального хозяйства области»</t>
  </si>
  <si>
    <t>Комплекс процессных мероприятий «Повышение доступности ипотечных займов для отдельных категорий граждан»</t>
  </si>
  <si>
    <t>Комплекс процессных мероприятий «Реализация мероприятий по регистрации зон санитарной охраны в Управлении Федеральной службы государственной регистрации, кадастра и картографии по Саратовской области»</t>
  </si>
  <si>
    <t>5410100000</t>
  </si>
  <si>
    <t>541P200000</t>
  </si>
  <si>
    <t>5430100000</t>
  </si>
  <si>
    <t>5430200000</t>
  </si>
  <si>
    <t>5430300000</t>
  </si>
  <si>
    <t>5430400000</t>
  </si>
  <si>
    <t>5430500000</t>
  </si>
  <si>
    <t>5430600000</t>
  </si>
  <si>
    <t>5430700000</t>
  </si>
  <si>
    <t>Региональный проект «Интеграция в трудовую деятельность граждан, испытывающих трудности в поиске работы на территории Саратовской области»</t>
  </si>
  <si>
    <t>Региональный проект «Содействие занятости»</t>
  </si>
  <si>
    <t>Комплекс процессных мероприятий «Содействие занятости населения»</t>
  </si>
  <si>
    <t>Комплекс процессных мероприятий «Социальная поддержка безработных граждан</t>
  </si>
  <si>
    <t>Комплекс процессных мероприятий «Регулирование трудовой миграции»</t>
  </si>
  <si>
    <t>Комплекс процессных мероприятий «Оказание содействия добровольному переселению в Саратовскую область соотечественников, проживающих за рубежом»</t>
  </si>
  <si>
    <t>Комплекс процессных мероприятий «Улучшение условий и охраны труда»</t>
  </si>
  <si>
    <t>Комплекс процессных мероприятий «Материально-техническая база и кадровый потенциал сферы занятости, труда и миграции Саратовской области»</t>
  </si>
  <si>
    <t>Комплекс процессных мероприятий «Совершенствование социального партнерства»</t>
  </si>
  <si>
    <t>5510100000</t>
  </si>
  <si>
    <t>5510200000</t>
  </si>
  <si>
    <t>5510400000</t>
  </si>
  <si>
    <t>551A100000</t>
  </si>
  <si>
    <t>551A200000</t>
  </si>
  <si>
    <t>551A300000</t>
  </si>
  <si>
    <t>Региональный проект «Развитие театральной деятельности»</t>
  </si>
  <si>
    <t>Региональный проект «Сохранение культурного и исторического наследия»</t>
  </si>
  <si>
    <t>Региональный проект «Развитие культурной инфраструктуры»</t>
  </si>
  <si>
    <t>Региональный проект «Обеспечение качественно нового уровня развития инфраструктуры культуры («Культурная среда»)»</t>
  </si>
  <si>
    <t>Региональный проект «Цифровизация услуг и формирование информационного пространства в сфере культуры («Цифровая культура»)»</t>
  </si>
  <si>
    <t>Региональный проект «Создание условий для реализации творческого потенциала нации («Творческие люди»)»</t>
  </si>
  <si>
    <t>5530100000</t>
  </si>
  <si>
    <t>5530200000</t>
  </si>
  <si>
    <t>5530300000</t>
  </si>
  <si>
    <t>5530400000</t>
  </si>
  <si>
    <t>5530500000</t>
  </si>
  <si>
    <t>5530600000</t>
  </si>
  <si>
    <t>5530700000</t>
  </si>
  <si>
    <t>5530800000</t>
  </si>
  <si>
    <t>5530900000</t>
  </si>
  <si>
    <t>5531000000</t>
  </si>
  <si>
    <t>5531100000</t>
  </si>
  <si>
    <t>5531200000</t>
  </si>
  <si>
    <t>5531300000</t>
  </si>
  <si>
    <t>5531400000</t>
  </si>
  <si>
    <t>Комплекс процессных мероприятий «Государственная охрана, сохранение и популяризация объектов культурного наследия»</t>
  </si>
  <si>
    <t>Комплекс процессных мероприятий «Создание условий для гармонизации межнациональных отношений и этнокультурного развития народов Саратовской области»</t>
  </si>
  <si>
    <t>Комплекс процессных мероприятий «Реализация государственных полномочий управления делами Правительства области в сфере архивного дела»</t>
  </si>
  <si>
    <t>Комплекс процессных мероприятий «Музеи»</t>
  </si>
  <si>
    <t>Комплекс процессных мероприятий «Театры»</t>
  </si>
  <si>
    <t>Комплекс процессных мероприятий «Концертные организации и цирковые коллективы»</t>
  </si>
  <si>
    <t>Комплекс процессных мероприятий «Библиотеки»</t>
  </si>
  <si>
    <t>Комплекс процессных мероприятий «Культурно-досуговые учреждения»</t>
  </si>
  <si>
    <t>Комплекс процессных мероприятий «Создание условий для развития образования в сфере культуры»</t>
  </si>
  <si>
    <t>Комплекс процессных мероприятий «Создание условий для творческого развития детей и молодежи в сфере культуры»</t>
  </si>
  <si>
    <t>Комплекс процессных мероприятий «Развитие кадрового потенциала сферы культуры»</t>
  </si>
  <si>
    <t>Комплекс процессных мероприятий «Создание условий для укрепления материально-технической базы учреждений в сфере культуры»</t>
  </si>
  <si>
    <t>Комплекс процессных мероприятий «Независимая оценка качества условий оказания услуг в сфере культуры»</t>
  </si>
  <si>
    <t>Комплекс процессных мероприятий «Популяризация культурных традиций»</t>
  </si>
  <si>
    <t>Региональный проект «Развитие инфраструктуры и укрепление материально-технической базы спорта»</t>
  </si>
  <si>
    <t>Региональный проект «Социальная активность»</t>
  </si>
  <si>
    <t>Региональный проект «Развитие системы поддержки молодежи («Молодежь России»)»</t>
  </si>
  <si>
    <t>Региональный проект «Развитие туристической инфраструктуры»</t>
  </si>
  <si>
    <t>Региональный проект «Спорт – норма жизни»</t>
  </si>
  <si>
    <t>5610100000</t>
  </si>
  <si>
    <t>561E800000</t>
  </si>
  <si>
    <t>561EB00000</t>
  </si>
  <si>
    <t>561EГ00000</t>
  </si>
  <si>
    <t>561J100000</t>
  </si>
  <si>
    <t>561P500000</t>
  </si>
  <si>
    <t>Региональный проект «Патриотическое воспитание граждан Российской Федерации»</t>
  </si>
  <si>
    <t>5630100000</t>
  </si>
  <si>
    <t>5630200000</t>
  </si>
  <si>
    <t>5630300000</t>
  </si>
  <si>
    <t>5630400000</t>
  </si>
  <si>
    <t>5630500000</t>
  </si>
  <si>
    <t>5630600000</t>
  </si>
  <si>
    <t>5630700000</t>
  </si>
  <si>
    <t>Комплекс процессных мероприятий «Спорт высших достижений. Подготовка спортивного резерва»</t>
  </si>
  <si>
    <t>Комплекс процессных мероприятий «Массовый спорт»</t>
  </si>
  <si>
    <t>Комплекс процессных мероприятий «Социальная поддержка в сфере физической культуры, спорта и образования спортивной направленности»</t>
  </si>
  <si>
    <t>Комплекс процессных мероприятий «Рекламно-информациоyная деятельность в сфере туризма, направленная на формирование единого туристического информационного пространства Саратовской области»</t>
  </si>
  <si>
    <t>Комплекс процессных мероприятий «Обеспечение деятельности министерства спорта области и реализация государственной политики в сфере физической культуры и спорта»</t>
  </si>
  <si>
    <t>Комплекс процессных мероприятий «Государственная поддержка в сфере реализации молодежной политики»</t>
  </si>
  <si>
    <t>Комплекс процессных мероприятий «Обеспечение участия молодежи в реализации молодежной политики»</t>
  </si>
  <si>
    <t>Государственная программа Саратовской области «Развитие экономического потенциала и повышение инвестиционной привлекательности региона»</t>
  </si>
  <si>
    <t>5810100000</t>
  </si>
  <si>
    <t>5810200000</t>
  </si>
  <si>
    <t>581I200000</t>
  </si>
  <si>
    <t>581I400000</t>
  </si>
  <si>
    <t>581I500000</t>
  </si>
  <si>
    <t>581L200000</t>
  </si>
  <si>
    <t>Региональный проект «Проведение комплексных кадастровых работ»</t>
  </si>
  <si>
    <t>Региональный проект «Создание благоприятного инвестиционного климата в Саратовской области»</t>
  </si>
  <si>
    <t>Региональный проект «Создание благоприятных условий для осуществления деятельности самозанятыми гражданами»</t>
  </si>
  <si>
    <t>Региональный проект «Создание условий для легкого старта и комфортного ведения бизнеса»</t>
  </si>
  <si>
    <t>Региональный проект «Акселерация субъектов малого и среднего предпринимательства»</t>
  </si>
  <si>
    <t>Региональный проект «Адресная поддержка повышения производительности труда на предприятиях»</t>
  </si>
  <si>
    <t>5830100000</t>
  </si>
  <si>
    <t>5830200000</t>
  </si>
  <si>
    <t>5830300000</t>
  </si>
  <si>
    <t>5830400000</t>
  </si>
  <si>
    <t>5830500000</t>
  </si>
  <si>
    <t>5830600000</t>
  </si>
  <si>
    <t>Комплекс процессных мероприятий «Реализация государственных полномочий в сфере имущественных и земельных отношений»</t>
  </si>
  <si>
    <t>Комплекс процессных мероприятий «Повышение инвестиционной привлекательности региона и продвижение инвестиционного имиджа»</t>
  </si>
  <si>
    <t>Комплекс процессных мероприятий «Реализация отдельных функций и полномочий министерства экономического развития области»</t>
  </si>
  <si>
    <t>Комплекс процессных мероприятий «Развитие международного сотрудничества и внешнеэкономической деятельности»</t>
  </si>
  <si>
    <t>Комплекс процессных мероприятий «Развитие малого и среднего предпринимательства»</t>
  </si>
  <si>
    <t>Комплекс процессных мероприятий «Организация предоставления государственных и муниципальных услуг по принципу «одного окна»</t>
  </si>
  <si>
    <t>5710100000</t>
  </si>
  <si>
    <t>5710200000</t>
  </si>
  <si>
    <t>5710300000</t>
  </si>
  <si>
    <t>5710400000</t>
  </si>
  <si>
    <t>5710500000</t>
  </si>
  <si>
    <t>5710600000</t>
  </si>
  <si>
    <t>571I500000</t>
  </si>
  <si>
    <t>571T200000</t>
  </si>
  <si>
    <t>5730100000</t>
  </si>
  <si>
    <t>Региональный проект «Развитие отраслей и техническая модернизация агропромышленного комплекса»</t>
  </si>
  <si>
    <t>Региональный проект «Стимулирование инвестиционной деятельности в агропромышленном комплексе»</t>
  </si>
  <si>
    <t>Региональный проект «Развитие сельского туризма»</t>
  </si>
  <si>
    <t>Региональный проект «Развитие отраслей овощеводства и картофелеводства»</t>
  </si>
  <si>
    <t>Региональный проект «Экспорт продукции агропромышленного комплекса»</t>
  </si>
  <si>
    <t>Комплекс процессных мероприятий «Обеспечение региональных мероприятий по развитию отраслей агропромышленного комплекса»</t>
  </si>
  <si>
    <t>5910100000</t>
  </si>
  <si>
    <t>5910300000</t>
  </si>
  <si>
    <t>591N100000</t>
  </si>
  <si>
    <t>591N300000</t>
  </si>
  <si>
    <t>591N500000</t>
  </si>
  <si>
    <t>591N700000</t>
  </si>
  <si>
    <t>591N900000</t>
  </si>
  <si>
    <t>591P300000</t>
  </si>
  <si>
    <t>591P400000</t>
  </si>
  <si>
    <t>5930300000</t>
  </si>
  <si>
    <t>5930400000</t>
  </si>
  <si>
    <t>5930500000</t>
  </si>
  <si>
    <t>5930600000</t>
  </si>
  <si>
    <t>5930700000</t>
  </si>
  <si>
    <t>5930800000</t>
  </si>
  <si>
    <t>5930900000</t>
  </si>
  <si>
    <t>5931000000</t>
  </si>
  <si>
    <t>5931100000</t>
  </si>
  <si>
    <t>Региональный проект «Обеспечение расширенного неонатального скрининга»</t>
  </si>
  <si>
    <t>Региональный проект «Борьба с сахарным диабетом»</t>
  </si>
  <si>
    <t>Региональный проект «Развитие инфраструктуры здравоохранения»</t>
  </si>
  <si>
    <t>Региональный проект «Оптимальная для восстановления здоровья медицинская реабилитация»</t>
  </si>
  <si>
    <t>Региональный проект «Развитие системы оказания первичной медико-санитарной помощи»</t>
  </si>
  <si>
    <t>Региональный проект «Борьба с сердечно-сосудистыми заболеваниями»</t>
  </si>
  <si>
    <t>Региональный проект «Борьба с онкологическими заболеваниями»</t>
  </si>
  <si>
    <t>Региональный проект «Обеспечение медицинских организаций системы здравоохранения квалифицированными кадрами»</t>
  </si>
  <si>
    <t>Региональный проект «Создание единого цифрового контура в здравоохранении на основе единой государственной информационной системы здравоохранения (ЕГИСЗ)»</t>
  </si>
  <si>
    <t>Региональный проект «Модернизация первичного звена здравоохранения»</t>
  </si>
  <si>
    <t>Региональный проект «Укрепление общественного здоровья»</t>
  </si>
  <si>
    <t>Комплекс процессных мероприятий «Организация санаторно-курортного лечения»</t>
  </si>
  <si>
    <t>Комплекс процессных мероприятий «Организация оказания медицинской помощи»</t>
  </si>
  <si>
    <t>Комплекс процессных мероприятий «Профилактика инфекционных заболеваний, включая иммунопрофилактику»</t>
  </si>
  <si>
    <t>Комплекс процессных мероприятий «Предупреждение и борьба с социально значимыми заболеваниями»</t>
  </si>
  <si>
    <t>Комплекс процессных мероприятий «Развитие системы оказания паллиативной медицинской помощи»</t>
  </si>
  <si>
    <t>Комплекс процессных мероприятий «Обеспечение отдельных категорий граждан лекарственными препаратами, медицинскими изделиями и специализированными продуктами лечебного питания»</t>
  </si>
  <si>
    <t>Комплекс процессных мероприятий «Управление кадровыми ресурсами здравоохранения»</t>
  </si>
  <si>
    <t>Комплекс процессных мероприятий «Анализ и мониторинг системы здравоохранения»</t>
  </si>
  <si>
    <t>Комплекс процессных мероприятий «Обеспечение реализации отдельных функций и полномочий министерства здравоохранения области»</t>
  </si>
  <si>
    <t>6010200000</t>
  </si>
  <si>
    <t>6010300000</t>
  </si>
  <si>
    <t>601R100000</t>
  </si>
  <si>
    <t>601R200000</t>
  </si>
  <si>
    <t>601V700000</t>
  </si>
  <si>
    <t>6030100000</t>
  </si>
  <si>
    <t>6030200000</t>
  </si>
  <si>
    <t>6030300000</t>
  </si>
  <si>
    <t>Региональный проект «Содействие развитию автомобильных дорог регионального, межмуниципального и местного значения»</t>
  </si>
  <si>
    <t>Региональный проект «Развитие зарядной инфраструктуры для быстрой зарядки электрического автомобильного транспорта»</t>
  </si>
  <si>
    <t>Региональный проект «Региональная и местная дорожная сеть»</t>
  </si>
  <si>
    <t>Региональный проект «Общесистемные меры развития дорожного хозяйства»</t>
  </si>
  <si>
    <t>Региональный проект «Развитие общественного транспорта»</t>
  </si>
  <si>
    <t>Региональный проект «Развитие региональных аэропортов»</t>
  </si>
  <si>
    <t>Комплекс процессных мероприятий «Модернизация и развитие транспортного комплекса Саратовской области»</t>
  </si>
  <si>
    <t>Комплекс процессных мероприятий «Развитие и обеспечение сохранности сети автомобильных дорог Саратовской области»</t>
  </si>
  <si>
    <t>Комплекс процессных мероприятий «Повышение безопасности дорожного движения в Саратовской области»</t>
  </si>
  <si>
    <t>6130100000</t>
  </si>
  <si>
    <t>6130200000</t>
  </si>
  <si>
    <t>Комплекс процессных мероприятий «Формирование электронного правительства»</t>
  </si>
  <si>
    <t>Комплекс процессных мероприятий «Повышение эффективности деятельности исполнительных, законодательного и иных государственных органов Саратовской области за счет использования информационно-коммуникационных технологий»</t>
  </si>
  <si>
    <t>6200000000</t>
  </si>
  <si>
    <t>6210100000</t>
  </si>
  <si>
    <t>621G100000</t>
  </si>
  <si>
    <t>621G800000</t>
  </si>
  <si>
    <t>621GA00000</t>
  </si>
  <si>
    <t>621Y400000</t>
  </si>
  <si>
    <t>Региональный проект «Содействие развитию инфраструктуры Саратовской области»</t>
  </si>
  <si>
    <t>Региональный проект «Чистая страна»</t>
  </si>
  <si>
    <t>Региональный проект «Сохранение уникальных водных объектов»</t>
  </si>
  <si>
    <t>Региональный проект «Сохранение лесов»</t>
  </si>
  <si>
    <t>Региональный проект «Стимулирование спроса на отечественные беспилотные авиационные системы»</t>
  </si>
  <si>
    <t>6230100000</t>
  </si>
  <si>
    <t>6230200000</t>
  </si>
  <si>
    <t>6230300000</t>
  </si>
  <si>
    <t>Комплекс процессных мероприятий «Минимизация всех видов антропогенного воздействия на экосистему, сохранение биологического разнообразия Саратовской области»</t>
  </si>
  <si>
    <t>Комплекс процессных мероприятий «Обеспечение охраны, защиты и воспроизводства лесов»</t>
  </si>
  <si>
    <t>6300000000</t>
  </si>
  <si>
    <t>6310100000</t>
  </si>
  <si>
    <t>Региональный проект «Повышение энергоэффективности и энергосбережения»</t>
  </si>
  <si>
    <t>6330200000</t>
  </si>
  <si>
    <t>Комплекс процессных мероприятий «Энергосбережение и повышение энергоэффективности теплоснабжения и системы коммунальной инфраструктуры»</t>
  </si>
  <si>
    <t>6400000000</t>
  </si>
  <si>
    <t>6410100000</t>
  </si>
  <si>
    <t>Региональный проект «Развитие региональной системы оповещения населения Саратовской области о чрезвычайных ситуациях природного и техногенного характера»</t>
  </si>
  <si>
    <t>6430100000</t>
  </si>
  <si>
    <t>6430200000</t>
  </si>
  <si>
    <t>6430300000</t>
  </si>
  <si>
    <t>Комплекс процессных мероприятий «Обеспечение реализации мероприятий в области гражданской обороны и защиты населения от чрезвычайных ситуаций»</t>
  </si>
  <si>
    <t>Комплекс процессных мероприятий «Обеспечение пожарной безопасности, в том числе объектов здравоохранения, социальной и культурной сферы»</t>
  </si>
  <si>
    <t>Комплекс процессных мероприятий «Повышение уровня оповещения населения и реагирования экстренных оперативных служб при чрезвычайных ситуациях и происшествиях»</t>
  </si>
  <si>
    <t>6500000000</t>
  </si>
  <si>
    <t>6530100000</t>
  </si>
  <si>
    <t>6530200000</t>
  </si>
  <si>
    <t>6530300000</t>
  </si>
  <si>
    <t>6530400000</t>
  </si>
  <si>
    <t>6530500000</t>
  </si>
  <si>
    <t>Комплекс процессных мероприятий «Организация работы, направленной на профилактику правонарушений на территории Саратовской области»</t>
  </si>
  <si>
    <t>Комплекс процессных мероприятий «Организация профилактической работы по борьбе с терроризмом и экстремизмом на территории Саратовской области»</t>
  </si>
  <si>
    <t>Комплекс процессных мероприятий «Организация работы по противодействию коррупции на территории Саратовской области»</t>
  </si>
  <si>
    <t>Комплекс процессных мероприятий «Организация мер направленных на снижение спроса на наркотики, предупреждение и пресечение преступлений в сфере незаконного оборота наркотиков»</t>
  </si>
  <si>
    <t>Комплекс процессных мероприятий «Организация профилактической работы по безнадзорности и правонарушений среди несовершеннолетних на территории Саратовской области»</t>
  </si>
  <si>
    <t>6600000000</t>
  </si>
  <si>
    <t>6610100000</t>
  </si>
  <si>
    <t>6610200000</t>
  </si>
  <si>
    <t>6610300000</t>
  </si>
  <si>
    <t>Региональный проект «Развитие инициативного бюджетирования в Саратовской области»</t>
  </si>
  <si>
    <t>Региональный проект «Обустройство мест захоронения погибших при защите Отечества»</t>
  </si>
  <si>
    <t>6630100000</t>
  </si>
  <si>
    <t>6630200000</t>
  </si>
  <si>
    <t>6630300000</t>
  </si>
  <si>
    <t>6630400000</t>
  </si>
  <si>
    <t>6630500000</t>
  </si>
  <si>
    <t>6630600000</t>
  </si>
  <si>
    <t>6630700000</t>
  </si>
  <si>
    <t>6630800000</t>
  </si>
  <si>
    <t>Комплекс процессных мероприятий «Организация межбюджетных отношений с муниципальными образованиями области с целью повышения финансовой устойчивости местных бюджетов, эффективности управления муниципальными финансами и исполнения делегированных полномочий»</t>
  </si>
  <si>
    <t>Комплекс процессных мероприятий «Управление долговыми обязательствами Саратовской области»</t>
  </si>
  <si>
    <t>Комплекс процессных мероприятий «Ведение информационных ресурсов, информационная безопасность и техническое сопровождение информационных систем обеспечения бюджетных процессов»</t>
  </si>
  <si>
    <t>Комплекс процессных мероприятий «Повышение бюджетной грамотности населения Саратовской области»</t>
  </si>
  <si>
    <t>Комплекс процессных мероприятий «Повышение уровня информационной открытости органов государственной власти и увеличение доли населения области, имеющего возможность получения официальной информации»</t>
  </si>
  <si>
    <t>Комплекс процессных мероприятий «Повышение профессионального уровня лиц, включенных в резерв управленческих кадров Губернатора Саратовской области, посредством получения дополнительного профессионального образования»</t>
  </si>
  <si>
    <t>Комплекс процессных мероприятий «Материально-техническое, информационное, профессиональное совершенствование органов местного самоуправления»</t>
  </si>
  <si>
    <t>Комплекс процессных мероприятий «Реализация установленных полномочий (функций) управления делами Правительства области»</t>
  </si>
  <si>
    <t>6700000000</t>
  </si>
  <si>
    <t>6710100000</t>
  </si>
  <si>
    <t>6730100000</t>
  </si>
  <si>
    <t>6730200000</t>
  </si>
  <si>
    <t>6730300000</t>
  </si>
  <si>
    <t>Региональный проект «Поддержка проектов развития промышленности региона»</t>
  </si>
  <si>
    <t>Комплекс процессных мероприятий «Управление развитием промышленного комплекса региона»</t>
  </si>
  <si>
    <t>Комплекс процессных мероприятий «Развитие научно-технического и инновационного потенциала в сфере промышленности региона»</t>
  </si>
  <si>
    <t>Комплекс процессных мероприятий «Создание и развитие организаций, осуществляющих финансовую поддержку промышленных предприятий, реализующих инвестиционные проекты»</t>
  </si>
  <si>
    <t>6800000000</t>
  </si>
  <si>
    <t>681EB00000</t>
  </si>
  <si>
    <t>Комплекс процессных мероприятий «Гражданско-патриотическое воспитание граждан»</t>
  </si>
  <si>
    <t>Комплекс процессных мероприятий «Военно-патриотическое воспитание граждан»</t>
  </si>
  <si>
    <t>6830100000</t>
  </si>
  <si>
    <t>6830200000</t>
  </si>
  <si>
    <t>6900000000</t>
  </si>
  <si>
    <t>Региональный проект «Формирование комфортной городской среды»</t>
  </si>
  <si>
    <t>7000000000</t>
  </si>
  <si>
    <t>7010100000</t>
  </si>
  <si>
    <t>7010300000</t>
  </si>
  <si>
    <t>7010400000</t>
  </si>
  <si>
    <t>7010500000</t>
  </si>
  <si>
    <t>Региональный проект «Развитие жилищного строительства на сельских территориях и повышение уровня благоустройства домовладений»</t>
  </si>
  <si>
    <t>Региональный проект «Благоустройство сельских территорий»</t>
  </si>
  <si>
    <t>Региональный проект «Современный облик сельских территорий»</t>
  </si>
  <si>
    <t>Региональный проект «Развитие транспортной инфраструктуры на сельских территориях»</t>
  </si>
  <si>
    <t>Региональный проект «Стимулирование развития виноградарства и виноделия»</t>
  </si>
  <si>
    <t>Региональный проект «Развитие инфраструктуры в сфере занятости населения»</t>
  </si>
  <si>
    <t>Комплекс процессных мероприятий «Снижение объемов образования отходов производства и потребления, развитие индустрии их утилизации в Саратовской области»</t>
  </si>
  <si>
    <t>Региональный проект «Содействие занятости сельского населения»</t>
  </si>
  <si>
    <t>511Y400000</t>
  </si>
  <si>
    <t>Комплекс процессных мероприятий «Развитие транспортного обслуживания жителей отдаленных районов области»</t>
  </si>
  <si>
    <t>6=5/4</t>
  </si>
  <si>
    <t>8=5/7</t>
  </si>
  <si>
    <t>Утверждено</t>
  </si>
  <si>
    <t xml:space="preserve">% исполнения </t>
  </si>
  <si>
    <t>законом о бюджете*</t>
  </si>
  <si>
    <t>сводной бюджетной росписью**</t>
  </si>
  <si>
    <t>** в соответствии с отчетом об исполнении бюджета субъекта Российской Федерации (форма по ОКУД № 0503117)</t>
  </si>
  <si>
    <t>Региональный проект «Профессионалитет»</t>
  </si>
  <si>
    <t>5110200000</t>
  </si>
  <si>
    <t>Региональный проект «Создание условий для функционирования центра обработки данных»</t>
  </si>
  <si>
    <t>5810300000</t>
  </si>
  <si>
    <t>Комплекс процессных мероприятий «Реализация мероприятий в области архитектуры и инженерно-технического проектирования, технических испытаний, исследований и анализа»</t>
  </si>
  <si>
    <t>6631100000</t>
  </si>
  <si>
    <t>Комплекс процессных мероприятий «Подготовка управленческих кадров для организаций народного хозяйства Российской Федерации»</t>
  </si>
  <si>
    <t>6910100000</t>
  </si>
  <si>
    <t>Региональный проект «Создание условий для комфортного проживания граждан Саратовской области»</t>
  </si>
  <si>
    <t>Комплекс процессных мероприятий «Материально-техническая база, методическое и информационное обеспечение»</t>
  </si>
  <si>
    <t>Региональный проект «Вовлечение в оборот и комплексная мелиорация земель сельскохозяйственного назначения»</t>
  </si>
  <si>
    <t>Региональный проект «Повышение доступности социально значимой информации»</t>
  </si>
  <si>
    <t>Региональный проект «Все лучшее детям»</t>
  </si>
  <si>
    <t>511Ю400000</t>
  </si>
  <si>
    <t>Региональный проект «Педагоги и наставники»</t>
  </si>
  <si>
    <t>511Ю600000</t>
  </si>
  <si>
    <t>511Ю900000</t>
  </si>
  <si>
    <t>Региональный проект «Поддержка семьи»</t>
  </si>
  <si>
    <t>511Я100000</t>
  </si>
  <si>
    <t>Региональный проект «Повышение уровня обеспеченности инвалидов и детей-инвалидов реабилитационными и абилитационными услугами, а также уровня профессионального развития»</t>
  </si>
  <si>
    <t>Региональный проект «Многодетная семья»</t>
  </si>
  <si>
    <t>521Я100000</t>
  </si>
  <si>
    <t>521Я200000</t>
  </si>
  <si>
    <t>Региональный проект «Старшее поколение»</t>
  </si>
  <si>
    <t>521Я400000</t>
  </si>
  <si>
    <t>Региональный проект «Расселение многоквартирных домов, находящихся под угрозой обрушения»</t>
  </si>
  <si>
    <t>Региональный проект «Инфраструктурные проекты (мероприятия) в сфере жилищно-коммунального хозяйства»</t>
  </si>
  <si>
    <t>Региональный проект «Модернизация коммунальной инфраструктуры»</t>
  </si>
  <si>
    <t>531И300000</t>
  </si>
  <si>
    <t>531Ч500000</t>
  </si>
  <si>
    <t>Региональный проект «Вода России»</t>
  </si>
  <si>
    <t>Региональный проект «Образование для рынка труда»</t>
  </si>
  <si>
    <t>541Л200000</t>
  </si>
  <si>
    <t>Региональный проект «Поддержка социально ориентированных некоммерческих организаций в области культуры»</t>
  </si>
  <si>
    <t>Региональный проект «Реализация государственной национальной политики на территории Саратовской области»</t>
  </si>
  <si>
    <t>Региональный проект «Развитие искусства и творчества»</t>
  </si>
  <si>
    <t>Региональный проект «Создание номерного фонда, инфраструктуры и новых точек притяжения»</t>
  </si>
  <si>
    <t>551П100000</t>
  </si>
  <si>
    <t>551Я500000</t>
  </si>
  <si>
    <t>Региональный проект «Семейные ценности и инфраструктура культуры»</t>
  </si>
  <si>
    <t>Комплекс процессных мероприятий «Рекламно-информационная деятельность в сфере туризма, направленная на формирование единого туристического информационного пространства Саратовской области»</t>
  </si>
  <si>
    <t>561Ю100000</t>
  </si>
  <si>
    <t>Региональный проект «Россия – страна возможностей»</t>
  </si>
  <si>
    <t>571Е400000</t>
  </si>
  <si>
    <t>Региональный проект «Кадры в агропромышленном комплексе»</t>
  </si>
  <si>
    <t>581М300000</t>
  </si>
  <si>
    <t>Региональный проект «Системные меры развития международной кооперации и экспорта»</t>
  </si>
  <si>
    <t>Региональный проект «Малое и среднее предпринимательство и поддержка индивидуальной предпринимательской инициативы»</t>
  </si>
  <si>
    <t>581Э100000</t>
  </si>
  <si>
    <t>Региональный проект «Производительность труда»</t>
  </si>
  <si>
    <t>581Э200000</t>
  </si>
  <si>
    <t>591Д100000</t>
  </si>
  <si>
    <t>Региональный проект «Борьба с гепатитом С и минимизация рисков распространения данного заболевания»</t>
  </si>
  <si>
    <t>591Д500000</t>
  </si>
  <si>
    <t>591Д600000</t>
  </si>
  <si>
    <t>Региональный проект «Совершенствование экстренной медицинской помощи»</t>
  </si>
  <si>
    <t>Региональный проект «Здоровье для каждого»</t>
  </si>
  <si>
    <t>591ДА00000</t>
  </si>
  <si>
    <t>Региональный проект «Медицинские кадры»</t>
  </si>
  <si>
    <t>591ДБ00000</t>
  </si>
  <si>
    <t>Региональный проект «Охрана материнства и детства»</t>
  </si>
  <si>
    <t>591Я300000</t>
  </si>
  <si>
    <t>Региональный проект «Развитие рынка газового моторного топлива в Саратовской области»</t>
  </si>
  <si>
    <t>601И800000</t>
  </si>
  <si>
    <t>601И900000</t>
  </si>
  <si>
    <t>621Ч500000</t>
  </si>
  <si>
    <t>621Ч600000</t>
  </si>
  <si>
    <t>Региональный проект «Развитие крупнейших отдаленных малонаселенных муниципальных образований Саратовской области на 2025–2027 годы»</t>
  </si>
  <si>
    <t>Региональный проект «Мы вместе (Воспитание гармонично развитой личности)»</t>
  </si>
  <si>
    <t>681Ю200000</t>
  </si>
  <si>
    <t>на 1 апреля 2026 года</t>
  </si>
  <si>
    <t>на 1 апреля 2025 года</t>
  </si>
  <si>
    <t>*  в соответствии с Законом Саратовской области «Об областном бюджете на 2026 год и на плановый период 2027 и 2028 годов» в редакции от 27.03.2026 года</t>
  </si>
  <si>
    <t xml:space="preserve">591Д200000 </t>
  </si>
  <si>
    <t>591Д400000</t>
  </si>
  <si>
    <t>591Д700000</t>
  </si>
  <si>
    <t>591Я200000</t>
  </si>
  <si>
    <t xml:space="preserve">601И600000 </t>
  </si>
  <si>
    <t xml:space="preserve">691И400000 </t>
  </si>
  <si>
    <t>Региональный проект «Цифровые платформы в отраслях социальной сферы»</t>
  </si>
  <si>
    <t>511Ц200000</t>
  </si>
  <si>
    <t>531И200000</t>
  </si>
  <si>
    <t>541Л400000</t>
  </si>
  <si>
    <t>Региональный проект «Человек труда»</t>
  </si>
  <si>
    <t>Региональный проект «Развитие малого агробизнеса»</t>
  </si>
  <si>
    <t>Региональный проект «Реконструкция аэропортового комплекса Балаково (Саратовская область)»</t>
  </si>
  <si>
    <t>611Ц400000</t>
  </si>
  <si>
    <t>Региональный проект «Цифровое государственное управление»</t>
  </si>
  <si>
    <t>Региональный проект «Экономика замкнутого цикла»</t>
  </si>
  <si>
    <t>621Ч200000</t>
  </si>
  <si>
    <t>Региональный проект «Построение функционального блока обеспечения правопорядка и профилактики правонарушений аппаратно-программного комплекса «Безопасный город» на территории Саратовской области»</t>
  </si>
  <si>
    <t>Государственная программа Саратовской области «Молодежная политика Саратовской области»</t>
  </si>
  <si>
    <t>711Ю100000</t>
  </si>
  <si>
    <t>711Ю200000</t>
  </si>
  <si>
    <t>Комплекс процессных мероприятий «Обеспечение участия представителей региона в проектах в сфере молодежной политики»</t>
  </si>
  <si>
    <t>Комплекс процессных мероприятий «Гражданско-патриотическое и военно-патриотическое воспитание молодежи»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</si>
</sst>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,##0.0_ ;[Red]\-#,##0.0\ "/>
    <numFmt numFmtId="166" formatCode="0000000"/>
    <numFmt numFmtId="167" formatCode="0.0"/>
  </numFmts>
  <fonts count="1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 Cyr"/>
      <charset val="204"/>
    </font>
    <font>
      <b/>
      <sz val="16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4"/>
      <name val="PT Astra Serif"/>
      <family val="1"/>
      <charset val="204"/>
    </font>
    <font>
      <b/>
      <sz val="10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sz val="12"/>
      <color theme="0"/>
      <name val="PT Astra Serif"/>
      <family val="1"/>
      <charset val="204"/>
    </font>
    <font>
      <sz val="12"/>
      <color rgb="FF00000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74">
    <xf numFmtId="0" fontId="0" fillId="0" borderId="0" xfId="0"/>
    <xf numFmtId="0" fontId="5" fillId="0" borderId="0" xfId="1" applyFont="1" applyFill="1"/>
    <xf numFmtId="0" fontId="6" fillId="0" borderId="0" xfId="1" applyFont="1" applyFill="1" applyAlignment="1">
      <alignment horizontal="left"/>
    </xf>
    <xf numFmtId="0" fontId="7" fillId="0" borderId="0" xfId="1" applyFont="1" applyFill="1" applyBorder="1"/>
    <xf numFmtId="165" fontId="8" fillId="0" borderId="0" xfId="1" applyNumberFormat="1" applyFont="1" applyFill="1" applyBorder="1" applyAlignment="1">
      <alignment horizontal="center"/>
    </xf>
    <xf numFmtId="164" fontId="6" fillId="2" borderId="2" xfId="1" applyNumberFormat="1" applyFont="1" applyFill="1" applyBorder="1" applyAlignment="1">
      <alignment horizontal="center" vertical="center" wrapText="1"/>
    </xf>
    <xf numFmtId="166" fontId="6" fillId="3" borderId="2" xfId="1" applyNumberFormat="1" applyFont="1" applyFill="1" applyBorder="1" applyAlignment="1" applyProtection="1">
      <alignment horizontal="center" vertical="center"/>
      <protection hidden="1"/>
    </xf>
    <xf numFmtId="166" fontId="7" fillId="4" borderId="2" xfId="1" applyNumberFormat="1" applyFont="1" applyFill="1" applyBorder="1" applyAlignment="1" applyProtection="1">
      <alignment horizontal="center" vertical="center"/>
      <protection hidden="1"/>
    </xf>
    <xf numFmtId="166" fontId="7" fillId="4" borderId="2" xfId="1" applyNumberFormat="1" applyFont="1" applyFill="1" applyBorder="1" applyAlignment="1" applyProtection="1">
      <alignment horizontal="left" vertical="center" wrapText="1"/>
      <protection hidden="1"/>
    </xf>
    <xf numFmtId="166" fontId="6" fillId="3" borderId="2" xfId="1" applyNumberFormat="1" applyFont="1" applyFill="1" applyBorder="1" applyAlignment="1" applyProtection="1">
      <alignment vertical="center" wrapText="1"/>
      <protection hidden="1"/>
    </xf>
    <xf numFmtId="166" fontId="6" fillId="3" borderId="2" xfId="1" applyNumberFormat="1" applyFont="1" applyFill="1" applyBorder="1" applyAlignment="1" applyProtection="1">
      <alignment horizontal="center" vertical="center" wrapText="1"/>
      <protection hidden="1"/>
    </xf>
    <xf numFmtId="0" fontId="6" fillId="3" borderId="2" xfId="1" applyNumberFormat="1" applyFont="1" applyFill="1" applyBorder="1" applyAlignment="1" applyProtection="1">
      <alignment vertical="center" wrapText="1"/>
      <protection hidden="1"/>
    </xf>
    <xf numFmtId="0" fontId="9" fillId="0" borderId="2" xfId="1" applyFont="1" applyFill="1" applyBorder="1" applyAlignment="1">
      <alignment vertical="center"/>
    </xf>
    <xf numFmtId="166" fontId="6" fillId="0" borderId="2" xfId="1" applyNumberFormat="1" applyFont="1" applyFill="1" applyBorder="1" applyAlignment="1" applyProtection="1">
      <alignment horizontal="left" vertical="center" wrapText="1"/>
      <protection hidden="1"/>
    </xf>
    <xf numFmtId="0" fontId="7" fillId="0" borderId="0" xfId="1" applyFont="1" applyFill="1"/>
    <xf numFmtId="164" fontId="6" fillId="0" borderId="0" xfId="1" applyNumberFormat="1" applyFont="1" applyFill="1"/>
    <xf numFmtId="164" fontId="5" fillId="0" borderId="0" xfId="1" applyNumberFormat="1" applyFont="1" applyFill="1"/>
    <xf numFmtId="0" fontId="9" fillId="3" borderId="2" xfId="1" applyFont="1" applyFill="1" applyBorder="1" applyAlignment="1">
      <alignment vertical="center"/>
    </xf>
    <xf numFmtId="164" fontId="6" fillId="3" borderId="2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6" fillId="0" borderId="2" xfId="1" applyNumberFormat="1" applyFont="1" applyFill="1" applyBorder="1" applyAlignment="1">
      <alignment horizontal="center" vertical="center"/>
    </xf>
    <xf numFmtId="4" fontId="5" fillId="0" borderId="0" xfId="1" applyNumberFormat="1" applyFont="1" applyFill="1"/>
    <xf numFmtId="166" fontId="6" fillId="3" borderId="2" xfId="1" applyNumberFormat="1" applyFont="1" applyFill="1" applyBorder="1" applyAlignment="1" applyProtection="1">
      <alignment horizontal="left" vertical="center" wrapText="1"/>
      <protection hidden="1"/>
    </xf>
    <xf numFmtId="166" fontId="7" fillId="0" borderId="2" xfId="1" applyNumberFormat="1" applyFont="1" applyFill="1" applyBorder="1" applyAlignment="1" applyProtection="1">
      <alignment horizontal="left" vertical="center" wrapText="1"/>
      <protection hidden="1"/>
    </xf>
    <xf numFmtId="0" fontId="7" fillId="0" borderId="2" xfId="1" applyFont="1" applyFill="1" applyBorder="1" applyAlignment="1">
      <alignment horizontal="left" vertical="center" wrapText="1"/>
    </xf>
    <xf numFmtId="166" fontId="7" fillId="0" borderId="2" xfId="1" applyNumberFormat="1" applyFont="1" applyFill="1" applyBorder="1" applyAlignment="1" applyProtection="1">
      <alignment horizontal="center" vertical="center"/>
      <protection hidden="1"/>
    </xf>
    <xf numFmtId="166" fontId="7" fillId="0" borderId="2" xfId="1" applyNumberFormat="1" applyFont="1" applyFill="1" applyBorder="1" applyAlignment="1" applyProtection="1">
      <alignment vertical="center" wrapText="1"/>
      <protection hidden="1"/>
    </xf>
    <xf numFmtId="0" fontId="7" fillId="0" borderId="2" xfId="1" applyFont="1" applyFill="1" applyBorder="1" applyAlignment="1">
      <alignment horizontal="center" vertical="center"/>
    </xf>
    <xf numFmtId="0" fontId="7" fillId="0" borderId="2" xfId="1" applyNumberFormat="1" applyFont="1" applyFill="1" applyBorder="1" applyAlignment="1" applyProtection="1">
      <alignment vertical="center" wrapText="1"/>
      <protection hidden="1"/>
    </xf>
    <xf numFmtId="164" fontId="7" fillId="0" borderId="2" xfId="1" applyNumberFormat="1" applyFont="1" applyFill="1" applyBorder="1" applyAlignment="1">
      <alignment horizontal="center" vertical="center"/>
    </xf>
    <xf numFmtId="166" fontId="7" fillId="0" borderId="2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Protection="1">
      <protection locked="0"/>
    </xf>
    <xf numFmtId="0" fontId="9" fillId="0" borderId="2" xfId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164" fontId="7" fillId="0" borderId="0" xfId="1" applyNumberFormat="1" applyFont="1" applyFill="1" applyBorder="1" applyAlignment="1">
      <alignment horizontal="center" vertical="center"/>
    </xf>
    <xf numFmtId="164" fontId="5" fillId="0" borderId="0" xfId="1" applyNumberFormat="1" applyFont="1" applyFill="1" applyAlignment="1">
      <alignment horizontal="center" vertical="center"/>
    </xf>
    <xf numFmtId="164" fontId="6" fillId="0" borderId="0" xfId="1" applyNumberFormat="1" applyFont="1" applyFill="1" applyAlignment="1">
      <alignment horizontal="center" vertical="center"/>
    </xf>
    <xf numFmtId="164" fontId="7" fillId="4" borderId="2" xfId="1" applyNumberFormat="1" applyFont="1" applyFill="1" applyBorder="1" applyAlignment="1" applyProtection="1">
      <alignment horizontal="center" vertical="center"/>
      <protection hidden="1"/>
    </xf>
    <xf numFmtId="164" fontId="7" fillId="0" borderId="2" xfId="1" applyNumberFormat="1" applyFont="1" applyFill="1" applyBorder="1" applyAlignment="1">
      <alignment horizontal="center"/>
    </xf>
    <xf numFmtId="0" fontId="10" fillId="0" borderId="0" xfId="0" applyFont="1"/>
    <xf numFmtId="166" fontId="7" fillId="4" borderId="2" xfId="1" applyNumberFormat="1" applyFont="1" applyFill="1" applyBorder="1" applyAlignment="1" applyProtection="1">
      <alignment horizontal="center" vertical="center" wrapText="1"/>
      <protection hidden="1"/>
    </xf>
    <xf numFmtId="0" fontId="10" fillId="0" borderId="2" xfId="0" applyFont="1" applyBorder="1" applyAlignment="1">
      <alignment horizontal="center"/>
    </xf>
    <xf numFmtId="0" fontId="6" fillId="0" borderId="0" xfId="1" applyFont="1" applyFill="1" applyAlignment="1">
      <alignment vertical="center" wrapText="1"/>
    </xf>
    <xf numFmtId="0" fontId="7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vertical="top" wrapText="1"/>
    </xf>
    <xf numFmtId="0" fontId="9" fillId="0" borderId="0" xfId="1" applyFont="1" applyFill="1" applyAlignment="1">
      <alignment vertical="center" wrapText="1"/>
    </xf>
    <xf numFmtId="0" fontId="5" fillId="0" borderId="0" xfId="1" applyFont="1" applyFill="1" applyAlignment="1">
      <alignment vertical="center"/>
    </xf>
    <xf numFmtId="4" fontId="6" fillId="0" borderId="0" xfId="1" applyNumberFormat="1" applyFont="1" applyFill="1" applyAlignment="1">
      <alignment vertical="top" wrapText="1"/>
    </xf>
    <xf numFmtId="167" fontId="11" fillId="0" borderId="0" xfId="1" applyNumberFormat="1" applyFont="1" applyFill="1" applyAlignment="1">
      <alignment vertical="top" wrapText="1"/>
    </xf>
    <xf numFmtId="4" fontId="9" fillId="3" borderId="0" xfId="1" applyNumberFormat="1" applyFont="1" applyFill="1"/>
    <xf numFmtId="0" fontId="9" fillId="3" borderId="0" xfId="1" applyFont="1" applyFill="1"/>
    <xf numFmtId="0" fontId="9" fillId="0" borderId="0" xfId="1" applyFont="1" applyFill="1"/>
    <xf numFmtId="4" fontId="9" fillId="0" borderId="0" xfId="1" applyNumberFormat="1" applyFont="1" applyFill="1"/>
    <xf numFmtId="167" fontId="12" fillId="0" borderId="0" xfId="1" applyNumberFormat="1" applyFont="1" applyFill="1" applyAlignment="1">
      <alignment vertical="top" wrapText="1"/>
    </xf>
    <xf numFmtId="0" fontId="10" fillId="0" borderId="2" xfId="0" applyFont="1" applyBorder="1"/>
    <xf numFmtId="0" fontId="13" fillId="0" borderId="0" xfId="0" applyFont="1"/>
    <xf numFmtId="0" fontId="5" fillId="4" borderId="0" xfId="1" applyFont="1" applyFill="1"/>
    <xf numFmtId="167" fontId="12" fillId="4" borderId="0" xfId="1" applyNumberFormat="1" applyFont="1" applyFill="1" applyAlignment="1">
      <alignment vertical="top" wrapText="1"/>
    </xf>
    <xf numFmtId="166" fontId="7" fillId="4" borderId="2" xfId="1" applyNumberFormat="1" applyFont="1" applyFill="1" applyBorder="1" applyAlignment="1" applyProtection="1">
      <alignment vertical="center" wrapText="1"/>
      <protection hidden="1"/>
    </xf>
    <xf numFmtId="0" fontId="7" fillId="0" borderId="0" xfId="1" applyFont="1" applyFill="1" applyAlignment="1">
      <alignment horizontal="left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164" fontId="6" fillId="2" borderId="1" xfId="1" applyNumberFormat="1" applyFont="1" applyFill="1" applyBorder="1" applyAlignment="1">
      <alignment horizontal="center" vertical="center" wrapText="1"/>
    </xf>
    <xf numFmtId="164" fontId="6" fillId="2" borderId="3" xfId="1" applyNumberFormat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left" vertical="center"/>
    </xf>
    <xf numFmtId="0" fontId="4" fillId="0" borderId="0" xfId="1" applyFont="1" applyFill="1" applyAlignment="1">
      <alignment horizont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_tmp" xfId="1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2"/>
  <sheetViews>
    <sheetView showZeros="0" tabSelected="1" view="pageBreakPreview" zoomScale="85" zoomScaleNormal="70" zoomScaleSheetLayoutView="85" zoomScalePageLayoutView="55" workbookViewId="0">
      <pane xSplit="2" ySplit="6" topLeftCell="C7" activePane="bottomRight" state="frozenSplit"/>
      <selection activeCell="B1" sqref="B1"/>
      <selection pane="topRight" activeCell="D1" sqref="D1"/>
      <selection pane="bottomLeft" activeCell="B8" sqref="B8"/>
      <selection pane="bottomRight" activeCell="F182" sqref="F182"/>
    </sheetView>
  </sheetViews>
  <sheetFormatPr defaultColWidth="9" defaultRowHeight="15.75" x14ac:dyDescent="0.25"/>
  <cols>
    <col min="1" max="1" width="14.875" style="1" customWidth="1"/>
    <col min="2" max="2" width="98" style="14" customWidth="1"/>
    <col min="3" max="3" width="13.75" style="1" customWidth="1"/>
    <col min="4" max="4" width="13.875" style="1" customWidth="1"/>
    <col min="5" max="5" width="14.125" style="1" customWidth="1"/>
    <col min="6" max="6" width="12.25" style="1" customWidth="1"/>
    <col min="7" max="7" width="14.75" style="35" customWidth="1"/>
    <col min="8" max="8" width="19.125" style="1" customWidth="1"/>
    <col min="9" max="9" width="14.125" style="1" customWidth="1"/>
    <col min="10" max="10" width="12.75" style="1" bestFit="1" customWidth="1"/>
    <col min="11" max="16384" width="9" style="1"/>
  </cols>
  <sheetData>
    <row r="1" spans="1:16" ht="20.45" customHeight="1" x14ac:dyDescent="0.3">
      <c r="A1" s="68" t="s">
        <v>0</v>
      </c>
      <c r="B1" s="68"/>
      <c r="C1" s="68"/>
      <c r="D1" s="68"/>
      <c r="E1" s="68"/>
      <c r="F1" s="68"/>
      <c r="G1" s="68"/>
      <c r="H1" s="68"/>
    </row>
    <row r="2" spans="1:16" ht="24" customHeight="1" x14ac:dyDescent="0.3">
      <c r="B2" s="2"/>
      <c r="C2" s="3"/>
      <c r="D2" s="3"/>
      <c r="E2" s="3"/>
      <c r="F2" s="3"/>
      <c r="G2" s="34"/>
      <c r="H2" s="4" t="s">
        <v>1</v>
      </c>
    </row>
    <row r="3" spans="1:16" s="44" customFormat="1" ht="31.5" customHeight="1" x14ac:dyDescent="0.25">
      <c r="A3" s="63" t="s">
        <v>2</v>
      </c>
      <c r="B3" s="70" t="s">
        <v>3</v>
      </c>
      <c r="C3" s="61" t="s">
        <v>465</v>
      </c>
      <c r="D3" s="73"/>
      <c r="E3" s="73"/>
      <c r="F3" s="62"/>
      <c r="G3" s="5" t="s">
        <v>466</v>
      </c>
      <c r="H3" s="63" t="s">
        <v>4</v>
      </c>
    </row>
    <row r="4" spans="1:16" s="44" customFormat="1" ht="23.25" customHeight="1" x14ac:dyDescent="0.25">
      <c r="A4" s="69"/>
      <c r="B4" s="71"/>
      <c r="C4" s="61" t="s">
        <v>390</v>
      </c>
      <c r="D4" s="62"/>
      <c r="E4" s="63" t="s">
        <v>5</v>
      </c>
      <c r="F4" s="63" t="s">
        <v>391</v>
      </c>
      <c r="G4" s="65" t="s">
        <v>5</v>
      </c>
      <c r="H4" s="69"/>
    </row>
    <row r="5" spans="1:16" s="44" customFormat="1" ht="50.25" customHeight="1" x14ac:dyDescent="0.25">
      <c r="A5" s="64"/>
      <c r="B5" s="72"/>
      <c r="C5" s="33" t="s">
        <v>392</v>
      </c>
      <c r="D5" s="33" t="s">
        <v>393</v>
      </c>
      <c r="E5" s="64"/>
      <c r="F5" s="64"/>
      <c r="G5" s="66"/>
      <c r="H5" s="64"/>
      <c r="I5" s="45"/>
      <c r="J5" s="45"/>
      <c r="K5" s="45"/>
      <c r="L5" s="45"/>
      <c r="M5" s="45"/>
      <c r="N5" s="45"/>
      <c r="O5" s="45"/>
      <c r="P5" s="45"/>
    </row>
    <row r="6" spans="1:16" s="47" customFormat="1" ht="12.75" customHeight="1" x14ac:dyDescent="0.25">
      <c r="A6" s="32">
        <v>1</v>
      </c>
      <c r="B6" s="32">
        <v>2</v>
      </c>
      <c r="C6" s="32">
        <v>3</v>
      </c>
      <c r="D6" s="32">
        <v>4</v>
      </c>
      <c r="E6" s="32">
        <v>5</v>
      </c>
      <c r="F6" s="32" t="s">
        <v>388</v>
      </c>
      <c r="G6" s="32">
        <v>7</v>
      </c>
      <c r="H6" s="32" t="s">
        <v>389</v>
      </c>
      <c r="I6" s="46"/>
      <c r="J6" s="46"/>
      <c r="K6" s="46"/>
      <c r="L6" s="46"/>
      <c r="M6" s="46"/>
      <c r="N6" s="46"/>
      <c r="O6" s="46"/>
      <c r="P6" s="46"/>
    </row>
    <row r="7" spans="1:16" x14ac:dyDescent="0.2">
      <c r="A7" s="10">
        <v>5100000000</v>
      </c>
      <c r="B7" s="9" t="s">
        <v>6</v>
      </c>
      <c r="C7" s="18">
        <f>SUM(C8:C28)+0.1</f>
        <v>57231938.200000003</v>
      </c>
      <c r="D7" s="18">
        <f>SUM(D8:D28)+0.1</f>
        <v>57231938.200000003</v>
      </c>
      <c r="E7" s="18">
        <f t="shared" ref="E7" si="0">SUM(E8:E28)</f>
        <v>11196905.700000001</v>
      </c>
      <c r="F7" s="18">
        <f>E7/D7*100</f>
        <v>19.564086159150907</v>
      </c>
      <c r="G7" s="18">
        <f>SUM(G8:G28)</f>
        <v>9211654.5000000019</v>
      </c>
      <c r="H7" s="18">
        <f>E7/G7*100</f>
        <v>121.55151607129856</v>
      </c>
      <c r="I7" s="48"/>
      <c r="J7" s="49"/>
      <c r="K7" s="45"/>
      <c r="L7" s="45"/>
      <c r="M7" s="45"/>
      <c r="N7" s="45"/>
      <c r="O7" s="45"/>
      <c r="P7" s="45"/>
    </row>
    <row r="8" spans="1:16" x14ac:dyDescent="0.2">
      <c r="A8" s="25" t="s">
        <v>35</v>
      </c>
      <c r="B8" s="23" t="s">
        <v>21</v>
      </c>
      <c r="C8" s="29">
        <v>2486592.5</v>
      </c>
      <c r="D8" s="29">
        <v>2486592.5</v>
      </c>
      <c r="E8" s="29">
        <v>10272.700000000001</v>
      </c>
      <c r="F8" s="29">
        <f>E8/D8*100</f>
        <v>0.41312358176902736</v>
      </c>
      <c r="G8" s="29">
        <v>175473.1</v>
      </c>
      <c r="H8" s="29">
        <f>E8/G8*100</f>
        <v>5.8542876372503816</v>
      </c>
      <c r="I8" s="45"/>
      <c r="J8" s="49"/>
      <c r="K8" s="45"/>
      <c r="L8" s="45"/>
      <c r="M8" s="45"/>
      <c r="N8" s="45"/>
      <c r="O8" s="45"/>
      <c r="P8" s="45"/>
    </row>
    <row r="9" spans="1:16" x14ac:dyDescent="0.2">
      <c r="A9" s="25" t="s">
        <v>396</v>
      </c>
      <c r="B9" s="23" t="s">
        <v>395</v>
      </c>
      <c r="C9" s="29"/>
      <c r="D9" s="29"/>
      <c r="E9" s="29"/>
      <c r="F9" s="29"/>
      <c r="G9" s="29"/>
      <c r="H9" s="29"/>
      <c r="I9" s="45"/>
      <c r="J9" s="49"/>
      <c r="K9" s="45"/>
      <c r="L9" s="45"/>
      <c r="M9" s="45"/>
      <c r="N9" s="45"/>
      <c r="O9" s="45"/>
      <c r="P9" s="45"/>
    </row>
    <row r="10" spans="1:16" x14ac:dyDescent="0.2">
      <c r="A10" s="25" t="s">
        <v>36</v>
      </c>
      <c r="B10" s="23" t="s">
        <v>22</v>
      </c>
      <c r="C10" s="29"/>
      <c r="D10" s="29"/>
      <c r="E10" s="29"/>
      <c r="F10" s="29"/>
      <c r="G10" s="29"/>
      <c r="H10" s="29"/>
      <c r="I10" s="45"/>
      <c r="J10" s="49"/>
      <c r="K10" s="45"/>
      <c r="L10" s="45"/>
      <c r="M10" s="45"/>
      <c r="N10" s="45"/>
      <c r="O10" s="45"/>
      <c r="P10" s="45"/>
    </row>
    <row r="11" spans="1:16" x14ac:dyDescent="0.2">
      <c r="A11" s="25" t="s">
        <v>37</v>
      </c>
      <c r="B11" s="23" t="s">
        <v>23</v>
      </c>
      <c r="C11" s="29"/>
      <c r="D11" s="29"/>
      <c r="E11" s="29"/>
      <c r="F11" s="29"/>
      <c r="G11" s="29"/>
      <c r="H11" s="29"/>
      <c r="I11" s="45"/>
      <c r="J11" s="49"/>
      <c r="K11" s="45"/>
      <c r="L11" s="45"/>
      <c r="M11" s="45"/>
      <c r="N11" s="45"/>
      <c r="O11" s="45"/>
      <c r="P11" s="45"/>
    </row>
    <row r="12" spans="1:16" x14ac:dyDescent="0.2">
      <c r="A12" s="25" t="s">
        <v>38</v>
      </c>
      <c r="B12" s="23" t="s">
        <v>24</v>
      </c>
      <c r="C12" s="29"/>
      <c r="D12" s="29"/>
      <c r="E12" s="29"/>
      <c r="F12" s="29"/>
      <c r="G12" s="29"/>
      <c r="H12" s="29"/>
      <c r="I12" s="45"/>
      <c r="J12" s="49"/>
      <c r="K12" s="45"/>
      <c r="L12" s="45"/>
      <c r="M12" s="45"/>
      <c r="N12" s="45"/>
      <c r="O12" s="45"/>
      <c r="P12" s="45"/>
    </row>
    <row r="13" spans="1:16" x14ac:dyDescent="0.2">
      <c r="A13" s="25" t="s">
        <v>386</v>
      </c>
      <c r="B13" s="23" t="s">
        <v>303</v>
      </c>
      <c r="C13" s="29">
        <v>3286.5</v>
      </c>
      <c r="D13" s="29">
        <v>3286.5</v>
      </c>
      <c r="E13" s="29">
        <v>678.6</v>
      </c>
      <c r="F13" s="29">
        <f t="shared" ref="F13:F74" si="1">E13/D13*100</f>
        <v>20.648105887722501</v>
      </c>
      <c r="G13" s="29">
        <v>98.7</v>
      </c>
      <c r="H13" s="29">
        <f t="shared" ref="H13:H26" si="2">E13/G13*100</f>
        <v>687.53799392097267</v>
      </c>
      <c r="I13" s="45"/>
      <c r="J13" s="49"/>
      <c r="K13" s="45"/>
      <c r="L13" s="45"/>
      <c r="M13" s="45"/>
      <c r="N13" s="45"/>
      <c r="O13" s="45"/>
      <c r="P13" s="45"/>
    </row>
    <row r="14" spans="1:16" x14ac:dyDescent="0.2">
      <c r="A14" s="25" t="s">
        <v>475</v>
      </c>
      <c r="B14" s="23" t="s">
        <v>474</v>
      </c>
      <c r="C14" s="29">
        <v>90978.3</v>
      </c>
      <c r="D14" s="29">
        <v>90978.3</v>
      </c>
      <c r="E14" s="29"/>
      <c r="F14" s="29"/>
      <c r="G14" s="29"/>
      <c r="H14" s="29"/>
      <c r="I14" s="45"/>
      <c r="J14" s="49"/>
      <c r="K14" s="45"/>
      <c r="L14" s="45"/>
      <c r="M14" s="45"/>
      <c r="N14" s="45"/>
      <c r="O14" s="45"/>
      <c r="P14" s="45"/>
    </row>
    <row r="15" spans="1:16" x14ac:dyDescent="0.2">
      <c r="A15" s="25" t="s">
        <v>408</v>
      </c>
      <c r="B15" s="23" t="s">
        <v>407</v>
      </c>
      <c r="C15" s="29">
        <v>5781467.5999999996</v>
      </c>
      <c r="D15" s="29">
        <v>5781467.5999999996</v>
      </c>
      <c r="E15" s="29">
        <v>1561263.3</v>
      </c>
      <c r="F15" s="29">
        <f t="shared" si="1"/>
        <v>27.004619034793176</v>
      </c>
      <c r="G15" s="29">
        <v>486792.6</v>
      </c>
      <c r="H15" s="29">
        <f t="shared" si="2"/>
        <v>320.72453443211748</v>
      </c>
      <c r="I15" s="45"/>
      <c r="J15" s="49"/>
      <c r="K15" s="45"/>
      <c r="L15" s="45"/>
      <c r="M15" s="45"/>
      <c r="N15" s="45"/>
      <c r="O15" s="45"/>
      <c r="P15" s="45"/>
    </row>
    <row r="16" spans="1:16" x14ac:dyDescent="0.2">
      <c r="A16" s="25" t="s">
        <v>410</v>
      </c>
      <c r="B16" s="23" t="s">
        <v>409</v>
      </c>
      <c r="C16" s="29">
        <v>2058948.2</v>
      </c>
      <c r="D16" s="29">
        <v>2058948.2</v>
      </c>
      <c r="E16" s="29">
        <v>482260.1</v>
      </c>
      <c r="F16" s="29">
        <f t="shared" si="1"/>
        <v>23.422643658543716</v>
      </c>
      <c r="G16" s="29">
        <v>498742.6</v>
      </c>
      <c r="H16" s="29">
        <f t="shared" si="2"/>
        <v>96.695189061451742</v>
      </c>
      <c r="I16" s="45"/>
      <c r="J16" s="49"/>
      <c r="K16" s="45"/>
      <c r="L16" s="45"/>
      <c r="M16" s="45"/>
      <c r="N16" s="45"/>
      <c r="O16" s="45"/>
      <c r="P16" s="45"/>
    </row>
    <row r="17" spans="1:16" x14ac:dyDescent="0.2">
      <c r="A17" s="25" t="s">
        <v>411</v>
      </c>
      <c r="B17" s="23" t="s">
        <v>395</v>
      </c>
      <c r="C17" s="29">
        <v>306321.40000000002</v>
      </c>
      <c r="D17" s="29">
        <v>306321.40000000002</v>
      </c>
      <c r="E17" s="29">
        <v>68535.7</v>
      </c>
      <c r="F17" s="29">
        <f t="shared" si="1"/>
        <v>22.373787792821524</v>
      </c>
      <c r="G17" s="29"/>
      <c r="H17" s="29"/>
      <c r="I17" s="45"/>
      <c r="J17" s="49"/>
      <c r="K17" s="45"/>
      <c r="L17" s="45"/>
      <c r="M17" s="45"/>
      <c r="N17" s="45"/>
      <c r="O17" s="45"/>
      <c r="P17" s="45"/>
    </row>
    <row r="18" spans="1:16" x14ac:dyDescent="0.2">
      <c r="A18" s="25" t="s">
        <v>413</v>
      </c>
      <c r="B18" s="23" t="s">
        <v>412</v>
      </c>
      <c r="C18" s="29">
        <v>609872.80000000005</v>
      </c>
      <c r="D18" s="29">
        <v>609872.80000000005</v>
      </c>
      <c r="E18" s="29">
        <v>126137.60000000001</v>
      </c>
      <c r="F18" s="29">
        <f t="shared" si="1"/>
        <v>20.682607914306065</v>
      </c>
      <c r="G18" s="29"/>
      <c r="H18" s="29"/>
      <c r="I18" s="45"/>
      <c r="J18" s="49"/>
      <c r="K18" s="45"/>
      <c r="L18" s="45"/>
      <c r="M18" s="45"/>
      <c r="N18" s="45"/>
      <c r="O18" s="45"/>
      <c r="P18" s="45"/>
    </row>
    <row r="19" spans="1:16" ht="31.5" x14ac:dyDescent="0.2">
      <c r="A19" s="25" t="s">
        <v>39</v>
      </c>
      <c r="B19" s="23" t="s">
        <v>25</v>
      </c>
      <c r="C19" s="29">
        <v>1561376.3</v>
      </c>
      <c r="D19" s="29">
        <v>1561376.3</v>
      </c>
      <c r="E19" s="29">
        <v>334963.90000000002</v>
      </c>
      <c r="F19" s="29">
        <f t="shared" si="1"/>
        <v>21.453117995962923</v>
      </c>
      <c r="G19" s="29">
        <v>331642.59999999998</v>
      </c>
      <c r="H19" s="29">
        <f t="shared" si="2"/>
        <v>101.00146965438097</v>
      </c>
      <c r="I19" s="45"/>
      <c r="J19" s="49"/>
      <c r="K19" s="45"/>
      <c r="L19" s="45"/>
      <c r="M19" s="45"/>
      <c r="N19" s="45"/>
      <c r="O19" s="45"/>
      <c r="P19" s="45"/>
    </row>
    <row r="20" spans="1:16" x14ac:dyDescent="0.2">
      <c r="A20" s="25" t="s">
        <v>40</v>
      </c>
      <c r="B20" s="23" t="s">
        <v>26</v>
      </c>
      <c r="C20" s="29">
        <v>9360606.3000000007</v>
      </c>
      <c r="D20" s="29">
        <v>9360606.3000000007</v>
      </c>
      <c r="E20" s="29">
        <v>1835817.5</v>
      </c>
      <c r="F20" s="29">
        <f t="shared" si="1"/>
        <v>19.612164438536421</v>
      </c>
      <c r="G20" s="29">
        <v>1631520.8</v>
      </c>
      <c r="H20" s="29">
        <f t="shared" si="2"/>
        <v>112.52185690798426</v>
      </c>
      <c r="I20" s="45"/>
      <c r="J20" s="49"/>
      <c r="K20" s="45"/>
      <c r="L20" s="45"/>
      <c r="M20" s="45"/>
      <c r="N20" s="45"/>
      <c r="O20" s="45"/>
      <c r="P20" s="45"/>
    </row>
    <row r="21" spans="1:16" x14ac:dyDescent="0.2">
      <c r="A21" s="25" t="s">
        <v>41</v>
      </c>
      <c r="B21" s="23" t="s">
        <v>27</v>
      </c>
      <c r="C21" s="29">
        <v>30826238.899999999</v>
      </c>
      <c r="D21" s="29">
        <v>30826238.899999999</v>
      </c>
      <c r="E21" s="29">
        <v>5954211.5</v>
      </c>
      <c r="F21" s="29">
        <f t="shared" si="1"/>
        <v>19.315400491494927</v>
      </c>
      <c r="G21" s="29">
        <v>5292677.2</v>
      </c>
      <c r="H21" s="29">
        <f t="shared" si="2"/>
        <v>112.49904868560658</v>
      </c>
      <c r="I21" s="45"/>
      <c r="J21" s="49"/>
      <c r="K21" s="45"/>
      <c r="L21" s="45"/>
      <c r="M21" s="45"/>
      <c r="N21" s="45"/>
      <c r="O21" s="45"/>
      <c r="P21" s="45"/>
    </row>
    <row r="22" spans="1:16" ht="31.5" x14ac:dyDescent="0.25">
      <c r="A22" s="27" t="s">
        <v>42</v>
      </c>
      <c r="B22" s="24" t="s">
        <v>28</v>
      </c>
      <c r="C22" s="29">
        <v>619696.4</v>
      </c>
      <c r="D22" s="29">
        <v>619696.4</v>
      </c>
      <c r="E22" s="38">
        <v>98463.3</v>
      </c>
      <c r="F22" s="29">
        <f t="shared" si="1"/>
        <v>15.888957883247345</v>
      </c>
      <c r="G22" s="29">
        <v>81416</v>
      </c>
      <c r="H22" s="29">
        <f t="shared" si="2"/>
        <v>120.93851331433625</v>
      </c>
      <c r="I22" s="45"/>
      <c r="J22" s="49"/>
      <c r="K22" s="45"/>
      <c r="L22" s="45"/>
      <c r="M22" s="45"/>
      <c r="N22" s="45"/>
      <c r="O22" s="45"/>
      <c r="P22" s="45"/>
    </row>
    <row r="23" spans="1:16" x14ac:dyDescent="0.25">
      <c r="A23" s="27" t="s">
        <v>43</v>
      </c>
      <c r="B23" s="24" t="s">
        <v>29</v>
      </c>
      <c r="C23" s="29">
        <v>26133.5</v>
      </c>
      <c r="D23" s="29">
        <v>26133.5</v>
      </c>
      <c r="E23" s="38">
        <v>652.29999999999995</v>
      </c>
      <c r="F23" s="29">
        <f t="shared" si="1"/>
        <v>2.4960299998086741</v>
      </c>
      <c r="G23" s="29">
        <v>2117.4</v>
      </c>
      <c r="H23" s="29">
        <f t="shared" si="2"/>
        <v>30.8066496646831</v>
      </c>
      <c r="I23" s="45"/>
      <c r="J23" s="49"/>
      <c r="K23" s="45"/>
      <c r="L23" s="45"/>
      <c r="M23" s="45"/>
      <c r="N23" s="45"/>
      <c r="O23" s="45"/>
      <c r="P23" s="45"/>
    </row>
    <row r="24" spans="1:16" x14ac:dyDescent="0.25">
      <c r="A24" s="27" t="s">
        <v>44</v>
      </c>
      <c r="B24" s="24" t="s">
        <v>30</v>
      </c>
      <c r="C24" s="29">
        <v>3224066.2</v>
      </c>
      <c r="D24" s="29">
        <v>3224066.2</v>
      </c>
      <c r="E24" s="38">
        <v>716370.2</v>
      </c>
      <c r="F24" s="29">
        <f t="shared" si="1"/>
        <v>22.219463111520472</v>
      </c>
      <c r="G24" s="29">
        <v>707526.5</v>
      </c>
      <c r="H24" s="29">
        <f t="shared" si="2"/>
        <v>101.2499461150925</v>
      </c>
      <c r="I24" s="45"/>
      <c r="J24" s="49"/>
      <c r="K24" s="45"/>
      <c r="L24" s="45"/>
      <c r="M24" s="45"/>
      <c r="N24" s="45"/>
      <c r="O24" s="45"/>
      <c r="P24" s="45"/>
    </row>
    <row r="25" spans="1:16" x14ac:dyDescent="0.25">
      <c r="A25" s="27" t="s">
        <v>45</v>
      </c>
      <c r="B25" s="24" t="s">
        <v>31</v>
      </c>
      <c r="C25" s="29">
        <v>2000</v>
      </c>
      <c r="D25" s="29">
        <v>2000</v>
      </c>
      <c r="E25" s="38"/>
      <c r="F25" s="29">
        <f t="shared" si="1"/>
        <v>0</v>
      </c>
      <c r="G25" s="29"/>
      <c r="H25" s="29"/>
      <c r="I25" s="45"/>
      <c r="J25" s="49"/>
      <c r="K25" s="45"/>
      <c r="L25" s="45"/>
      <c r="M25" s="45"/>
      <c r="N25" s="45"/>
      <c r="O25" s="45"/>
      <c r="P25" s="45"/>
    </row>
    <row r="26" spans="1:16" x14ac:dyDescent="0.25">
      <c r="A26" s="27" t="s">
        <v>46</v>
      </c>
      <c r="B26" s="24" t="s">
        <v>32</v>
      </c>
      <c r="C26" s="29">
        <v>274353.2</v>
      </c>
      <c r="D26" s="29">
        <v>274353.2</v>
      </c>
      <c r="E26" s="38">
        <v>7279</v>
      </c>
      <c r="F26" s="29">
        <f t="shared" si="1"/>
        <v>2.6531492980581235</v>
      </c>
      <c r="G26" s="29">
        <v>3647</v>
      </c>
      <c r="H26" s="29">
        <f t="shared" si="2"/>
        <v>199.58870304359749</v>
      </c>
      <c r="I26" s="45"/>
      <c r="J26" s="49"/>
      <c r="K26" s="45"/>
      <c r="L26" s="45"/>
      <c r="M26" s="45"/>
      <c r="N26" s="45"/>
      <c r="O26" s="45"/>
      <c r="P26" s="45"/>
    </row>
    <row r="27" spans="1:16" ht="31.5" x14ac:dyDescent="0.25">
      <c r="A27" s="27" t="s">
        <v>47</v>
      </c>
      <c r="B27" s="24" t="s">
        <v>33</v>
      </c>
      <c r="C27" s="29"/>
      <c r="D27" s="38"/>
      <c r="E27" s="38"/>
      <c r="F27" s="29"/>
      <c r="G27" s="29"/>
      <c r="H27" s="29"/>
      <c r="I27" s="45"/>
      <c r="J27" s="49"/>
      <c r="K27" s="45"/>
      <c r="L27" s="45"/>
      <c r="M27" s="45"/>
      <c r="N27" s="45"/>
      <c r="O27" s="45"/>
      <c r="P27" s="45"/>
    </row>
    <row r="28" spans="1:16" x14ac:dyDescent="0.25">
      <c r="A28" s="27" t="s">
        <v>48</v>
      </c>
      <c r="B28" s="24" t="s">
        <v>34</v>
      </c>
      <c r="C28" s="29"/>
      <c r="D28" s="38"/>
      <c r="E28" s="38"/>
      <c r="F28" s="29"/>
      <c r="G28" s="29"/>
      <c r="H28" s="29"/>
      <c r="I28" s="45"/>
      <c r="J28" s="49"/>
      <c r="K28" s="45"/>
      <c r="L28" s="45"/>
      <c r="M28" s="45"/>
      <c r="N28" s="45"/>
      <c r="O28" s="45"/>
      <c r="P28" s="45"/>
    </row>
    <row r="29" spans="1:16" s="51" customFormat="1" ht="31.5" x14ac:dyDescent="0.2">
      <c r="A29" s="6">
        <v>5200000000</v>
      </c>
      <c r="B29" s="9" t="s">
        <v>49</v>
      </c>
      <c r="C29" s="18">
        <f>SUM(C30:C46)-0.1</f>
        <v>26068861.299999997</v>
      </c>
      <c r="D29" s="18">
        <f>SUM(D30:D46)-0.1</f>
        <v>26068861.299999997</v>
      </c>
      <c r="E29" s="18">
        <f>SUM(E30:E46)</f>
        <v>5923489.2999999998</v>
      </c>
      <c r="F29" s="18">
        <f t="shared" si="1"/>
        <v>22.722470428733306</v>
      </c>
      <c r="G29" s="18">
        <f>SUM(G30:G46)</f>
        <v>5676067.5999999987</v>
      </c>
      <c r="H29" s="18">
        <f t="shared" ref="H29:H74" si="3">E29/G29*100</f>
        <v>104.35903370847805</v>
      </c>
      <c r="I29" s="50"/>
      <c r="J29" s="49"/>
    </row>
    <row r="30" spans="1:16" s="52" customFormat="1" ht="31.5" x14ac:dyDescent="0.2">
      <c r="A30" s="25" t="s">
        <v>59</v>
      </c>
      <c r="B30" s="26" t="s">
        <v>56</v>
      </c>
      <c r="C30" s="29">
        <v>348961.6</v>
      </c>
      <c r="D30" s="29">
        <v>348961.6</v>
      </c>
      <c r="E30" s="29">
        <v>12151.9</v>
      </c>
      <c r="F30" s="29">
        <f t="shared" si="1"/>
        <v>3.4823029238747187</v>
      </c>
      <c r="G30" s="29">
        <v>22776.9</v>
      </c>
      <c r="H30" s="29">
        <f t="shared" si="3"/>
        <v>53.351860876589875</v>
      </c>
      <c r="J30" s="49"/>
    </row>
    <row r="31" spans="1:16" s="52" customFormat="1" ht="31.5" x14ac:dyDescent="0.2">
      <c r="A31" s="25">
        <v>5212700000</v>
      </c>
      <c r="B31" s="26" t="s">
        <v>414</v>
      </c>
      <c r="C31" s="29">
        <v>50075.3</v>
      </c>
      <c r="D31" s="29">
        <v>50075.3</v>
      </c>
      <c r="E31" s="29"/>
      <c r="F31" s="29">
        <f t="shared" si="1"/>
        <v>0</v>
      </c>
      <c r="G31" s="29"/>
      <c r="H31" s="29"/>
      <c r="J31" s="49"/>
    </row>
    <row r="32" spans="1:16" s="52" customFormat="1" x14ac:dyDescent="0.2">
      <c r="A32" s="25" t="s">
        <v>416</v>
      </c>
      <c r="B32" s="26" t="s">
        <v>412</v>
      </c>
      <c r="C32" s="29">
        <v>2338843.2000000002</v>
      </c>
      <c r="D32" s="29">
        <v>2338843.2000000002</v>
      </c>
      <c r="E32" s="29">
        <v>584711.1</v>
      </c>
      <c r="F32" s="29">
        <f t="shared" si="1"/>
        <v>25.00001282685389</v>
      </c>
      <c r="G32" s="29">
        <v>599339.4</v>
      </c>
      <c r="H32" s="29">
        <f t="shared" si="3"/>
        <v>97.55926274828586</v>
      </c>
      <c r="J32" s="49"/>
    </row>
    <row r="33" spans="1:10" s="52" customFormat="1" x14ac:dyDescent="0.2">
      <c r="A33" s="25" t="s">
        <v>417</v>
      </c>
      <c r="B33" s="26" t="s">
        <v>415</v>
      </c>
      <c r="C33" s="29">
        <v>1998446.9</v>
      </c>
      <c r="D33" s="29">
        <v>1998446.9</v>
      </c>
      <c r="E33" s="29">
        <v>306156.2</v>
      </c>
      <c r="F33" s="29">
        <f t="shared" si="1"/>
        <v>15.319706518096629</v>
      </c>
      <c r="G33" s="29">
        <v>153560.29999999999</v>
      </c>
      <c r="H33" s="29">
        <f t="shared" si="3"/>
        <v>199.37197309460845</v>
      </c>
      <c r="J33" s="49"/>
    </row>
    <row r="34" spans="1:10" s="52" customFormat="1" x14ac:dyDescent="0.25">
      <c r="A34" s="25" t="s">
        <v>419</v>
      </c>
      <c r="B34" s="39" t="s">
        <v>418</v>
      </c>
      <c r="C34" s="29">
        <v>1091391.7</v>
      </c>
      <c r="D34" s="29">
        <v>1091391.7</v>
      </c>
      <c r="E34" s="29">
        <v>193763.5</v>
      </c>
      <c r="F34" s="29">
        <f t="shared" si="1"/>
        <v>17.753800033480189</v>
      </c>
      <c r="G34" s="29">
        <v>158608.79999999999</v>
      </c>
      <c r="H34" s="29">
        <f t="shared" si="3"/>
        <v>122.16440701903049</v>
      </c>
      <c r="J34" s="49"/>
    </row>
    <row r="35" spans="1:10" s="52" customFormat="1" x14ac:dyDescent="0.2">
      <c r="A35" s="25" t="s">
        <v>60</v>
      </c>
      <c r="B35" s="26" t="s">
        <v>57</v>
      </c>
      <c r="C35" s="29"/>
      <c r="D35" s="29"/>
      <c r="E35" s="29"/>
      <c r="F35" s="29"/>
      <c r="G35" s="29"/>
      <c r="H35" s="29"/>
      <c r="J35" s="49"/>
    </row>
    <row r="36" spans="1:10" s="52" customFormat="1" ht="31.5" x14ac:dyDescent="0.2">
      <c r="A36" s="25" t="s">
        <v>61</v>
      </c>
      <c r="B36" s="26" t="s">
        <v>58</v>
      </c>
      <c r="C36" s="29"/>
      <c r="D36" s="29"/>
      <c r="E36" s="29"/>
      <c r="F36" s="29"/>
      <c r="G36" s="29"/>
      <c r="H36" s="29"/>
      <c r="J36" s="49"/>
    </row>
    <row r="37" spans="1:10" s="52" customFormat="1" x14ac:dyDescent="0.2">
      <c r="A37" s="25" t="s">
        <v>71</v>
      </c>
      <c r="B37" s="26" t="s">
        <v>62</v>
      </c>
      <c r="C37" s="29">
        <v>387529.2</v>
      </c>
      <c r="D37" s="29">
        <v>387529.2</v>
      </c>
      <c r="E37" s="29">
        <v>102678.6</v>
      </c>
      <c r="F37" s="29">
        <f t="shared" si="1"/>
        <v>26.495706646105639</v>
      </c>
      <c r="G37" s="29">
        <v>182083.1</v>
      </c>
      <c r="H37" s="29">
        <f t="shared" si="3"/>
        <v>56.391065398161608</v>
      </c>
      <c r="J37" s="49"/>
    </row>
    <row r="38" spans="1:10" s="52" customFormat="1" x14ac:dyDescent="0.2">
      <c r="A38" s="25" t="s">
        <v>72</v>
      </c>
      <c r="B38" s="26" t="s">
        <v>63</v>
      </c>
      <c r="C38" s="29">
        <v>9173328.9000000004</v>
      </c>
      <c r="D38" s="29">
        <v>9173328.9000000004</v>
      </c>
      <c r="E38" s="29">
        <v>2282677.5</v>
      </c>
      <c r="F38" s="29">
        <f t="shared" si="1"/>
        <v>24.883851052151851</v>
      </c>
      <c r="G38" s="29">
        <v>2236264.7999999998</v>
      </c>
      <c r="H38" s="29">
        <f t="shared" si="3"/>
        <v>102.07545635919324</v>
      </c>
      <c r="J38" s="49"/>
    </row>
    <row r="39" spans="1:10" s="52" customFormat="1" ht="17.25" customHeight="1" x14ac:dyDescent="0.2">
      <c r="A39" s="25" t="s">
        <v>73</v>
      </c>
      <c r="B39" s="26" t="s">
        <v>64</v>
      </c>
      <c r="C39" s="29">
        <v>1154414.7</v>
      </c>
      <c r="D39" s="29">
        <v>1154414.7</v>
      </c>
      <c r="E39" s="29">
        <v>212041.7</v>
      </c>
      <c r="F39" s="29">
        <f t="shared" si="1"/>
        <v>18.367896735895687</v>
      </c>
      <c r="G39" s="29">
        <v>202386.9</v>
      </c>
      <c r="H39" s="29">
        <f t="shared" si="3"/>
        <v>104.77046686322089</v>
      </c>
      <c r="J39" s="49"/>
    </row>
    <row r="40" spans="1:10" s="52" customFormat="1" x14ac:dyDescent="0.2">
      <c r="A40" s="25" t="s">
        <v>74</v>
      </c>
      <c r="B40" s="26" t="s">
        <v>65</v>
      </c>
      <c r="C40" s="29">
        <v>8894402.0999999996</v>
      </c>
      <c r="D40" s="29">
        <v>8894402.0999999996</v>
      </c>
      <c r="E40" s="29">
        <v>2196911.7000000002</v>
      </c>
      <c r="F40" s="29">
        <f t="shared" si="1"/>
        <v>24.699936828806067</v>
      </c>
      <c r="G40" s="29">
        <v>2093363.2</v>
      </c>
      <c r="H40" s="29">
        <f t="shared" si="3"/>
        <v>104.94651382043978</v>
      </c>
      <c r="J40" s="49"/>
    </row>
    <row r="41" spans="1:10" s="52" customFormat="1" ht="18.75" customHeight="1" x14ac:dyDescent="0.2">
      <c r="A41" s="25" t="s">
        <v>75</v>
      </c>
      <c r="B41" s="26" t="s">
        <v>66</v>
      </c>
      <c r="C41" s="29">
        <v>47275.199999999997</v>
      </c>
      <c r="D41" s="29">
        <v>47275.199999999997</v>
      </c>
      <c r="E41" s="29">
        <v>10187.700000000001</v>
      </c>
      <c r="F41" s="29">
        <f t="shared" si="1"/>
        <v>21.549776627068738</v>
      </c>
      <c r="G41" s="29"/>
      <c r="H41" s="29"/>
      <c r="J41" s="49"/>
    </row>
    <row r="42" spans="1:10" ht="31.5" x14ac:dyDescent="0.2">
      <c r="A42" s="7" t="s">
        <v>76</v>
      </c>
      <c r="B42" s="8" t="s">
        <v>404</v>
      </c>
      <c r="C42" s="19">
        <v>63813.3</v>
      </c>
      <c r="D42" s="19">
        <v>63813.3</v>
      </c>
      <c r="E42" s="29">
        <v>154.6</v>
      </c>
      <c r="F42" s="29">
        <f t="shared" si="1"/>
        <v>0.24226924481260173</v>
      </c>
      <c r="G42" s="29">
        <v>65.599999999999994</v>
      </c>
      <c r="H42" s="29">
        <f t="shared" si="3"/>
        <v>235.67073170731709</v>
      </c>
      <c r="J42" s="49"/>
    </row>
    <row r="43" spans="1:10" x14ac:dyDescent="0.2">
      <c r="A43" s="7" t="s">
        <v>77</v>
      </c>
      <c r="B43" s="8" t="s">
        <v>67</v>
      </c>
      <c r="C43" s="19">
        <v>398413.9</v>
      </c>
      <c r="D43" s="19">
        <v>398413.9</v>
      </c>
      <c r="E43" s="29">
        <v>21323.4</v>
      </c>
      <c r="F43" s="29">
        <f t="shared" si="1"/>
        <v>5.3520723047062368</v>
      </c>
      <c r="G43" s="29">
        <v>11807.8</v>
      </c>
      <c r="H43" s="29">
        <f t="shared" si="3"/>
        <v>180.58740832331173</v>
      </c>
      <c r="J43" s="49"/>
    </row>
    <row r="44" spans="1:10" x14ac:dyDescent="0.2">
      <c r="A44" s="7" t="s">
        <v>78</v>
      </c>
      <c r="B44" s="8" t="s">
        <v>68</v>
      </c>
      <c r="C44" s="19">
        <v>25559.9</v>
      </c>
      <c r="D44" s="19">
        <v>25559.9</v>
      </c>
      <c r="E44" s="29">
        <v>337.8</v>
      </c>
      <c r="F44" s="29">
        <f t="shared" si="1"/>
        <v>1.32160141471602</v>
      </c>
      <c r="G44" s="29">
        <v>280.8</v>
      </c>
      <c r="H44" s="29">
        <f t="shared" si="3"/>
        <v>120.29914529914529</v>
      </c>
      <c r="J44" s="49"/>
    </row>
    <row r="45" spans="1:10" x14ac:dyDescent="0.2">
      <c r="A45" s="7" t="s">
        <v>79</v>
      </c>
      <c r="B45" s="8" t="s">
        <v>69</v>
      </c>
      <c r="C45" s="19">
        <v>3260.9</v>
      </c>
      <c r="D45" s="19">
        <v>3260.9</v>
      </c>
      <c r="E45" s="29">
        <v>393.6</v>
      </c>
      <c r="F45" s="29">
        <f t="shared" si="1"/>
        <v>12.07028734398479</v>
      </c>
      <c r="G45" s="29">
        <v>530</v>
      </c>
      <c r="H45" s="29">
        <f t="shared" si="3"/>
        <v>74.264150943396231</v>
      </c>
      <c r="J45" s="49"/>
    </row>
    <row r="46" spans="1:10" ht="31.5" x14ac:dyDescent="0.2">
      <c r="A46" s="7" t="s">
        <v>80</v>
      </c>
      <c r="B46" s="8" t="s">
        <v>70</v>
      </c>
      <c r="C46" s="19">
        <v>93144.6</v>
      </c>
      <c r="D46" s="19">
        <v>93144.6</v>
      </c>
      <c r="E46" s="29"/>
      <c r="F46" s="29">
        <f t="shared" si="1"/>
        <v>0</v>
      </c>
      <c r="G46" s="29">
        <v>15000</v>
      </c>
      <c r="H46" s="29">
        <f t="shared" si="3"/>
        <v>0</v>
      </c>
      <c r="J46" s="49"/>
    </row>
    <row r="47" spans="1:10" ht="31.5" x14ac:dyDescent="0.2">
      <c r="A47" s="10">
        <v>5300000000</v>
      </c>
      <c r="B47" s="9" t="s">
        <v>9</v>
      </c>
      <c r="C47" s="18">
        <f>SUM(C48:C67)+0.1</f>
        <v>8067590.3999999994</v>
      </c>
      <c r="D47" s="18">
        <f>SUM(D48:D67)+0.1</f>
        <v>8067590.3999999994</v>
      </c>
      <c r="E47" s="18">
        <f>SUM(E48:E67)</f>
        <v>1799660.8000000003</v>
      </c>
      <c r="F47" s="18">
        <f t="shared" si="1"/>
        <v>22.30729016683842</v>
      </c>
      <c r="G47" s="18">
        <f>SUM(G48:G67)</f>
        <v>1999276.4</v>
      </c>
      <c r="H47" s="18">
        <f t="shared" si="3"/>
        <v>90.015607646846647</v>
      </c>
      <c r="I47" s="21"/>
      <c r="J47" s="49"/>
    </row>
    <row r="48" spans="1:10" ht="31.5" x14ac:dyDescent="0.2">
      <c r="A48" s="7" t="s">
        <v>81</v>
      </c>
      <c r="B48" s="8" t="s">
        <v>86</v>
      </c>
      <c r="C48" s="19">
        <v>179102.9</v>
      </c>
      <c r="D48" s="19">
        <v>179102.9</v>
      </c>
      <c r="E48" s="29"/>
      <c r="F48" s="29">
        <f t="shared" si="1"/>
        <v>0</v>
      </c>
      <c r="G48" s="19"/>
      <c r="H48" s="29"/>
      <c r="J48" s="49"/>
    </row>
    <row r="49" spans="1:10" x14ac:dyDescent="0.2">
      <c r="A49" s="7" t="s">
        <v>82</v>
      </c>
      <c r="B49" s="8" t="s">
        <v>87</v>
      </c>
      <c r="C49" s="19">
        <v>94567.5</v>
      </c>
      <c r="D49" s="19">
        <v>94567.5</v>
      </c>
      <c r="E49" s="29"/>
      <c r="F49" s="29">
        <f t="shared" si="1"/>
        <v>0</v>
      </c>
      <c r="G49" s="19">
        <v>718.9</v>
      </c>
      <c r="H49" s="29">
        <f t="shared" si="3"/>
        <v>0</v>
      </c>
      <c r="J49" s="49"/>
    </row>
    <row r="50" spans="1:10" x14ac:dyDescent="0.2">
      <c r="A50" s="7" t="s">
        <v>83</v>
      </c>
      <c r="B50" s="8" t="s">
        <v>88</v>
      </c>
      <c r="C50" s="19"/>
      <c r="D50" s="29"/>
      <c r="E50" s="29"/>
      <c r="F50" s="29"/>
      <c r="G50" s="19">
        <v>184</v>
      </c>
      <c r="H50" s="29">
        <f t="shared" si="3"/>
        <v>0</v>
      </c>
      <c r="J50" s="49"/>
    </row>
    <row r="51" spans="1:10" x14ac:dyDescent="0.2">
      <c r="A51" s="7">
        <v>5310400000</v>
      </c>
      <c r="B51" s="8" t="s">
        <v>420</v>
      </c>
      <c r="C51" s="19"/>
      <c r="D51" s="29"/>
      <c r="E51" s="29"/>
      <c r="F51" s="29"/>
      <c r="G51" s="19"/>
      <c r="H51" s="29"/>
      <c r="J51" s="49"/>
    </row>
    <row r="52" spans="1:10" ht="31.5" x14ac:dyDescent="0.2">
      <c r="A52" s="7">
        <v>5310500000</v>
      </c>
      <c r="B52" s="8" t="s">
        <v>421</v>
      </c>
      <c r="C52" s="19">
        <v>253275</v>
      </c>
      <c r="D52" s="19">
        <v>253275</v>
      </c>
      <c r="E52" s="29">
        <v>50000</v>
      </c>
      <c r="F52" s="29">
        <f t="shared" si="1"/>
        <v>19.741387819563716</v>
      </c>
      <c r="G52" s="19"/>
      <c r="H52" s="29"/>
      <c r="J52" s="49"/>
    </row>
    <row r="53" spans="1:10" x14ac:dyDescent="0.2">
      <c r="A53" s="40" t="s">
        <v>476</v>
      </c>
      <c r="B53" s="8" t="s">
        <v>89</v>
      </c>
      <c r="C53" s="19">
        <v>79193.2</v>
      </c>
      <c r="D53" s="19">
        <v>79193.2</v>
      </c>
      <c r="E53" s="29">
        <v>1792.1</v>
      </c>
      <c r="F53" s="29">
        <f t="shared" si="1"/>
        <v>2.2629468186662489</v>
      </c>
      <c r="G53" s="19"/>
      <c r="H53" s="29"/>
      <c r="J53" s="49"/>
    </row>
    <row r="54" spans="1:10" x14ac:dyDescent="0.2">
      <c r="A54" s="7" t="s">
        <v>423</v>
      </c>
      <c r="B54" s="8" t="s">
        <v>422</v>
      </c>
      <c r="C54" s="19">
        <v>689117.3</v>
      </c>
      <c r="D54" s="19">
        <v>689117.3</v>
      </c>
      <c r="E54" s="29">
        <v>678536.6</v>
      </c>
      <c r="F54" s="29">
        <f t="shared" si="1"/>
        <v>98.46460101930397</v>
      </c>
      <c r="G54" s="19">
        <v>894548.5</v>
      </c>
      <c r="H54" s="29">
        <f t="shared" si="3"/>
        <v>75.852410461813975</v>
      </c>
      <c r="J54" s="49"/>
    </row>
    <row r="55" spans="1:10" x14ac:dyDescent="0.2">
      <c r="A55" s="7" t="s">
        <v>424</v>
      </c>
      <c r="B55" s="8" t="s">
        <v>425</v>
      </c>
      <c r="C55" s="19"/>
      <c r="D55" s="29"/>
      <c r="E55" s="29"/>
      <c r="F55" s="29"/>
      <c r="G55" s="19"/>
      <c r="H55" s="29"/>
      <c r="J55" s="49"/>
    </row>
    <row r="56" spans="1:10" ht="31.5" x14ac:dyDescent="0.2">
      <c r="A56" s="7" t="s">
        <v>84</v>
      </c>
      <c r="B56" s="8" t="s">
        <v>90</v>
      </c>
      <c r="C56" s="19"/>
      <c r="D56" s="29"/>
      <c r="E56" s="29"/>
      <c r="F56" s="29"/>
      <c r="G56" s="19"/>
      <c r="H56" s="29"/>
      <c r="J56" s="49"/>
    </row>
    <row r="57" spans="1:10" x14ac:dyDescent="0.2">
      <c r="A57" s="7" t="s">
        <v>85</v>
      </c>
      <c r="B57" s="8" t="s">
        <v>91</v>
      </c>
      <c r="C57" s="19"/>
      <c r="D57" s="19"/>
      <c r="E57" s="29"/>
      <c r="F57" s="29"/>
      <c r="G57" s="19"/>
      <c r="H57" s="29"/>
      <c r="J57" s="49"/>
    </row>
    <row r="58" spans="1:10" ht="31.5" x14ac:dyDescent="0.2">
      <c r="A58" s="7" t="s">
        <v>92</v>
      </c>
      <c r="B58" s="8" t="s">
        <v>101</v>
      </c>
      <c r="C58" s="19">
        <v>189561.9</v>
      </c>
      <c r="D58" s="19">
        <v>189561.9</v>
      </c>
      <c r="E58" s="29">
        <v>38974.699999999997</v>
      </c>
      <c r="F58" s="29">
        <f t="shared" si="1"/>
        <v>20.56040797227713</v>
      </c>
      <c r="G58" s="19">
        <v>21699.9</v>
      </c>
      <c r="H58" s="29">
        <f t="shared" si="3"/>
        <v>179.60774012783466</v>
      </c>
      <c r="J58" s="49"/>
    </row>
    <row r="59" spans="1:10" ht="31.5" x14ac:dyDescent="0.2">
      <c r="A59" s="7" t="s">
        <v>93</v>
      </c>
      <c r="B59" s="8" t="s">
        <v>102</v>
      </c>
      <c r="C59" s="19">
        <v>1862615.1</v>
      </c>
      <c r="D59" s="19">
        <v>1862615.1</v>
      </c>
      <c r="E59" s="29">
        <v>246095.3</v>
      </c>
      <c r="F59" s="29">
        <f t="shared" si="1"/>
        <v>13.212353964058382</v>
      </c>
      <c r="G59" s="19">
        <v>159215.20000000001</v>
      </c>
      <c r="H59" s="29">
        <f t="shared" si="3"/>
        <v>154.56771715263363</v>
      </c>
      <c r="J59" s="49"/>
    </row>
    <row r="60" spans="1:10" x14ac:dyDescent="0.2">
      <c r="A60" s="7" t="s">
        <v>94</v>
      </c>
      <c r="B60" s="8" t="s">
        <v>103</v>
      </c>
      <c r="C60" s="19">
        <v>81420.100000000006</v>
      </c>
      <c r="D60" s="19">
        <v>81420.100000000006</v>
      </c>
      <c r="E60" s="29">
        <v>79620.600000000006</v>
      </c>
      <c r="F60" s="29">
        <f t="shared" si="1"/>
        <v>97.789857786959246</v>
      </c>
      <c r="G60" s="19">
        <v>60241.4</v>
      </c>
      <c r="H60" s="29">
        <f t="shared" si="3"/>
        <v>132.16923909470896</v>
      </c>
      <c r="J60" s="49"/>
    </row>
    <row r="61" spans="1:10" ht="31.5" x14ac:dyDescent="0.2">
      <c r="A61" s="7" t="s">
        <v>95</v>
      </c>
      <c r="B61" s="8" t="s">
        <v>104</v>
      </c>
      <c r="C61" s="19">
        <v>3449188.7</v>
      </c>
      <c r="D61" s="19">
        <v>3449188.7</v>
      </c>
      <c r="E61" s="29">
        <v>293758.8</v>
      </c>
      <c r="F61" s="29">
        <f t="shared" si="1"/>
        <v>8.5167506202255616</v>
      </c>
      <c r="G61" s="19">
        <v>503989.9</v>
      </c>
      <c r="H61" s="29">
        <f t="shared" si="3"/>
        <v>58.286644236322985</v>
      </c>
      <c r="J61" s="49"/>
    </row>
    <row r="62" spans="1:10" ht="31.5" x14ac:dyDescent="0.2">
      <c r="A62" s="7" t="s">
        <v>96</v>
      </c>
      <c r="B62" s="8" t="s">
        <v>105</v>
      </c>
      <c r="C62" s="19">
        <v>718799.8</v>
      </c>
      <c r="D62" s="19">
        <v>718799.8</v>
      </c>
      <c r="E62" s="29">
        <v>336792.1</v>
      </c>
      <c r="F62" s="29">
        <f t="shared" si="1"/>
        <v>46.854784878905079</v>
      </c>
      <c r="G62" s="19">
        <v>290820.40000000002</v>
      </c>
      <c r="H62" s="29">
        <f t="shared" si="3"/>
        <v>115.80759121437147</v>
      </c>
      <c r="J62" s="49"/>
    </row>
    <row r="63" spans="1:10" ht="31.5" x14ac:dyDescent="0.2">
      <c r="A63" s="7" t="s">
        <v>97</v>
      </c>
      <c r="B63" s="8" t="s">
        <v>106</v>
      </c>
      <c r="C63" s="19">
        <v>73169</v>
      </c>
      <c r="D63" s="19">
        <v>73169</v>
      </c>
      <c r="E63" s="29"/>
      <c r="F63" s="29">
        <f t="shared" si="1"/>
        <v>0</v>
      </c>
      <c r="G63" s="19"/>
      <c r="H63" s="29"/>
      <c r="J63" s="49"/>
    </row>
    <row r="64" spans="1:10" ht="31.5" x14ac:dyDescent="0.2">
      <c r="A64" s="7" t="s">
        <v>98</v>
      </c>
      <c r="B64" s="8" t="s">
        <v>107</v>
      </c>
      <c r="C64" s="19">
        <v>14824.3</v>
      </c>
      <c r="D64" s="19">
        <v>14824.3</v>
      </c>
      <c r="E64" s="29">
        <v>1762.3</v>
      </c>
      <c r="F64" s="29">
        <f t="shared" si="1"/>
        <v>11.887913763213104</v>
      </c>
      <c r="G64" s="19">
        <v>210.6</v>
      </c>
      <c r="H64" s="29">
        <f t="shared" si="3"/>
        <v>836.79962013295346</v>
      </c>
      <c r="J64" s="49"/>
    </row>
    <row r="65" spans="1:10" ht="31.5" x14ac:dyDescent="0.2">
      <c r="A65" s="7" t="s">
        <v>99</v>
      </c>
      <c r="B65" s="8" t="s">
        <v>108</v>
      </c>
      <c r="C65" s="19">
        <v>164582.5</v>
      </c>
      <c r="D65" s="19">
        <v>164582.5</v>
      </c>
      <c r="E65" s="29">
        <v>18567.099999999999</v>
      </c>
      <c r="F65" s="29">
        <f t="shared" si="1"/>
        <v>11.28133307004086</v>
      </c>
      <c r="G65" s="19">
        <v>24166.799999999999</v>
      </c>
      <c r="H65" s="29">
        <f t="shared" si="3"/>
        <v>76.828955426452822</v>
      </c>
      <c r="J65" s="49"/>
    </row>
    <row r="66" spans="1:10" ht="47.25" x14ac:dyDescent="0.2">
      <c r="A66" s="7" t="s">
        <v>100</v>
      </c>
      <c r="B66" s="8" t="s">
        <v>109</v>
      </c>
      <c r="C66" s="19">
        <v>600</v>
      </c>
      <c r="D66" s="19">
        <v>600</v>
      </c>
      <c r="E66" s="29"/>
      <c r="F66" s="29">
        <f t="shared" si="1"/>
        <v>0</v>
      </c>
      <c r="G66" s="19"/>
      <c r="H66" s="29"/>
      <c r="J66" s="49"/>
    </row>
    <row r="67" spans="1:10" ht="31.5" x14ac:dyDescent="0.2">
      <c r="A67" s="7">
        <v>5331000000</v>
      </c>
      <c r="B67" s="8" t="s">
        <v>399</v>
      </c>
      <c r="C67" s="19">
        <v>217573</v>
      </c>
      <c r="D67" s="19">
        <v>217573</v>
      </c>
      <c r="E67" s="29">
        <v>53761.2</v>
      </c>
      <c r="F67" s="29">
        <f t="shared" si="1"/>
        <v>24.709499800067103</v>
      </c>
      <c r="G67" s="19">
        <v>43480.800000000003</v>
      </c>
      <c r="H67" s="29">
        <f t="shared" si="3"/>
        <v>123.64353921730968</v>
      </c>
      <c r="J67" s="49"/>
    </row>
    <row r="68" spans="1:10" s="52" customFormat="1" ht="39.75" customHeight="1" x14ac:dyDescent="0.2">
      <c r="A68" s="10">
        <v>5400000000</v>
      </c>
      <c r="B68" s="9" t="s">
        <v>20</v>
      </c>
      <c r="C68" s="18">
        <f>SUM(C69:C80)-0.1</f>
        <v>739648.1</v>
      </c>
      <c r="D68" s="18">
        <f>SUM(D69:D80)-0.1</f>
        <v>739648.1</v>
      </c>
      <c r="E68" s="18">
        <f t="shared" ref="E68" si="4">SUM(E69:E80)</f>
        <v>124350.39999999999</v>
      </c>
      <c r="F68" s="18">
        <f t="shared" si="1"/>
        <v>16.81210294463002</v>
      </c>
      <c r="G68" s="18">
        <f>SUM(G69:G80)</f>
        <v>120739.00000000001</v>
      </c>
      <c r="H68" s="18">
        <f t="shared" si="3"/>
        <v>102.99107993274748</v>
      </c>
      <c r="I68" s="53"/>
      <c r="J68" s="49"/>
    </row>
    <row r="69" spans="1:10" s="52" customFormat="1" ht="31.5" x14ac:dyDescent="0.2">
      <c r="A69" s="25" t="s">
        <v>110</v>
      </c>
      <c r="B69" s="26" t="s">
        <v>119</v>
      </c>
      <c r="C69" s="29">
        <v>4238.8999999999996</v>
      </c>
      <c r="D69" s="29">
        <v>4238.8999999999996</v>
      </c>
      <c r="E69" s="29"/>
      <c r="F69" s="29">
        <f t="shared" si="1"/>
        <v>0</v>
      </c>
      <c r="G69" s="29"/>
      <c r="H69" s="29"/>
      <c r="J69" s="49"/>
    </row>
    <row r="70" spans="1:10" s="52" customFormat="1" x14ac:dyDescent="0.2">
      <c r="A70" s="25">
        <v>5410200000</v>
      </c>
      <c r="B70" s="26" t="s">
        <v>383</v>
      </c>
      <c r="C70" s="29"/>
      <c r="D70" s="29"/>
      <c r="E70" s="29"/>
      <c r="F70" s="29"/>
      <c r="G70" s="29"/>
      <c r="H70" s="29"/>
      <c r="J70" s="49"/>
    </row>
    <row r="71" spans="1:10" s="52" customFormat="1" x14ac:dyDescent="0.2">
      <c r="A71" s="25" t="s">
        <v>427</v>
      </c>
      <c r="B71" s="26" t="s">
        <v>426</v>
      </c>
      <c r="C71" s="29">
        <v>29849.599999999999</v>
      </c>
      <c r="D71" s="29">
        <v>29849.599999999999</v>
      </c>
      <c r="E71" s="29"/>
      <c r="F71" s="29">
        <f t="shared" si="1"/>
        <v>0</v>
      </c>
      <c r="G71" s="29"/>
      <c r="H71" s="29"/>
      <c r="J71" s="49"/>
    </row>
    <row r="72" spans="1:10" s="52" customFormat="1" x14ac:dyDescent="0.25">
      <c r="A72" s="25" t="s">
        <v>477</v>
      </c>
      <c r="B72" s="56" t="s">
        <v>478</v>
      </c>
      <c r="C72" s="29">
        <v>1632.7</v>
      </c>
      <c r="D72" s="29">
        <v>1632.7</v>
      </c>
      <c r="E72" s="29"/>
      <c r="F72" s="29"/>
      <c r="G72" s="29"/>
      <c r="H72" s="29"/>
      <c r="J72" s="49"/>
    </row>
    <row r="73" spans="1:10" s="52" customFormat="1" x14ac:dyDescent="0.2">
      <c r="A73" s="25" t="s">
        <v>111</v>
      </c>
      <c r="B73" s="26" t="s">
        <v>120</v>
      </c>
      <c r="C73" s="29"/>
      <c r="D73" s="29"/>
      <c r="E73" s="29"/>
      <c r="F73" s="29"/>
      <c r="G73" s="29"/>
      <c r="H73" s="29"/>
      <c r="J73" s="49"/>
    </row>
    <row r="74" spans="1:10" s="52" customFormat="1" x14ac:dyDescent="0.2">
      <c r="A74" s="25" t="s">
        <v>112</v>
      </c>
      <c r="B74" s="26" t="s">
        <v>121</v>
      </c>
      <c r="C74" s="29">
        <v>125584.6</v>
      </c>
      <c r="D74" s="29">
        <v>125584.6</v>
      </c>
      <c r="E74" s="29">
        <v>7702.1</v>
      </c>
      <c r="F74" s="29">
        <f t="shared" si="1"/>
        <v>6.1329971987011147</v>
      </c>
      <c r="G74" s="29">
        <v>6679.6</v>
      </c>
      <c r="H74" s="29">
        <f t="shared" si="3"/>
        <v>115.30780286244686</v>
      </c>
      <c r="J74" s="49"/>
    </row>
    <row r="75" spans="1:10" s="52" customFormat="1" x14ac:dyDescent="0.2">
      <c r="A75" s="25" t="s">
        <v>113</v>
      </c>
      <c r="B75" s="26" t="s">
        <v>122</v>
      </c>
      <c r="C75" s="29">
        <v>562215.69999999995</v>
      </c>
      <c r="D75" s="29">
        <v>562215.69999999995</v>
      </c>
      <c r="E75" s="29">
        <v>116479</v>
      </c>
      <c r="F75" s="29">
        <f t="shared" ref="F75:F137" si="5">E75/D75*100</f>
        <v>20.717849039078775</v>
      </c>
      <c r="G75" s="29">
        <v>113685.6</v>
      </c>
      <c r="H75" s="29">
        <f t="shared" ref="H75:H78" si="6">E75/G75*100</f>
        <v>102.45712737585058</v>
      </c>
      <c r="J75" s="49"/>
    </row>
    <row r="76" spans="1:10" s="52" customFormat="1" x14ac:dyDescent="0.2">
      <c r="A76" s="25" t="s">
        <v>114</v>
      </c>
      <c r="B76" s="26" t="s">
        <v>123</v>
      </c>
      <c r="C76" s="29">
        <v>340</v>
      </c>
      <c r="D76" s="29">
        <v>340</v>
      </c>
      <c r="E76" s="29">
        <v>33</v>
      </c>
      <c r="F76" s="29">
        <f t="shared" si="5"/>
        <v>9.7058823529411775</v>
      </c>
      <c r="G76" s="29"/>
      <c r="H76" s="29"/>
      <c r="J76" s="49"/>
    </row>
    <row r="77" spans="1:10" s="52" customFormat="1" ht="31.5" x14ac:dyDescent="0.2">
      <c r="A77" s="25" t="s">
        <v>115</v>
      </c>
      <c r="B77" s="26" t="s">
        <v>124</v>
      </c>
      <c r="C77" s="29">
        <v>8110</v>
      </c>
      <c r="D77" s="29">
        <v>8110</v>
      </c>
      <c r="E77" s="29"/>
      <c r="F77" s="29">
        <f t="shared" si="5"/>
        <v>0</v>
      </c>
      <c r="G77" s="29"/>
      <c r="H77" s="29"/>
      <c r="J77" s="49"/>
    </row>
    <row r="78" spans="1:10" x14ac:dyDescent="0.2">
      <c r="A78" s="7" t="s">
        <v>116</v>
      </c>
      <c r="B78" s="8" t="s">
        <v>125</v>
      </c>
      <c r="C78" s="19">
        <v>4020.6</v>
      </c>
      <c r="D78" s="19">
        <v>4020.6</v>
      </c>
      <c r="E78" s="19">
        <v>135.4</v>
      </c>
      <c r="F78" s="29">
        <f t="shared" si="5"/>
        <v>3.3676565686713427</v>
      </c>
      <c r="G78" s="19">
        <v>373.8</v>
      </c>
      <c r="H78" s="29">
        <f t="shared" si="6"/>
        <v>36.222578919208132</v>
      </c>
      <c r="J78" s="49"/>
    </row>
    <row r="79" spans="1:10" ht="31.5" x14ac:dyDescent="0.2">
      <c r="A79" s="7" t="s">
        <v>117</v>
      </c>
      <c r="B79" s="8" t="s">
        <v>126</v>
      </c>
      <c r="C79" s="19">
        <v>3523</v>
      </c>
      <c r="D79" s="19">
        <v>3523</v>
      </c>
      <c r="E79" s="19"/>
      <c r="F79" s="29">
        <f t="shared" si="5"/>
        <v>0</v>
      </c>
      <c r="G79" s="19"/>
      <c r="H79" s="29"/>
      <c r="J79" s="49"/>
    </row>
    <row r="80" spans="1:10" x14ac:dyDescent="0.2">
      <c r="A80" s="7" t="s">
        <v>118</v>
      </c>
      <c r="B80" s="8" t="s">
        <v>127</v>
      </c>
      <c r="C80" s="19">
        <v>133.1</v>
      </c>
      <c r="D80" s="19">
        <v>133.1</v>
      </c>
      <c r="E80" s="19">
        <v>0.9</v>
      </c>
      <c r="F80" s="29">
        <f t="shared" si="5"/>
        <v>0.67618332081142007</v>
      </c>
      <c r="G80" s="19"/>
      <c r="H80" s="29"/>
      <c r="J80" s="49"/>
    </row>
    <row r="81" spans="1:10" s="51" customFormat="1" x14ac:dyDescent="0.2">
      <c r="A81" s="6">
        <v>5500000000</v>
      </c>
      <c r="B81" s="9" t="s">
        <v>50</v>
      </c>
      <c r="C81" s="18">
        <f>SUM(C82:C107)</f>
        <v>5045115.5</v>
      </c>
      <c r="D81" s="18">
        <f>SUM(D82:D107)</f>
        <v>5045115.5</v>
      </c>
      <c r="E81" s="18">
        <f>SUM(E82:E107)</f>
        <v>1294842.3999999999</v>
      </c>
      <c r="F81" s="18">
        <f t="shared" si="5"/>
        <v>25.665267722810309</v>
      </c>
      <c r="G81" s="18">
        <f>SUM(G82:G107)</f>
        <v>1064997.9000000001</v>
      </c>
      <c r="H81" s="18">
        <f t="shared" ref="H81:H137" si="7">E81/G81*100</f>
        <v>121.58168574792492</v>
      </c>
      <c r="I81" s="50"/>
      <c r="J81" s="49"/>
    </row>
    <row r="82" spans="1:10" x14ac:dyDescent="0.2">
      <c r="A82" s="7" t="s">
        <v>128</v>
      </c>
      <c r="B82" s="8" t="s">
        <v>134</v>
      </c>
      <c r="C82" s="29">
        <v>43303</v>
      </c>
      <c r="D82" s="29">
        <v>43303</v>
      </c>
      <c r="E82" s="29">
        <v>43303</v>
      </c>
      <c r="F82" s="29">
        <f t="shared" si="5"/>
        <v>100</v>
      </c>
      <c r="G82" s="19">
        <v>26377</v>
      </c>
      <c r="H82" s="29">
        <f t="shared" si="7"/>
        <v>164.16954164613108</v>
      </c>
      <c r="J82" s="49"/>
    </row>
    <row r="83" spans="1:10" x14ac:dyDescent="0.2">
      <c r="A83" s="7" t="s">
        <v>129</v>
      </c>
      <c r="B83" s="8" t="s">
        <v>135</v>
      </c>
      <c r="C83" s="29">
        <v>25186.5</v>
      </c>
      <c r="D83" s="29">
        <v>25186.5</v>
      </c>
      <c r="E83" s="29">
        <v>10624.3</v>
      </c>
      <c r="F83" s="29">
        <f t="shared" si="5"/>
        <v>42.182518412641691</v>
      </c>
      <c r="G83" s="19">
        <v>10574</v>
      </c>
      <c r="H83" s="29">
        <f t="shared" si="7"/>
        <v>100.47569510119159</v>
      </c>
      <c r="J83" s="49"/>
    </row>
    <row r="84" spans="1:10" ht="31.5" x14ac:dyDescent="0.2">
      <c r="A84" s="7">
        <v>5510300000</v>
      </c>
      <c r="B84" s="8" t="s">
        <v>428</v>
      </c>
      <c r="C84" s="29">
        <v>3200</v>
      </c>
      <c r="D84" s="29">
        <v>3200</v>
      </c>
      <c r="E84" s="29"/>
      <c r="F84" s="29">
        <f t="shared" si="5"/>
        <v>0</v>
      </c>
      <c r="G84" s="19"/>
      <c r="H84" s="29"/>
      <c r="J84" s="49"/>
    </row>
    <row r="85" spans="1:10" x14ac:dyDescent="0.2">
      <c r="A85" s="7" t="s">
        <v>130</v>
      </c>
      <c r="B85" s="8" t="s">
        <v>136</v>
      </c>
      <c r="C85" s="29">
        <v>610184.19999999995</v>
      </c>
      <c r="D85" s="29">
        <v>610184.19999999995</v>
      </c>
      <c r="E85" s="29">
        <v>74494.8</v>
      </c>
      <c r="F85" s="29">
        <f t="shared" si="5"/>
        <v>12.208575705500078</v>
      </c>
      <c r="G85" s="19">
        <v>24801.4</v>
      </c>
      <c r="H85" s="29">
        <f t="shared" si="7"/>
        <v>300.36530195876037</v>
      </c>
      <c r="J85" s="49"/>
    </row>
    <row r="86" spans="1:10" ht="31.5" x14ac:dyDescent="0.2">
      <c r="A86" s="7">
        <v>5510500000</v>
      </c>
      <c r="B86" s="8" t="s">
        <v>429</v>
      </c>
      <c r="C86" s="29">
        <v>9887.6</v>
      </c>
      <c r="D86" s="29">
        <v>9887.6</v>
      </c>
      <c r="E86" s="29">
        <v>500</v>
      </c>
      <c r="F86" s="29">
        <f t="shared" si="5"/>
        <v>5.0568388688862811</v>
      </c>
      <c r="G86" s="19"/>
      <c r="H86" s="29"/>
      <c r="J86" s="49"/>
    </row>
    <row r="87" spans="1:10" x14ac:dyDescent="0.2">
      <c r="A87" s="7">
        <v>5510600000</v>
      </c>
      <c r="B87" s="8" t="s">
        <v>430</v>
      </c>
      <c r="C87" s="29">
        <v>38202.300000000003</v>
      </c>
      <c r="D87" s="29">
        <v>38202.300000000003</v>
      </c>
      <c r="E87" s="29">
        <v>2863.8</v>
      </c>
      <c r="F87" s="29">
        <f t="shared" si="5"/>
        <v>7.4964072843781659</v>
      </c>
      <c r="G87" s="19">
        <v>3202.3</v>
      </c>
      <c r="H87" s="29">
        <f t="shared" si="7"/>
        <v>89.429472566592764</v>
      </c>
      <c r="J87" s="49"/>
    </row>
    <row r="88" spans="1:10" x14ac:dyDescent="0.2">
      <c r="A88" s="7" t="s">
        <v>432</v>
      </c>
      <c r="B88" s="8" t="s">
        <v>431</v>
      </c>
      <c r="C88" s="29">
        <v>140443.29999999999</v>
      </c>
      <c r="D88" s="29">
        <v>140443.29999999999</v>
      </c>
      <c r="E88" s="29">
        <v>52500</v>
      </c>
      <c r="F88" s="29">
        <f t="shared" si="5"/>
        <v>37.381633726920406</v>
      </c>
      <c r="G88" s="19"/>
      <c r="H88" s="29"/>
      <c r="J88" s="49"/>
    </row>
    <row r="89" spans="1:10" x14ac:dyDescent="0.2">
      <c r="A89" s="7" t="s">
        <v>433</v>
      </c>
      <c r="B89" s="8" t="s">
        <v>434</v>
      </c>
      <c r="C89" s="29">
        <v>510879.5</v>
      </c>
      <c r="D89" s="29">
        <v>510879.5</v>
      </c>
      <c r="E89" s="29">
        <v>197153.8</v>
      </c>
      <c r="F89" s="29">
        <f t="shared" si="5"/>
        <v>38.59105718667513</v>
      </c>
      <c r="G89" s="19">
        <v>42026.6</v>
      </c>
      <c r="H89" s="29">
        <f t="shared" si="7"/>
        <v>469.11670227903278</v>
      </c>
      <c r="J89" s="49"/>
    </row>
    <row r="90" spans="1:10" ht="31.5" x14ac:dyDescent="0.2">
      <c r="A90" s="7" t="s">
        <v>131</v>
      </c>
      <c r="B90" s="8" t="s">
        <v>137</v>
      </c>
      <c r="C90" s="29"/>
      <c r="D90" s="29"/>
      <c r="E90" s="29"/>
      <c r="F90" s="29"/>
      <c r="G90" s="19"/>
      <c r="H90" s="29"/>
      <c r="J90" s="49"/>
    </row>
    <row r="91" spans="1:10" ht="31.5" x14ac:dyDescent="0.2">
      <c r="A91" s="7" t="s">
        <v>132</v>
      </c>
      <c r="B91" s="8" t="s">
        <v>139</v>
      </c>
      <c r="C91" s="29"/>
      <c r="D91" s="29"/>
      <c r="E91" s="29"/>
      <c r="F91" s="29"/>
      <c r="G91" s="19"/>
      <c r="H91" s="29"/>
      <c r="J91" s="49"/>
    </row>
    <row r="92" spans="1:10" ht="31.5" x14ac:dyDescent="0.2">
      <c r="A92" s="7" t="s">
        <v>133</v>
      </c>
      <c r="B92" s="8" t="s">
        <v>138</v>
      </c>
      <c r="C92" s="29"/>
      <c r="D92" s="29"/>
      <c r="E92" s="29"/>
      <c r="F92" s="29"/>
      <c r="G92" s="19"/>
      <c r="H92" s="29"/>
      <c r="J92" s="49"/>
    </row>
    <row r="93" spans="1:10" ht="31.5" x14ac:dyDescent="0.2">
      <c r="A93" s="7" t="s">
        <v>140</v>
      </c>
      <c r="B93" s="8" t="s">
        <v>154</v>
      </c>
      <c r="C93" s="29">
        <v>65250.3</v>
      </c>
      <c r="D93" s="29">
        <v>65250.3</v>
      </c>
      <c r="E93" s="29">
        <v>6279.1</v>
      </c>
      <c r="F93" s="29">
        <f t="shared" si="5"/>
        <v>9.6230975183255865</v>
      </c>
      <c r="G93" s="19">
        <v>8498</v>
      </c>
      <c r="H93" s="29">
        <f t="shared" si="7"/>
        <v>73.889150388326669</v>
      </c>
      <c r="J93" s="49"/>
    </row>
    <row r="94" spans="1:10" ht="31.5" x14ac:dyDescent="0.2">
      <c r="A94" s="7" t="s">
        <v>141</v>
      </c>
      <c r="B94" s="8" t="s">
        <v>155</v>
      </c>
      <c r="C94" s="29">
        <v>1200</v>
      </c>
      <c r="D94" s="29">
        <v>1200</v>
      </c>
      <c r="E94" s="29"/>
      <c r="F94" s="29">
        <f t="shared" si="5"/>
        <v>0</v>
      </c>
      <c r="G94" s="19"/>
      <c r="H94" s="29"/>
      <c r="J94" s="49"/>
    </row>
    <row r="95" spans="1:10" ht="31.5" x14ac:dyDescent="0.2">
      <c r="A95" s="7" t="s">
        <v>142</v>
      </c>
      <c r="B95" s="8" t="s">
        <v>156</v>
      </c>
      <c r="C95" s="29">
        <v>151348.1</v>
      </c>
      <c r="D95" s="29">
        <v>151348.1</v>
      </c>
      <c r="E95" s="29">
        <v>40593.699999999997</v>
      </c>
      <c r="F95" s="29">
        <f t="shared" si="5"/>
        <v>26.821413681440333</v>
      </c>
      <c r="G95" s="19">
        <v>35221.599999999999</v>
      </c>
      <c r="H95" s="29">
        <f t="shared" si="7"/>
        <v>115.25228836850114</v>
      </c>
      <c r="J95" s="49"/>
    </row>
    <row r="96" spans="1:10" x14ac:dyDescent="0.2">
      <c r="A96" s="7" t="s">
        <v>143</v>
      </c>
      <c r="B96" s="8" t="s">
        <v>157</v>
      </c>
      <c r="C96" s="29">
        <v>294519.2</v>
      </c>
      <c r="D96" s="29">
        <v>294519.2</v>
      </c>
      <c r="E96" s="29">
        <v>71358.3</v>
      </c>
      <c r="F96" s="29">
        <f t="shared" si="5"/>
        <v>24.228742981781835</v>
      </c>
      <c r="G96" s="19">
        <v>68730.8</v>
      </c>
      <c r="H96" s="29">
        <f t="shared" si="7"/>
        <v>103.82288580956427</v>
      </c>
      <c r="J96" s="49"/>
    </row>
    <row r="97" spans="1:10" x14ac:dyDescent="0.2">
      <c r="A97" s="7" t="s">
        <v>144</v>
      </c>
      <c r="B97" s="8" t="s">
        <v>158</v>
      </c>
      <c r="C97" s="29">
        <v>816149.8</v>
      </c>
      <c r="D97" s="29">
        <v>816149.8</v>
      </c>
      <c r="E97" s="29">
        <v>217023.4</v>
      </c>
      <c r="F97" s="29">
        <f t="shared" si="5"/>
        <v>26.591123345248629</v>
      </c>
      <c r="G97" s="19">
        <v>202637.6</v>
      </c>
      <c r="H97" s="29">
        <f t="shared" si="7"/>
        <v>107.099274764407</v>
      </c>
      <c r="J97" s="49"/>
    </row>
    <row r="98" spans="1:10" x14ac:dyDescent="0.2">
      <c r="A98" s="7" t="s">
        <v>145</v>
      </c>
      <c r="B98" s="8" t="s">
        <v>159</v>
      </c>
      <c r="C98" s="29">
        <v>276859.8</v>
      </c>
      <c r="D98" s="29">
        <v>276859.8</v>
      </c>
      <c r="E98" s="29">
        <v>70594.600000000006</v>
      </c>
      <c r="F98" s="29">
        <f t="shared" si="5"/>
        <v>25.498320810749703</v>
      </c>
      <c r="G98" s="19">
        <v>79810.899999999994</v>
      </c>
      <c r="H98" s="29">
        <f t="shared" si="7"/>
        <v>88.452329193130268</v>
      </c>
      <c r="J98" s="49"/>
    </row>
    <row r="99" spans="1:10" x14ac:dyDescent="0.2">
      <c r="A99" s="7" t="s">
        <v>146</v>
      </c>
      <c r="B99" s="8" t="s">
        <v>160</v>
      </c>
      <c r="C99" s="29">
        <v>170913.3</v>
      </c>
      <c r="D99" s="29">
        <v>170913.3</v>
      </c>
      <c r="E99" s="29">
        <v>43145.3</v>
      </c>
      <c r="F99" s="29">
        <f t="shared" si="5"/>
        <v>25.243968725663834</v>
      </c>
      <c r="G99" s="19">
        <v>42444.4</v>
      </c>
      <c r="H99" s="29">
        <f t="shared" si="7"/>
        <v>101.65133680768253</v>
      </c>
      <c r="J99" s="49"/>
    </row>
    <row r="100" spans="1:10" x14ac:dyDescent="0.2">
      <c r="A100" s="7" t="s">
        <v>147</v>
      </c>
      <c r="B100" s="8" t="s">
        <v>161</v>
      </c>
      <c r="C100" s="29">
        <v>242453.5</v>
      </c>
      <c r="D100" s="29">
        <v>242453.5</v>
      </c>
      <c r="E100" s="29">
        <v>62754.6</v>
      </c>
      <c r="F100" s="29">
        <f t="shared" si="5"/>
        <v>25.883148727487949</v>
      </c>
      <c r="G100" s="19">
        <v>64222</v>
      </c>
      <c r="H100" s="29">
        <f t="shared" si="7"/>
        <v>97.715113201083739</v>
      </c>
      <c r="J100" s="49"/>
    </row>
    <row r="101" spans="1:10" x14ac:dyDescent="0.2">
      <c r="A101" s="7" t="s">
        <v>148</v>
      </c>
      <c r="B101" s="8" t="s">
        <v>162</v>
      </c>
      <c r="C101" s="29">
        <v>1567352.2</v>
      </c>
      <c r="D101" s="29">
        <v>1567352.2</v>
      </c>
      <c r="E101" s="29">
        <v>393923.1</v>
      </c>
      <c r="F101" s="29">
        <f t="shared" si="5"/>
        <v>25.13303008730265</v>
      </c>
      <c r="G101" s="19">
        <v>442669.1</v>
      </c>
      <c r="H101" s="29">
        <f t="shared" si="7"/>
        <v>88.988162941574188</v>
      </c>
      <c r="J101" s="49"/>
    </row>
    <row r="102" spans="1:10" ht="31.5" x14ac:dyDescent="0.2">
      <c r="A102" s="7" t="s">
        <v>149</v>
      </c>
      <c r="B102" s="8" t="s">
        <v>163</v>
      </c>
      <c r="C102" s="29">
        <v>3666</v>
      </c>
      <c r="D102" s="29">
        <v>3666</v>
      </c>
      <c r="E102" s="29"/>
      <c r="F102" s="29">
        <f t="shared" si="5"/>
        <v>0</v>
      </c>
      <c r="G102" s="19"/>
      <c r="H102" s="29"/>
      <c r="J102" s="49"/>
    </row>
    <row r="103" spans="1:10" x14ac:dyDescent="0.2">
      <c r="A103" s="7" t="s">
        <v>150</v>
      </c>
      <c r="B103" s="8" t="s">
        <v>164</v>
      </c>
      <c r="C103" s="29">
        <v>5750</v>
      </c>
      <c r="D103" s="29">
        <v>5750</v>
      </c>
      <c r="E103" s="29">
        <v>1185</v>
      </c>
      <c r="F103" s="29">
        <f t="shared" si="5"/>
        <v>20.608695652173914</v>
      </c>
      <c r="G103" s="19">
        <v>1305</v>
      </c>
      <c r="H103" s="29">
        <f t="shared" si="7"/>
        <v>90.804597701149419</v>
      </c>
      <c r="J103" s="49"/>
    </row>
    <row r="104" spans="1:10" ht="31.5" x14ac:dyDescent="0.2">
      <c r="A104" s="7" t="s">
        <v>151</v>
      </c>
      <c r="B104" s="8" t="s">
        <v>165</v>
      </c>
      <c r="C104" s="29">
        <v>46017</v>
      </c>
      <c r="D104" s="29">
        <v>46017</v>
      </c>
      <c r="E104" s="29">
        <v>32.200000000000003</v>
      </c>
      <c r="F104" s="29">
        <f t="shared" si="5"/>
        <v>6.9974139991742193E-2</v>
      </c>
      <c r="G104" s="19">
        <v>10596.9</v>
      </c>
      <c r="H104" s="29">
        <f t="shared" si="7"/>
        <v>0.30386245033925019</v>
      </c>
      <c r="J104" s="49"/>
    </row>
    <row r="105" spans="1:10" ht="31.5" x14ac:dyDescent="0.2">
      <c r="A105" s="7" t="s">
        <v>152</v>
      </c>
      <c r="B105" s="8" t="s">
        <v>166</v>
      </c>
      <c r="C105" s="29">
        <v>90</v>
      </c>
      <c r="D105" s="29">
        <v>90</v>
      </c>
      <c r="E105" s="29"/>
      <c r="F105" s="29">
        <f t="shared" si="5"/>
        <v>0</v>
      </c>
      <c r="G105" s="19"/>
      <c r="H105" s="29"/>
      <c r="J105" s="49"/>
    </row>
    <row r="106" spans="1:10" x14ac:dyDescent="0.2">
      <c r="A106" s="7" t="s">
        <v>153</v>
      </c>
      <c r="B106" s="8" t="s">
        <v>167</v>
      </c>
      <c r="C106" s="29">
        <v>8600</v>
      </c>
      <c r="D106" s="29">
        <v>8600</v>
      </c>
      <c r="E106" s="29">
        <v>1804.3</v>
      </c>
      <c r="F106" s="29">
        <f t="shared" si="5"/>
        <v>20.980232558139534</v>
      </c>
      <c r="G106" s="19">
        <v>1880.3</v>
      </c>
      <c r="H106" s="29">
        <f t="shared" si="7"/>
        <v>95.958091793862678</v>
      </c>
      <c r="J106" s="49"/>
    </row>
    <row r="107" spans="1:10" ht="33" customHeight="1" x14ac:dyDescent="0.2">
      <c r="A107" s="7">
        <v>5531500000</v>
      </c>
      <c r="B107" s="8" t="s">
        <v>435</v>
      </c>
      <c r="C107" s="29">
        <v>13659.9</v>
      </c>
      <c r="D107" s="29">
        <v>13659.9</v>
      </c>
      <c r="E107" s="29">
        <v>4709.1000000000004</v>
      </c>
      <c r="F107" s="29">
        <f t="shared" si="5"/>
        <v>34.473898051962315</v>
      </c>
      <c r="G107" s="19"/>
      <c r="H107" s="29"/>
      <c r="J107" s="49"/>
    </row>
    <row r="108" spans="1:10" s="51" customFormat="1" ht="31.5" x14ac:dyDescent="0.2">
      <c r="A108" s="6">
        <v>5600000000</v>
      </c>
      <c r="B108" s="11" t="s">
        <v>51</v>
      </c>
      <c r="C108" s="18">
        <f t="shared" ref="C108:E108" si="8">SUM(C109:C122)</f>
        <v>2791634.9</v>
      </c>
      <c r="D108" s="18">
        <f t="shared" si="8"/>
        <v>2791634.9</v>
      </c>
      <c r="E108" s="18">
        <f t="shared" si="8"/>
        <v>850437.39999999991</v>
      </c>
      <c r="F108" s="18">
        <f t="shared" si="5"/>
        <v>30.463775904220135</v>
      </c>
      <c r="G108" s="18">
        <f>SUM(G109:G122)</f>
        <v>833051.49999999988</v>
      </c>
      <c r="H108" s="18">
        <f t="shared" si="7"/>
        <v>102.08701382807665</v>
      </c>
      <c r="I108" s="50"/>
      <c r="J108" s="49"/>
    </row>
    <row r="109" spans="1:10" s="52" customFormat="1" x14ac:dyDescent="0.2">
      <c r="A109" s="25" t="s">
        <v>173</v>
      </c>
      <c r="B109" s="28" t="s">
        <v>168</v>
      </c>
      <c r="C109" s="29">
        <v>584461.1</v>
      </c>
      <c r="D109" s="29">
        <v>584461.1</v>
      </c>
      <c r="E109" s="29">
        <v>43763</v>
      </c>
      <c r="F109" s="29">
        <f t="shared" si="5"/>
        <v>7.4877523927597585</v>
      </c>
      <c r="G109" s="29">
        <v>108422</v>
      </c>
      <c r="H109" s="29">
        <f t="shared" si="7"/>
        <v>40.363579347364926</v>
      </c>
      <c r="J109" s="49"/>
    </row>
    <row r="110" spans="1:10" s="52" customFormat="1" x14ac:dyDescent="0.2">
      <c r="A110" s="25" t="s">
        <v>174</v>
      </c>
      <c r="B110" s="28" t="s">
        <v>169</v>
      </c>
      <c r="C110" s="29"/>
      <c r="D110" s="29"/>
      <c r="E110" s="29"/>
      <c r="F110" s="29"/>
      <c r="G110" s="29"/>
      <c r="H110" s="29"/>
      <c r="J110" s="49"/>
    </row>
    <row r="111" spans="1:10" s="52" customFormat="1" x14ac:dyDescent="0.2">
      <c r="A111" s="25" t="s">
        <v>175</v>
      </c>
      <c r="B111" s="28" t="s">
        <v>179</v>
      </c>
      <c r="C111" s="29"/>
      <c r="D111" s="29"/>
      <c r="E111" s="29"/>
      <c r="F111" s="29"/>
      <c r="G111" s="29"/>
      <c r="H111" s="29"/>
      <c r="J111" s="49"/>
    </row>
    <row r="112" spans="1:10" s="52" customFormat="1" x14ac:dyDescent="0.2">
      <c r="A112" s="25" t="s">
        <v>176</v>
      </c>
      <c r="B112" s="28" t="s">
        <v>170</v>
      </c>
      <c r="C112" s="29"/>
      <c r="D112" s="29"/>
      <c r="E112" s="29"/>
      <c r="F112" s="29"/>
      <c r="G112" s="29"/>
      <c r="H112" s="29"/>
      <c r="J112" s="49"/>
    </row>
    <row r="113" spans="1:10" s="52" customFormat="1" x14ac:dyDescent="0.2">
      <c r="A113" s="25" t="s">
        <v>177</v>
      </c>
      <c r="B113" s="28" t="s">
        <v>171</v>
      </c>
      <c r="C113" s="29"/>
      <c r="D113" s="29"/>
      <c r="E113" s="29"/>
      <c r="F113" s="29"/>
      <c r="G113" s="29"/>
      <c r="H113" s="29"/>
      <c r="J113" s="49"/>
    </row>
    <row r="114" spans="1:10" s="52" customFormat="1" x14ac:dyDescent="0.2">
      <c r="A114" s="25" t="s">
        <v>178</v>
      </c>
      <c r="B114" s="28" t="s">
        <v>172</v>
      </c>
      <c r="C114" s="29"/>
      <c r="D114" s="29"/>
      <c r="E114" s="29"/>
      <c r="F114" s="29"/>
      <c r="G114" s="29"/>
      <c r="H114" s="29"/>
      <c r="J114" s="49"/>
    </row>
    <row r="115" spans="1:10" s="52" customFormat="1" x14ac:dyDescent="0.2">
      <c r="A115" s="25" t="s">
        <v>436</v>
      </c>
      <c r="B115" s="28" t="s">
        <v>437</v>
      </c>
      <c r="C115" s="29"/>
      <c r="D115" s="29"/>
      <c r="E115" s="29"/>
      <c r="F115" s="29"/>
      <c r="G115" s="29">
        <v>39971.599999999999</v>
      </c>
      <c r="H115" s="29">
        <f t="shared" si="7"/>
        <v>0</v>
      </c>
      <c r="J115" s="49"/>
    </row>
    <row r="116" spans="1:10" s="52" customFormat="1" x14ac:dyDescent="0.2">
      <c r="A116" s="25" t="s">
        <v>180</v>
      </c>
      <c r="B116" s="28" t="s">
        <v>187</v>
      </c>
      <c r="C116" s="29">
        <v>1942778.1</v>
      </c>
      <c r="D116" s="29">
        <v>1942778.1</v>
      </c>
      <c r="E116" s="29">
        <v>743984.1</v>
      </c>
      <c r="F116" s="29">
        <f t="shared" si="5"/>
        <v>38.294857245920156</v>
      </c>
      <c r="G116" s="29">
        <v>621038.19999999995</v>
      </c>
      <c r="H116" s="29">
        <f t="shared" si="7"/>
        <v>119.79683375354367</v>
      </c>
      <c r="J116" s="49"/>
    </row>
    <row r="117" spans="1:10" s="52" customFormat="1" x14ac:dyDescent="0.2">
      <c r="A117" s="25" t="s">
        <v>181</v>
      </c>
      <c r="B117" s="28" t="s">
        <v>188</v>
      </c>
      <c r="C117" s="29">
        <v>202892.6</v>
      </c>
      <c r="D117" s="29">
        <v>202892.6</v>
      </c>
      <c r="E117" s="29">
        <v>50329.7</v>
      </c>
      <c r="F117" s="29">
        <f t="shared" si="5"/>
        <v>24.806079669736597</v>
      </c>
      <c r="G117" s="29">
        <v>42084.7</v>
      </c>
      <c r="H117" s="29">
        <f t="shared" si="7"/>
        <v>119.59144297096094</v>
      </c>
      <c r="J117" s="49"/>
    </row>
    <row r="118" spans="1:10" s="52" customFormat="1" ht="31.5" x14ac:dyDescent="0.2">
      <c r="A118" s="25" t="s">
        <v>182</v>
      </c>
      <c r="B118" s="28" t="s">
        <v>189</v>
      </c>
      <c r="C118" s="29">
        <v>39990.300000000003</v>
      </c>
      <c r="D118" s="29">
        <v>39990.300000000003</v>
      </c>
      <c r="E118" s="29">
        <v>6822</v>
      </c>
      <c r="F118" s="29">
        <f t="shared" si="5"/>
        <v>17.059136840683863</v>
      </c>
      <c r="G118" s="29">
        <v>2108.6</v>
      </c>
      <c r="H118" s="29">
        <f t="shared" si="7"/>
        <v>323.5322014606848</v>
      </c>
      <c r="J118" s="49"/>
    </row>
    <row r="119" spans="1:10" ht="32.25" customHeight="1" x14ac:dyDescent="0.2">
      <c r="A119" s="7" t="s">
        <v>183</v>
      </c>
      <c r="B119" s="8" t="s">
        <v>190</v>
      </c>
      <c r="C119" s="29"/>
      <c r="D119" s="29"/>
      <c r="E119" s="29"/>
      <c r="F119" s="29"/>
      <c r="G119" s="19">
        <v>5127</v>
      </c>
      <c r="H119" s="29">
        <f t="shared" si="7"/>
        <v>0</v>
      </c>
      <c r="J119" s="49"/>
    </row>
    <row r="120" spans="1:10" ht="31.5" x14ac:dyDescent="0.2">
      <c r="A120" s="7" t="s">
        <v>184</v>
      </c>
      <c r="B120" s="8" t="s">
        <v>191</v>
      </c>
      <c r="C120" s="29">
        <v>21512.799999999999</v>
      </c>
      <c r="D120" s="29">
        <v>21512.799999999999</v>
      </c>
      <c r="E120" s="29">
        <v>5538.6</v>
      </c>
      <c r="F120" s="29">
        <f t="shared" si="5"/>
        <v>25.745602617976278</v>
      </c>
      <c r="G120" s="19">
        <v>4446</v>
      </c>
      <c r="H120" s="29">
        <f t="shared" si="7"/>
        <v>124.57489878542512</v>
      </c>
      <c r="J120" s="49"/>
    </row>
    <row r="121" spans="1:10" ht="19.5" customHeight="1" x14ac:dyDescent="0.2">
      <c r="A121" s="7" t="s">
        <v>185</v>
      </c>
      <c r="B121" s="8" t="s">
        <v>192</v>
      </c>
      <c r="C121" s="29"/>
      <c r="D121" s="29"/>
      <c r="E121" s="29"/>
      <c r="F121" s="29"/>
      <c r="G121" s="19"/>
      <c r="H121" s="29"/>
      <c r="J121" s="49"/>
    </row>
    <row r="122" spans="1:10" x14ac:dyDescent="0.2">
      <c r="A122" s="7" t="s">
        <v>186</v>
      </c>
      <c r="B122" s="8" t="s">
        <v>193</v>
      </c>
      <c r="C122" s="29"/>
      <c r="D122" s="29"/>
      <c r="E122" s="29"/>
      <c r="F122" s="29"/>
      <c r="G122" s="19">
        <v>9853.4</v>
      </c>
      <c r="H122" s="29">
        <f t="shared" si="7"/>
        <v>0</v>
      </c>
      <c r="J122" s="49"/>
    </row>
    <row r="123" spans="1:10" ht="31.5" x14ac:dyDescent="0.2">
      <c r="A123" s="10">
        <v>5700000000</v>
      </c>
      <c r="B123" s="22" t="s">
        <v>7</v>
      </c>
      <c r="C123" s="18">
        <f t="shared" ref="C123:E123" si="9">SUM(C124:C134)</f>
        <v>3188500.4000000004</v>
      </c>
      <c r="D123" s="18">
        <f t="shared" si="9"/>
        <v>3188500.4000000004</v>
      </c>
      <c r="E123" s="18">
        <f t="shared" si="9"/>
        <v>291408.7</v>
      </c>
      <c r="F123" s="18">
        <f t="shared" si="5"/>
        <v>9.1393653267222419</v>
      </c>
      <c r="G123" s="18">
        <f>SUM(G124:G134)</f>
        <v>972811.10000000009</v>
      </c>
      <c r="H123" s="18">
        <f t="shared" si="7"/>
        <v>29.955322261433899</v>
      </c>
      <c r="I123" s="21"/>
      <c r="J123" s="49"/>
    </row>
    <row r="124" spans="1:10" x14ac:dyDescent="0.2">
      <c r="A124" s="25" t="s">
        <v>219</v>
      </c>
      <c r="B124" s="23" t="s">
        <v>228</v>
      </c>
      <c r="C124" s="29">
        <v>1347396.9</v>
      </c>
      <c r="D124" s="29">
        <v>1347396.9</v>
      </c>
      <c r="E124" s="29">
        <v>52162.5</v>
      </c>
      <c r="F124" s="29">
        <f t="shared" si="5"/>
        <v>3.8713537191602567</v>
      </c>
      <c r="G124" s="29">
        <v>711316.5</v>
      </c>
      <c r="H124" s="29">
        <f t="shared" si="7"/>
        <v>7.3332335184126896</v>
      </c>
      <c r="J124" s="49"/>
    </row>
    <row r="125" spans="1:10" x14ac:dyDescent="0.2">
      <c r="A125" s="25" t="s">
        <v>220</v>
      </c>
      <c r="B125" s="23" t="s">
        <v>229</v>
      </c>
      <c r="C125" s="29">
        <v>828.5</v>
      </c>
      <c r="D125" s="29">
        <v>828.5</v>
      </c>
      <c r="E125" s="29"/>
      <c r="F125" s="29">
        <f t="shared" si="5"/>
        <v>0</v>
      </c>
      <c r="G125" s="29">
        <v>418.1</v>
      </c>
      <c r="H125" s="29">
        <f t="shared" si="7"/>
        <v>0</v>
      </c>
      <c r="J125" s="49"/>
    </row>
    <row r="126" spans="1:10" x14ac:dyDescent="0.2">
      <c r="A126" s="25" t="s">
        <v>221</v>
      </c>
      <c r="B126" s="23" t="s">
        <v>230</v>
      </c>
      <c r="C126" s="29"/>
      <c r="D126" s="29"/>
      <c r="E126" s="29"/>
      <c r="F126" s="29"/>
      <c r="G126" s="29"/>
      <c r="H126" s="29"/>
      <c r="J126" s="49"/>
    </row>
    <row r="127" spans="1:10" x14ac:dyDescent="0.2">
      <c r="A127" s="25" t="s">
        <v>222</v>
      </c>
      <c r="B127" s="23" t="s">
        <v>231</v>
      </c>
      <c r="C127" s="29">
        <v>71620.3</v>
      </c>
      <c r="D127" s="29">
        <v>71620.3</v>
      </c>
      <c r="E127" s="29">
        <v>10193.799999999999</v>
      </c>
      <c r="F127" s="29">
        <f t="shared" si="5"/>
        <v>14.23311547145153</v>
      </c>
      <c r="G127" s="29">
        <v>48711.4</v>
      </c>
      <c r="H127" s="29">
        <f t="shared" si="7"/>
        <v>20.926928809272571</v>
      </c>
      <c r="J127" s="49"/>
    </row>
    <row r="128" spans="1:10" ht="31.5" x14ac:dyDescent="0.2">
      <c r="A128" s="7" t="s">
        <v>223</v>
      </c>
      <c r="B128" s="8" t="s">
        <v>405</v>
      </c>
      <c r="C128" s="29">
        <v>546652.6</v>
      </c>
      <c r="D128" s="29">
        <v>546652.6</v>
      </c>
      <c r="E128" s="29"/>
      <c r="F128" s="29">
        <f t="shared" si="5"/>
        <v>0</v>
      </c>
      <c r="G128" s="19">
        <v>22488.799999999999</v>
      </c>
      <c r="H128" s="29">
        <f t="shared" si="7"/>
        <v>0</v>
      </c>
      <c r="J128" s="49"/>
    </row>
    <row r="129" spans="1:10" x14ac:dyDescent="0.2">
      <c r="A129" s="7" t="s">
        <v>224</v>
      </c>
      <c r="B129" s="8" t="s">
        <v>382</v>
      </c>
      <c r="C129" s="29"/>
      <c r="D129" s="29"/>
      <c r="E129" s="29"/>
      <c r="F129" s="29"/>
      <c r="G129" s="19"/>
      <c r="H129" s="29"/>
      <c r="J129" s="49"/>
    </row>
    <row r="130" spans="1:10" x14ac:dyDescent="0.2">
      <c r="A130" s="7">
        <v>5710700000</v>
      </c>
      <c r="B130" s="8" t="s">
        <v>479</v>
      </c>
      <c r="C130" s="29">
        <v>248314.6</v>
      </c>
      <c r="D130" s="29">
        <v>248314.6</v>
      </c>
      <c r="E130" s="29">
        <v>1619.4</v>
      </c>
      <c r="F130" s="29">
        <f t="shared" si="5"/>
        <v>0.65215657879158129</v>
      </c>
      <c r="G130" s="19"/>
      <c r="H130" s="29"/>
      <c r="J130" s="49"/>
    </row>
    <row r="131" spans="1:10" x14ac:dyDescent="0.2">
      <c r="A131" s="7" t="s">
        <v>438</v>
      </c>
      <c r="B131" s="8" t="s">
        <v>439</v>
      </c>
      <c r="C131" s="29">
        <v>33208.699999999997</v>
      </c>
      <c r="D131" s="29">
        <v>33208.699999999997</v>
      </c>
      <c r="E131" s="29"/>
      <c r="F131" s="29">
        <f t="shared" si="5"/>
        <v>0</v>
      </c>
      <c r="G131" s="19"/>
      <c r="H131" s="29"/>
      <c r="J131" s="49"/>
    </row>
    <row r="132" spans="1:10" x14ac:dyDescent="0.2">
      <c r="A132" s="7" t="s">
        <v>225</v>
      </c>
      <c r="B132" s="8" t="s">
        <v>205</v>
      </c>
      <c r="C132" s="29"/>
      <c r="D132" s="29"/>
      <c r="E132" s="29"/>
      <c r="F132" s="29"/>
      <c r="G132" s="19"/>
      <c r="H132" s="29"/>
      <c r="J132" s="49"/>
    </row>
    <row r="133" spans="1:10" x14ac:dyDescent="0.2">
      <c r="A133" s="7" t="s">
        <v>226</v>
      </c>
      <c r="B133" s="8" t="s">
        <v>232</v>
      </c>
      <c r="C133" s="29"/>
      <c r="D133" s="29"/>
      <c r="E133" s="29"/>
      <c r="F133" s="29"/>
      <c r="G133" s="19"/>
      <c r="H133" s="29"/>
      <c r="J133" s="49"/>
    </row>
    <row r="134" spans="1:10" ht="31.5" x14ac:dyDescent="0.2">
      <c r="A134" s="7" t="s">
        <v>227</v>
      </c>
      <c r="B134" s="8" t="s">
        <v>233</v>
      </c>
      <c r="C134" s="29">
        <v>940478.8</v>
      </c>
      <c r="D134" s="29">
        <v>940478.8</v>
      </c>
      <c r="E134" s="29">
        <v>227433</v>
      </c>
      <c r="F134" s="29">
        <f t="shared" si="5"/>
        <v>24.182682267798061</v>
      </c>
      <c r="G134" s="19">
        <v>189876.3</v>
      </c>
      <c r="H134" s="29">
        <f t="shared" si="7"/>
        <v>119.77956174625271</v>
      </c>
      <c r="J134" s="49"/>
    </row>
    <row r="135" spans="1:10" ht="31.5" x14ac:dyDescent="0.2">
      <c r="A135" s="6">
        <v>5800000000</v>
      </c>
      <c r="B135" s="22" t="s">
        <v>194</v>
      </c>
      <c r="C135" s="18">
        <f>SUM(C136:C151)</f>
        <v>2995001.3999999994</v>
      </c>
      <c r="D135" s="18">
        <f t="shared" ref="D135:E135" si="10">SUM(D136:D151)</f>
        <v>2994983.3999999994</v>
      </c>
      <c r="E135" s="18">
        <f t="shared" si="10"/>
        <v>790719.9</v>
      </c>
      <c r="F135" s="18">
        <f t="shared" si="5"/>
        <v>26.401478552435385</v>
      </c>
      <c r="G135" s="18">
        <f>SUM(G136:G151)</f>
        <v>551121.69999999995</v>
      </c>
      <c r="H135" s="18">
        <f t="shared" si="7"/>
        <v>143.47464452951138</v>
      </c>
      <c r="I135" s="21"/>
      <c r="J135" s="49"/>
    </row>
    <row r="136" spans="1:10" x14ac:dyDescent="0.2">
      <c r="A136" s="25" t="s">
        <v>195</v>
      </c>
      <c r="B136" s="23" t="s">
        <v>201</v>
      </c>
      <c r="C136" s="29">
        <v>3545.9</v>
      </c>
      <c r="D136" s="29">
        <v>3545.9</v>
      </c>
      <c r="E136" s="29">
        <v>1063.8</v>
      </c>
      <c r="F136" s="29">
        <f t="shared" si="5"/>
        <v>30.000846047547867</v>
      </c>
      <c r="G136" s="29"/>
      <c r="H136" s="29"/>
      <c r="J136" s="49"/>
    </row>
    <row r="137" spans="1:10" x14ac:dyDescent="0.2">
      <c r="A137" s="25" t="s">
        <v>196</v>
      </c>
      <c r="B137" s="23" t="s">
        <v>202</v>
      </c>
      <c r="C137" s="29">
        <v>2107592.2999999998</v>
      </c>
      <c r="D137" s="29">
        <v>2107592.2999999998</v>
      </c>
      <c r="E137" s="29">
        <v>537300</v>
      </c>
      <c r="F137" s="29">
        <f t="shared" si="5"/>
        <v>25.493545407240291</v>
      </c>
      <c r="G137" s="29">
        <v>327578.40000000002</v>
      </c>
      <c r="H137" s="29">
        <f t="shared" si="7"/>
        <v>164.02180363540452</v>
      </c>
      <c r="J137" s="49"/>
    </row>
    <row r="138" spans="1:10" x14ac:dyDescent="0.2">
      <c r="A138" s="25" t="s">
        <v>398</v>
      </c>
      <c r="B138" s="23" t="s">
        <v>397</v>
      </c>
      <c r="C138" s="29"/>
      <c r="D138" s="29"/>
      <c r="E138" s="29"/>
      <c r="F138" s="29"/>
      <c r="G138" s="29"/>
      <c r="H138" s="29"/>
      <c r="J138" s="49"/>
    </row>
    <row r="139" spans="1:10" ht="31.5" x14ac:dyDescent="0.2">
      <c r="A139" s="25" t="s">
        <v>197</v>
      </c>
      <c r="B139" s="23" t="s">
        <v>203</v>
      </c>
      <c r="C139" s="29"/>
      <c r="D139" s="29"/>
      <c r="E139" s="29"/>
      <c r="F139" s="29"/>
      <c r="G139" s="29"/>
      <c r="H139" s="29"/>
      <c r="J139" s="49"/>
    </row>
    <row r="140" spans="1:10" x14ac:dyDescent="0.2">
      <c r="A140" s="25" t="s">
        <v>198</v>
      </c>
      <c r="B140" s="23" t="s">
        <v>204</v>
      </c>
      <c r="C140" s="29"/>
      <c r="D140" s="29"/>
      <c r="E140" s="29"/>
      <c r="F140" s="29"/>
      <c r="G140" s="29"/>
      <c r="H140" s="29"/>
      <c r="J140" s="49"/>
    </row>
    <row r="141" spans="1:10" x14ac:dyDescent="0.2">
      <c r="A141" s="25" t="s">
        <v>199</v>
      </c>
      <c r="B141" s="23" t="s">
        <v>205</v>
      </c>
      <c r="C141" s="29"/>
      <c r="D141" s="29"/>
      <c r="E141" s="29"/>
      <c r="F141" s="29"/>
      <c r="G141" s="29"/>
      <c r="H141" s="29"/>
      <c r="J141" s="49"/>
    </row>
    <row r="142" spans="1:10" x14ac:dyDescent="0.2">
      <c r="A142" s="25" t="s">
        <v>440</v>
      </c>
      <c r="B142" s="23" t="s">
        <v>441</v>
      </c>
      <c r="C142" s="29"/>
      <c r="D142" s="29"/>
      <c r="E142" s="29"/>
      <c r="F142" s="29"/>
      <c r="G142" s="29"/>
      <c r="H142" s="29"/>
      <c r="J142" s="49"/>
    </row>
    <row r="143" spans="1:10" x14ac:dyDescent="0.2">
      <c r="A143" s="7" t="s">
        <v>200</v>
      </c>
      <c r="B143" s="8" t="s">
        <v>206</v>
      </c>
      <c r="C143" s="29"/>
      <c r="D143" s="29"/>
      <c r="E143" s="29"/>
      <c r="F143" s="29"/>
      <c r="G143" s="19"/>
      <c r="H143" s="29"/>
      <c r="J143" s="49"/>
    </row>
    <row r="144" spans="1:10" ht="31.5" x14ac:dyDescent="0.2">
      <c r="A144" s="7" t="s">
        <v>443</v>
      </c>
      <c r="B144" s="8" t="s">
        <v>442</v>
      </c>
      <c r="C144" s="29">
        <v>46370.2</v>
      </c>
      <c r="D144" s="29">
        <v>46370.2</v>
      </c>
      <c r="E144" s="29">
        <v>43470.2</v>
      </c>
      <c r="F144" s="29">
        <f t="shared" ref="F144:F207" si="11">E144/D144*100</f>
        <v>93.745983411760136</v>
      </c>
      <c r="G144" s="19"/>
      <c r="H144" s="29"/>
      <c r="J144" s="49"/>
    </row>
    <row r="145" spans="1:10" x14ac:dyDescent="0.2">
      <c r="A145" s="7" t="s">
        <v>445</v>
      </c>
      <c r="B145" s="8" t="s">
        <v>444</v>
      </c>
      <c r="C145" s="29">
        <v>18145.8</v>
      </c>
      <c r="D145" s="29">
        <v>18145.8</v>
      </c>
      <c r="E145" s="29">
        <v>18145.8</v>
      </c>
      <c r="F145" s="29">
        <f t="shared" si="11"/>
        <v>100</v>
      </c>
      <c r="G145" s="19">
        <v>16925</v>
      </c>
      <c r="H145" s="29">
        <f t="shared" ref="H145:H151" si="12">E145/G145*100</f>
        <v>107.21299852289512</v>
      </c>
      <c r="J145" s="49"/>
    </row>
    <row r="146" spans="1:10" ht="31.5" x14ac:dyDescent="0.2">
      <c r="A146" s="7" t="s">
        <v>207</v>
      </c>
      <c r="B146" s="8" t="s">
        <v>213</v>
      </c>
      <c r="C146" s="29">
        <v>74134.100000000006</v>
      </c>
      <c r="D146" s="29">
        <v>74116.100000000006</v>
      </c>
      <c r="E146" s="29">
        <v>16500.400000000001</v>
      </c>
      <c r="F146" s="29">
        <f t="shared" si="11"/>
        <v>22.262909138500273</v>
      </c>
      <c r="G146" s="19">
        <v>14011</v>
      </c>
      <c r="H146" s="29">
        <f t="shared" si="12"/>
        <v>117.76746841767185</v>
      </c>
      <c r="J146" s="49"/>
    </row>
    <row r="147" spans="1:10" ht="31.5" x14ac:dyDescent="0.2">
      <c r="A147" s="7" t="s">
        <v>208</v>
      </c>
      <c r="B147" s="8" t="s">
        <v>214</v>
      </c>
      <c r="C147" s="29">
        <v>44973.3</v>
      </c>
      <c r="D147" s="29">
        <v>44973.3</v>
      </c>
      <c r="E147" s="29"/>
      <c r="F147" s="29">
        <f t="shared" si="11"/>
        <v>0</v>
      </c>
      <c r="G147" s="19">
        <v>28200</v>
      </c>
      <c r="H147" s="29">
        <f t="shared" si="12"/>
        <v>0</v>
      </c>
      <c r="J147" s="49"/>
    </row>
    <row r="148" spans="1:10" ht="31.5" x14ac:dyDescent="0.2">
      <c r="A148" s="7" t="s">
        <v>209</v>
      </c>
      <c r="B148" s="8" t="s">
        <v>215</v>
      </c>
      <c r="C148" s="29">
        <v>3200</v>
      </c>
      <c r="D148" s="29">
        <v>3200</v>
      </c>
      <c r="E148" s="29">
        <v>350.7</v>
      </c>
      <c r="F148" s="29">
        <f t="shared" si="11"/>
        <v>10.959375</v>
      </c>
      <c r="G148" s="19">
        <v>169.1</v>
      </c>
      <c r="H148" s="29">
        <f t="shared" si="12"/>
        <v>207.39207569485512</v>
      </c>
      <c r="J148" s="49"/>
    </row>
    <row r="149" spans="1:10" ht="31.5" x14ac:dyDescent="0.2">
      <c r="A149" s="7" t="s">
        <v>210</v>
      </c>
      <c r="B149" s="8" t="s">
        <v>216</v>
      </c>
      <c r="C149" s="29"/>
      <c r="D149" s="29"/>
      <c r="E149" s="29"/>
      <c r="F149" s="29"/>
      <c r="G149" s="19"/>
      <c r="H149" s="29"/>
      <c r="J149" s="49"/>
    </row>
    <row r="150" spans="1:10" x14ac:dyDescent="0.2">
      <c r="A150" s="7" t="s">
        <v>211</v>
      </c>
      <c r="B150" s="8" t="s">
        <v>217</v>
      </c>
      <c r="C150" s="29">
        <v>38170</v>
      </c>
      <c r="D150" s="29">
        <v>38170</v>
      </c>
      <c r="E150" s="29">
        <v>7975</v>
      </c>
      <c r="F150" s="29">
        <f t="shared" si="11"/>
        <v>20.893371757925074</v>
      </c>
      <c r="G150" s="19">
        <v>9154.2000000000007</v>
      </c>
      <c r="H150" s="29">
        <f t="shared" si="12"/>
        <v>87.118481134342701</v>
      </c>
      <c r="J150" s="49"/>
    </row>
    <row r="151" spans="1:10" ht="31.5" x14ac:dyDescent="0.2">
      <c r="A151" s="7" t="s">
        <v>212</v>
      </c>
      <c r="B151" s="8" t="s">
        <v>218</v>
      </c>
      <c r="C151" s="29">
        <v>658869.80000000005</v>
      </c>
      <c r="D151" s="29">
        <v>658869.80000000005</v>
      </c>
      <c r="E151" s="29">
        <v>165914</v>
      </c>
      <c r="F151" s="29">
        <f t="shared" si="11"/>
        <v>25.181606441819003</v>
      </c>
      <c r="G151" s="19">
        <v>155084</v>
      </c>
      <c r="H151" s="29">
        <f t="shared" si="12"/>
        <v>106.98331226947977</v>
      </c>
      <c r="J151" s="49"/>
    </row>
    <row r="152" spans="1:10" s="51" customFormat="1" x14ac:dyDescent="0.2">
      <c r="A152" s="10">
        <v>5900000000</v>
      </c>
      <c r="B152" s="11" t="s">
        <v>8</v>
      </c>
      <c r="C152" s="18">
        <f>SUM(C153:C180)+0.2</f>
        <v>32896854.800000004</v>
      </c>
      <c r="D152" s="18">
        <f>SUM(D153:D180)+0.2</f>
        <v>32896854.800000004</v>
      </c>
      <c r="E152" s="18">
        <f>SUM(E153:E180)</f>
        <v>9328509.6000000015</v>
      </c>
      <c r="F152" s="18">
        <f t="shared" si="11"/>
        <v>28.356843402549231</v>
      </c>
      <c r="G152" s="18">
        <f>SUM(G153:G180)</f>
        <v>9600546.4000000004</v>
      </c>
      <c r="H152" s="18">
        <f t="shared" ref="H152:H209" si="13">E152/G152*100</f>
        <v>97.166444609860974</v>
      </c>
      <c r="I152" s="50"/>
      <c r="J152" s="49"/>
    </row>
    <row r="153" spans="1:10" x14ac:dyDescent="0.2">
      <c r="A153" s="25" t="s">
        <v>234</v>
      </c>
      <c r="B153" s="28" t="s">
        <v>252</v>
      </c>
      <c r="C153" s="29">
        <v>50532</v>
      </c>
      <c r="D153" s="29">
        <v>50532</v>
      </c>
      <c r="E153" s="29">
        <v>49641.1</v>
      </c>
      <c r="F153" s="29">
        <f t="shared" si="11"/>
        <v>98.23695875880631</v>
      </c>
      <c r="G153" s="29">
        <v>25240</v>
      </c>
      <c r="H153" s="29">
        <f t="shared" si="13"/>
        <v>196.67630744849444</v>
      </c>
      <c r="J153" s="49"/>
    </row>
    <row r="154" spans="1:10" x14ac:dyDescent="0.2">
      <c r="A154" s="25" t="s">
        <v>235</v>
      </c>
      <c r="B154" s="28" t="s">
        <v>254</v>
      </c>
      <c r="C154" s="29">
        <v>1104582.5</v>
      </c>
      <c r="D154" s="29">
        <v>1104582.5</v>
      </c>
      <c r="E154" s="29">
        <v>273940.8</v>
      </c>
      <c r="F154" s="29">
        <f t="shared" si="11"/>
        <v>24.800392908632897</v>
      </c>
      <c r="G154" s="29"/>
      <c r="H154" s="29"/>
      <c r="J154" s="49"/>
    </row>
    <row r="155" spans="1:10" x14ac:dyDescent="0.2">
      <c r="A155" s="25" t="s">
        <v>446</v>
      </c>
      <c r="B155" s="28" t="s">
        <v>261</v>
      </c>
      <c r="C155" s="29">
        <v>1157694.7</v>
      </c>
      <c r="D155" s="29">
        <v>1157694.7</v>
      </c>
      <c r="E155" s="29">
        <v>2559.3000000000002</v>
      </c>
      <c r="F155" s="29">
        <f t="shared" si="11"/>
        <v>0.22106864616379435</v>
      </c>
      <c r="G155" s="29">
        <v>1316744.3</v>
      </c>
      <c r="H155" s="29">
        <f t="shared" si="13"/>
        <v>0.19436575499130698</v>
      </c>
      <c r="J155" s="49"/>
    </row>
    <row r="156" spans="1:10" x14ac:dyDescent="0.2">
      <c r="A156" s="30" t="s">
        <v>468</v>
      </c>
      <c r="B156" s="28" t="s">
        <v>257</v>
      </c>
      <c r="C156" s="29">
        <v>270152.40000000002</v>
      </c>
      <c r="D156" s="29">
        <v>270152.40000000002</v>
      </c>
      <c r="E156" s="29">
        <v>173215.9</v>
      </c>
      <c r="F156" s="29">
        <f t="shared" si="11"/>
        <v>64.117846075030243</v>
      </c>
      <c r="G156" s="29">
        <v>172626.7</v>
      </c>
      <c r="H156" s="29">
        <f t="shared" si="13"/>
        <v>100.34131452434644</v>
      </c>
      <c r="J156" s="49"/>
    </row>
    <row r="157" spans="1:10" x14ac:dyDescent="0.2">
      <c r="A157" s="30" t="s">
        <v>469</v>
      </c>
      <c r="B157" s="28" t="s">
        <v>253</v>
      </c>
      <c r="C157" s="29">
        <v>84670.7</v>
      </c>
      <c r="D157" s="29">
        <v>84670.7</v>
      </c>
      <c r="E157" s="29">
        <v>10293.1</v>
      </c>
      <c r="F157" s="29">
        <f t="shared" si="11"/>
        <v>12.156625609567419</v>
      </c>
      <c r="G157" s="29">
        <v>10178.4</v>
      </c>
      <c r="H157" s="29">
        <f t="shared" si="13"/>
        <v>101.12689617228641</v>
      </c>
      <c r="J157" s="49"/>
    </row>
    <row r="158" spans="1:10" ht="18.75" customHeight="1" x14ac:dyDescent="0.2">
      <c r="A158" s="25" t="s">
        <v>448</v>
      </c>
      <c r="B158" s="28" t="s">
        <v>447</v>
      </c>
      <c r="C158" s="29">
        <v>82880</v>
      </c>
      <c r="D158" s="29">
        <v>82880</v>
      </c>
      <c r="E158" s="29">
        <v>65689.8</v>
      </c>
      <c r="F158" s="29">
        <f t="shared" si="11"/>
        <v>79.258928571428584</v>
      </c>
      <c r="G158" s="29"/>
      <c r="H158" s="29"/>
      <c r="J158" s="49"/>
    </row>
    <row r="159" spans="1:10" x14ac:dyDescent="0.2">
      <c r="A159" s="25" t="s">
        <v>449</v>
      </c>
      <c r="B159" s="28" t="s">
        <v>450</v>
      </c>
      <c r="C159" s="29">
        <v>231406.7</v>
      </c>
      <c r="D159" s="29">
        <v>231406.7</v>
      </c>
      <c r="E159" s="29">
        <v>26993.599999999999</v>
      </c>
      <c r="F159" s="29">
        <f t="shared" si="11"/>
        <v>11.665003649418965</v>
      </c>
      <c r="G159" s="29">
        <v>45446.7</v>
      </c>
      <c r="H159" s="29">
        <f t="shared" si="13"/>
        <v>59.396171779249094</v>
      </c>
      <c r="J159" s="49"/>
    </row>
    <row r="160" spans="1:10" x14ac:dyDescent="0.2">
      <c r="A160" s="30" t="s">
        <v>470</v>
      </c>
      <c r="B160" s="28" t="s">
        <v>255</v>
      </c>
      <c r="C160" s="29">
        <v>38440.9</v>
      </c>
      <c r="D160" s="29">
        <v>38440.9</v>
      </c>
      <c r="E160" s="29">
        <v>38440.9</v>
      </c>
      <c r="F160" s="29">
        <f t="shared" si="11"/>
        <v>100</v>
      </c>
      <c r="G160" s="29"/>
      <c r="H160" s="29"/>
      <c r="J160" s="49"/>
    </row>
    <row r="161" spans="1:10" x14ac:dyDescent="0.2">
      <c r="A161" s="25" t="s">
        <v>452</v>
      </c>
      <c r="B161" s="28" t="s">
        <v>451</v>
      </c>
      <c r="C161" s="29">
        <v>8242</v>
      </c>
      <c r="D161" s="29">
        <v>8242</v>
      </c>
      <c r="E161" s="29">
        <v>8242</v>
      </c>
      <c r="F161" s="29">
        <f t="shared" si="11"/>
        <v>100</v>
      </c>
      <c r="G161" s="29">
        <v>10658.9</v>
      </c>
      <c r="H161" s="29">
        <f t="shared" si="13"/>
        <v>77.325052303708645</v>
      </c>
      <c r="J161" s="49"/>
    </row>
    <row r="162" spans="1:10" x14ac:dyDescent="0.2">
      <c r="A162" s="25" t="s">
        <v>454</v>
      </c>
      <c r="B162" s="28" t="s">
        <v>453</v>
      </c>
      <c r="C162" s="29">
        <v>21317.7</v>
      </c>
      <c r="D162" s="29">
        <v>21317.7</v>
      </c>
      <c r="E162" s="29">
        <v>1060.2</v>
      </c>
      <c r="F162" s="29">
        <f t="shared" si="11"/>
        <v>4.9733320198708117</v>
      </c>
      <c r="G162" s="29">
        <v>4225.8999999999996</v>
      </c>
      <c r="H162" s="29">
        <f t="shared" si="13"/>
        <v>25.088146903618171</v>
      </c>
      <c r="J162" s="49"/>
    </row>
    <row r="163" spans="1:10" ht="15" customHeight="1" x14ac:dyDescent="0.2">
      <c r="A163" s="25" t="s">
        <v>471</v>
      </c>
      <c r="B163" s="28" t="s">
        <v>415</v>
      </c>
      <c r="C163" s="29"/>
      <c r="D163" s="29"/>
      <c r="E163" s="29"/>
      <c r="F163" s="29"/>
      <c r="G163" s="29">
        <v>94755.1</v>
      </c>
      <c r="H163" s="29">
        <f t="shared" si="13"/>
        <v>0</v>
      </c>
      <c r="J163" s="49"/>
    </row>
    <row r="164" spans="1:10" x14ac:dyDescent="0.25">
      <c r="A164" s="25" t="s">
        <v>456</v>
      </c>
      <c r="B164" s="55" t="s">
        <v>455</v>
      </c>
      <c r="C164" s="29">
        <v>325948.09999999998</v>
      </c>
      <c r="D164" s="29">
        <v>325948.09999999998</v>
      </c>
      <c r="E164" s="29"/>
      <c r="F164" s="29">
        <f t="shared" si="11"/>
        <v>0</v>
      </c>
      <c r="G164" s="29"/>
      <c r="H164" s="29"/>
      <c r="J164" s="49"/>
    </row>
    <row r="165" spans="1:10" x14ac:dyDescent="0.2">
      <c r="A165" s="25" t="s">
        <v>236</v>
      </c>
      <c r="B165" s="28" t="s">
        <v>256</v>
      </c>
      <c r="C165" s="29"/>
      <c r="D165" s="29"/>
      <c r="E165" s="29"/>
      <c r="F165" s="29"/>
      <c r="G165" s="29"/>
      <c r="H165" s="29"/>
      <c r="J165" s="49"/>
    </row>
    <row r="166" spans="1:10" x14ac:dyDescent="0.2">
      <c r="A166" s="25" t="s">
        <v>237</v>
      </c>
      <c r="B166" s="28" t="s">
        <v>258</v>
      </c>
      <c r="C166" s="29"/>
      <c r="D166" s="29"/>
      <c r="E166" s="29"/>
      <c r="F166" s="29"/>
      <c r="G166" s="29"/>
      <c r="H166" s="29"/>
      <c r="J166" s="49"/>
    </row>
    <row r="167" spans="1:10" ht="31.5" x14ac:dyDescent="0.2">
      <c r="A167" s="25" t="s">
        <v>238</v>
      </c>
      <c r="B167" s="28" t="s">
        <v>259</v>
      </c>
      <c r="C167" s="29"/>
      <c r="D167" s="29"/>
      <c r="E167" s="29"/>
      <c r="F167" s="29"/>
      <c r="G167" s="29"/>
      <c r="H167" s="29"/>
      <c r="J167" s="49"/>
    </row>
    <row r="168" spans="1:10" ht="31.5" x14ac:dyDescent="0.2">
      <c r="A168" s="25" t="s">
        <v>239</v>
      </c>
      <c r="B168" s="28" t="s">
        <v>260</v>
      </c>
      <c r="C168" s="29"/>
      <c r="D168" s="29"/>
      <c r="E168" s="29"/>
      <c r="F168" s="29"/>
      <c r="G168" s="29"/>
      <c r="H168" s="29"/>
      <c r="J168" s="49"/>
    </row>
    <row r="169" spans="1:10" x14ac:dyDescent="0.2">
      <c r="A169" s="25" t="s">
        <v>240</v>
      </c>
      <c r="B169" s="28" t="s">
        <v>261</v>
      </c>
      <c r="C169" s="29"/>
      <c r="D169" s="29"/>
      <c r="E169" s="29"/>
      <c r="F169" s="29"/>
      <c r="G169" s="29"/>
      <c r="H169" s="29"/>
      <c r="J169" s="49"/>
    </row>
    <row r="170" spans="1:10" ht="31.5" x14ac:dyDescent="0.2">
      <c r="A170" s="25" t="s">
        <v>241</v>
      </c>
      <c r="B170" s="28" t="s">
        <v>58</v>
      </c>
      <c r="C170" s="29"/>
      <c r="D170" s="29"/>
      <c r="E170" s="29"/>
      <c r="F170" s="29"/>
      <c r="G170" s="29"/>
      <c r="H170" s="29"/>
      <c r="J170" s="49"/>
    </row>
    <row r="171" spans="1:10" x14ac:dyDescent="0.2">
      <c r="A171" s="25" t="s">
        <v>242</v>
      </c>
      <c r="B171" s="28" t="s">
        <v>262</v>
      </c>
      <c r="C171" s="29"/>
      <c r="D171" s="29"/>
      <c r="E171" s="29"/>
      <c r="F171" s="29"/>
      <c r="G171" s="29"/>
      <c r="H171" s="29"/>
      <c r="J171" s="49"/>
    </row>
    <row r="172" spans="1:10" x14ac:dyDescent="0.2">
      <c r="A172" s="25" t="s">
        <v>243</v>
      </c>
      <c r="B172" s="28" t="s">
        <v>263</v>
      </c>
      <c r="C172" s="29">
        <v>529031.4</v>
      </c>
      <c r="D172" s="29">
        <v>529031.4</v>
      </c>
      <c r="E172" s="29">
        <v>73241.100000000006</v>
      </c>
      <c r="F172" s="29">
        <f t="shared" si="11"/>
        <v>13.844376723196394</v>
      </c>
      <c r="G172" s="29">
        <v>106562.2</v>
      </c>
      <c r="H172" s="29">
        <f t="shared" si="13"/>
        <v>68.730844520852614</v>
      </c>
      <c r="J172" s="49"/>
    </row>
    <row r="173" spans="1:10" x14ac:dyDescent="0.2">
      <c r="A173" s="25" t="s">
        <v>244</v>
      </c>
      <c r="B173" s="28" t="s">
        <v>264</v>
      </c>
      <c r="C173" s="29">
        <v>21081275.600000001</v>
      </c>
      <c r="D173" s="29">
        <v>21081275.600000001</v>
      </c>
      <c r="E173" s="29">
        <v>5568188.7000000002</v>
      </c>
      <c r="F173" s="29">
        <f t="shared" si="11"/>
        <v>26.412959090577992</v>
      </c>
      <c r="G173" s="29">
        <v>5600523</v>
      </c>
      <c r="H173" s="29">
        <f t="shared" si="13"/>
        <v>99.422655705547498</v>
      </c>
      <c r="J173" s="49"/>
    </row>
    <row r="174" spans="1:10" ht="31.5" x14ac:dyDescent="0.2">
      <c r="A174" s="25" t="s">
        <v>245</v>
      </c>
      <c r="B174" s="28" t="s">
        <v>265</v>
      </c>
      <c r="C174" s="29">
        <v>87747.8</v>
      </c>
      <c r="D174" s="29">
        <v>87747.8</v>
      </c>
      <c r="E174" s="29">
        <v>2799.5</v>
      </c>
      <c r="F174" s="29">
        <f t="shared" si="11"/>
        <v>3.1903933773838205</v>
      </c>
      <c r="G174" s="29">
        <v>1987.5</v>
      </c>
      <c r="H174" s="29">
        <f t="shared" si="13"/>
        <v>140.85534591194968</v>
      </c>
      <c r="J174" s="49"/>
    </row>
    <row r="175" spans="1:10" x14ac:dyDescent="0.2">
      <c r="A175" s="25" t="s">
        <v>246</v>
      </c>
      <c r="B175" s="28" t="s">
        <v>266</v>
      </c>
      <c r="C175" s="29">
        <v>128397.1</v>
      </c>
      <c r="D175" s="29">
        <v>128397.1</v>
      </c>
      <c r="E175" s="29">
        <v>72392.899999999994</v>
      </c>
      <c r="F175" s="29">
        <f t="shared" si="11"/>
        <v>56.38203666593715</v>
      </c>
      <c r="G175" s="29">
        <v>68170.899999999994</v>
      </c>
      <c r="H175" s="29">
        <f t="shared" si="13"/>
        <v>106.19325841378067</v>
      </c>
      <c r="J175" s="49"/>
    </row>
    <row r="176" spans="1:10" x14ac:dyDescent="0.2">
      <c r="A176" s="25" t="s">
        <v>247</v>
      </c>
      <c r="B176" s="28" t="s">
        <v>267</v>
      </c>
      <c r="C176" s="29">
        <v>184398.3</v>
      </c>
      <c r="D176" s="29">
        <v>184398.3</v>
      </c>
      <c r="E176" s="29">
        <v>83810.399999999994</v>
      </c>
      <c r="F176" s="29">
        <f t="shared" si="11"/>
        <v>45.450744394064365</v>
      </c>
      <c r="G176" s="29">
        <v>44284.6</v>
      </c>
      <c r="H176" s="29">
        <f t="shared" si="13"/>
        <v>189.25405219873272</v>
      </c>
      <c r="J176" s="49"/>
    </row>
    <row r="177" spans="1:10" ht="31.5" x14ac:dyDescent="0.2">
      <c r="A177" s="25" t="s">
        <v>248</v>
      </c>
      <c r="B177" s="28" t="s">
        <v>268</v>
      </c>
      <c r="C177" s="29">
        <v>6036145.2000000002</v>
      </c>
      <c r="D177" s="29">
        <v>6036145.2000000002</v>
      </c>
      <c r="E177" s="29">
        <v>2467780.2999999998</v>
      </c>
      <c r="F177" s="29">
        <f t="shared" si="11"/>
        <v>40.883381996841287</v>
      </c>
      <c r="G177" s="29">
        <v>1780356.5</v>
      </c>
      <c r="H177" s="29">
        <f t="shared" si="13"/>
        <v>138.6115814445028</v>
      </c>
      <c r="J177" s="49"/>
    </row>
    <row r="178" spans="1:10" x14ac:dyDescent="0.2">
      <c r="A178" s="25" t="s">
        <v>249</v>
      </c>
      <c r="B178" s="28" t="s">
        <v>269</v>
      </c>
      <c r="C178" s="29">
        <v>1312052.1000000001</v>
      </c>
      <c r="D178" s="29">
        <v>1312052.1000000001</v>
      </c>
      <c r="E178" s="29">
        <v>377256.4</v>
      </c>
      <c r="F178" s="29">
        <f t="shared" si="11"/>
        <v>28.753156982104599</v>
      </c>
      <c r="G178" s="29">
        <v>291147.3</v>
      </c>
      <c r="H178" s="29">
        <f t="shared" si="13"/>
        <v>129.57578517815554</v>
      </c>
      <c r="J178" s="49"/>
    </row>
    <row r="179" spans="1:10" x14ac:dyDescent="0.2">
      <c r="A179" s="25" t="s">
        <v>250</v>
      </c>
      <c r="B179" s="28" t="s">
        <v>270</v>
      </c>
      <c r="C179" s="29">
        <v>3363</v>
      </c>
      <c r="D179" s="29">
        <v>3363</v>
      </c>
      <c r="E179" s="29">
        <v>419.4</v>
      </c>
      <c r="F179" s="29">
        <f t="shared" si="11"/>
        <v>12.47100802854594</v>
      </c>
      <c r="G179" s="29">
        <v>234.4</v>
      </c>
      <c r="H179" s="29">
        <f t="shared" si="13"/>
        <v>178.92491467576789</v>
      </c>
      <c r="J179" s="49"/>
    </row>
    <row r="180" spans="1:10" ht="31.5" x14ac:dyDescent="0.2">
      <c r="A180" s="7" t="s">
        <v>251</v>
      </c>
      <c r="B180" s="8" t="s">
        <v>271</v>
      </c>
      <c r="C180" s="19">
        <v>158576.4</v>
      </c>
      <c r="D180" s="19">
        <v>158576.4</v>
      </c>
      <c r="E180" s="29">
        <v>32544.2</v>
      </c>
      <c r="F180" s="29">
        <f t="shared" si="11"/>
        <v>20.522725954177293</v>
      </c>
      <c r="G180" s="19">
        <v>27404</v>
      </c>
      <c r="H180" s="29">
        <f t="shared" si="13"/>
        <v>118.75711574952561</v>
      </c>
      <c r="J180" s="49"/>
    </row>
    <row r="181" spans="1:10" s="51" customFormat="1" x14ac:dyDescent="0.2">
      <c r="A181" s="10">
        <v>6000000000</v>
      </c>
      <c r="B181" s="9" t="s">
        <v>10</v>
      </c>
      <c r="C181" s="18">
        <f>SUM(C182:C194)-0.1</f>
        <v>29208280.099999998</v>
      </c>
      <c r="D181" s="18">
        <f>SUM(D182:D194)-0.1</f>
        <v>29208280.099999998</v>
      </c>
      <c r="E181" s="18">
        <f t="shared" ref="E181" si="14">SUM(E182:E194)</f>
        <v>6127673.8000000007</v>
      </c>
      <c r="F181" s="18">
        <f t="shared" si="11"/>
        <v>20.97923526828956</v>
      </c>
      <c r="G181" s="18">
        <f>SUM(G182:G194)</f>
        <v>4614849.8</v>
      </c>
      <c r="H181" s="18">
        <f t="shared" si="13"/>
        <v>132.78165196189053</v>
      </c>
      <c r="I181" s="50"/>
      <c r="J181" s="49"/>
    </row>
    <row r="182" spans="1:10" x14ac:dyDescent="0.2">
      <c r="A182" s="30">
        <v>6010100000</v>
      </c>
      <c r="B182" s="26" t="s">
        <v>457</v>
      </c>
      <c r="C182" s="29"/>
      <c r="D182" s="29"/>
      <c r="E182" s="29"/>
      <c r="F182" s="29"/>
      <c r="G182" s="29"/>
      <c r="H182" s="29"/>
      <c r="I182" s="21"/>
      <c r="J182" s="54"/>
    </row>
    <row r="183" spans="1:10" ht="31.5" x14ac:dyDescent="0.2">
      <c r="A183" s="30" t="s">
        <v>272</v>
      </c>
      <c r="B183" s="26" t="s">
        <v>280</v>
      </c>
      <c r="C183" s="29">
        <v>2971607.1</v>
      </c>
      <c r="D183" s="29">
        <v>2971607.1</v>
      </c>
      <c r="E183" s="29">
        <v>79376.5</v>
      </c>
      <c r="F183" s="29">
        <f t="shared" si="11"/>
        <v>2.6711640310726139</v>
      </c>
      <c r="G183" s="29">
        <v>228108.6</v>
      </c>
      <c r="H183" s="29">
        <f t="shared" si="13"/>
        <v>34.797679701685951</v>
      </c>
      <c r="J183" s="49"/>
    </row>
    <row r="184" spans="1:10" ht="31.5" x14ac:dyDescent="0.2">
      <c r="A184" s="30" t="s">
        <v>273</v>
      </c>
      <c r="B184" s="26" t="s">
        <v>281</v>
      </c>
      <c r="C184" s="29"/>
      <c r="D184" s="29"/>
      <c r="E184" s="29"/>
      <c r="F184" s="29"/>
      <c r="G184" s="29"/>
      <c r="H184" s="29"/>
      <c r="J184" s="49"/>
    </row>
    <row r="185" spans="1:10" x14ac:dyDescent="0.2">
      <c r="A185" s="30">
        <v>6010400000</v>
      </c>
      <c r="B185" s="26" t="s">
        <v>480</v>
      </c>
      <c r="C185" s="29">
        <v>114907.8</v>
      </c>
      <c r="D185" s="29">
        <v>114907.8</v>
      </c>
      <c r="E185" s="29"/>
      <c r="F185" s="29"/>
      <c r="G185" s="29"/>
      <c r="H185" s="29"/>
      <c r="J185" s="49"/>
    </row>
    <row r="186" spans="1:10" x14ac:dyDescent="0.2">
      <c r="A186" s="30" t="s">
        <v>274</v>
      </c>
      <c r="B186" s="26" t="s">
        <v>282</v>
      </c>
      <c r="C186" s="29"/>
      <c r="D186" s="29"/>
      <c r="E186" s="29"/>
      <c r="F186" s="29"/>
      <c r="G186" s="29"/>
      <c r="H186" s="29"/>
      <c r="J186" s="49"/>
    </row>
    <row r="187" spans="1:10" x14ac:dyDescent="0.2">
      <c r="A187" s="30" t="s">
        <v>275</v>
      </c>
      <c r="B187" s="26" t="s">
        <v>283</v>
      </c>
      <c r="C187" s="29"/>
      <c r="D187" s="29"/>
      <c r="E187" s="29"/>
      <c r="F187" s="29"/>
      <c r="G187" s="29"/>
      <c r="H187" s="29"/>
      <c r="J187" s="49"/>
    </row>
    <row r="188" spans="1:10" x14ac:dyDescent="0.2">
      <c r="A188" s="30" t="s">
        <v>472</v>
      </c>
      <c r="B188" s="26" t="s">
        <v>284</v>
      </c>
      <c r="C188" s="29">
        <v>1713717.1</v>
      </c>
      <c r="D188" s="29">
        <v>1713717.1</v>
      </c>
      <c r="E188" s="29">
        <v>317435.5</v>
      </c>
      <c r="F188" s="29">
        <f t="shared" si="11"/>
        <v>18.523214829332098</v>
      </c>
      <c r="G188" s="29">
        <v>797635.1</v>
      </c>
      <c r="H188" s="29">
        <f t="shared" si="13"/>
        <v>39.797082650951545</v>
      </c>
      <c r="J188" s="49"/>
    </row>
    <row r="189" spans="1:10" x14ac:dyDescent="0.2">
      <c r="A189" s="30" t="s">
        <v>276</v>
      </c>
      <c r="B189" s="26" t="s">
        <v>285</v>
      </c>
      <c r="C189" s="29"/>
      <c r="D189" s="29"/>
      <c r="E189" s="29"/>
      <c r="F189" s="29"/>
      <c r="G189" s="29"/>
      <c r="H189" s="29"/>
      <c r="J189" s="49"/>
    </row>
    <row r="190" spans="1:10" x14ac:dyDescent="0.2">
      <c r="A190" s="30" t="s">
        <v>458</v>
      </c>
      <c r="B190" s="26" t="s">
        <v>282</v>
      </c>
      <c r="C190" s="29">
        <v>14532438.5</v>
      </c>
      <c r="D190" s="29">
        <v>14532438.5</v>
      </c>
      <c r="E190" s="29">
        <v>4293563.5999999996</v>
      </c>
      <c r="F190" s="29">
        <f t="shared" si="11"/>
        <v>29.544687906300098</v>
      </c>
      <c r="G190" s="29">
        <v>1863301.7</v>
      </c>
      <c r="H190" s="29">
        <f t="shared" si="13"/>
        <v>230.42771871028722</v>
      </c>
      <c r="J190" s="49"/>
    </row>
    <row r="191" spans="1:10" x14ac:dyDescent="0.2">
      <c r="A191" s="30" t="s">
        <v>459</v>
      </c>
      <c r="B191" s="26" t="s">
        <v>283</v>
      </c>
      <c r="C191" s="29">
        <v>214497.7</v>
      </c>
      <c r="D191" s="29">
        <v>214497.7</v>
      </c>
      <c r="E191" s="29">
        <v>450</v>
      </c>
      <c r="F191" s="29">
        <f t="shared" si="11"/>
        <v>0.20979245931308355</v>
      </c>
      <c r="G191" s="29"/>
      <c r="H191" s="29"/>
      <c r="J191" s="49"/>
    </row>
    <row r="192" spans="1:10" ht="31.5" x14ac:dyDescent="0.2">
      <c r="A192" s="30" t="s">
        <v>277</v>
      </c>
      <c r="B192" s="26" t="s">
        <v>286</v>
      </c>
      <c r="C192" s="29">
        <v>2870516.2</v>
      </c>
      <c r="D192" s="29">
        <v>2870516.2</v>
      </c>
      <c r="E192" s="29">
        <v>362520.4</v>
      </c>
      <c r="F192" s="29">
        <f t="shared" si="11"/>
        <v>12.629101344211191</v>
      </c>
      <c r="G192" s="29">
        <v>442657</v>
      </c>
      <c r="H192" s="29">
        <f t="shared" si="13"/>
        <v>81.896457076246392</v>
      </c>
      <c r="J192" s="49"/>
    </row>
    <row r="193" spans="1:10" ht="31.5" x14ac:dyDescent="0.2">
      <c r="A193" s="30" t="s">
        <v>278</v>
      </c>
      <c r="B193" s="26" t="s">
        <v>287</v>
      </c>
      <c r="C193" s="29">
        <v>5559027.0999999996</v>
      </c>
      <c r="D193" s="29">
        <v>5559027.0999999996</v>
      </c>
      <c r="E193" s="29">
        <v>916802.4</v>
      </c>
      <c r="F193" s="29">
        <f t="shared" si="11"/>
        <v>16.49213762602453</v>
      </c>
      <c r="G193" s="29">
        <v>1088982.6000000001</v>
      </c>
      <c r="H193" s="29">
        <f t="shared" si="13"/>
        <v>84.188893376257795</v>
      </c>
      <c r="J193" s="49"/>
    </row>
    <row r="194" spans="1:10" ht="31.5" x14ac:dyDescent="0.2">
      <c r="A194" s="7" t="s">
        <v>279</v>
      </c>
      <c r="B194" s="8" t="s">
        <v>288</v>
      </c>
      <c r="C194" s="19">
        <v>1231568.7</v>
      </c>
      <c r="D194" s="19">
        <v>1231568.7</v>
      </c>
      <c r="E194" s="29">
        <v>157525.4</v>
      </c>
      <c r="F194" s="29">
        <f t="shared" si="11"/>
        <v>12.790630356227792</v>
      </c>
      <c r="G194" s="19">
        <v>194164.8</v>
      </c>
      <c r="H194" s="29">
        <f t="shared" si="13"/>
        <v>81.12974133313557</v>
      </c>
      <c r="J194" s="49"/>
    </row>
    <row r="195" spans="1:10" x14ac:dyDescent="0.2">
      <c r="A195" s="10">
        <v>6100000000</v>
      </c>
      <c r="B195" s="22" t="s">
        <v>11</v>
      </c>
      <c r="C195" s="18">
        <f>C196+C197+C198</f>
        <v>94267.1</v>
      </c>
      <c r="D195" s="18">
        <f t="shared" ref="D195:E195" si="15">D196+D197+D198</f>
        <v>94267.1</v>
      </c>
      <c r="E195" s="18">
        <f t="shared" si="15"/>
        <v>4057.9</v>
      </c>
      <c r="F195" s="18">
        <f t="shared" si="11"/>
        <v>4.3046831821494456</v>
      </c>
      <c r="G195" s="18">
        <f>G197+G198+G196</f>
        <v>2030.4</v>
      </c>
      <c r="H195" s="18">
        <f t="shared" si="13"/>
        <v>199.85717100078801</v>
      </c>
      <c r="J195" s="49"/>
    </row>
    <row r="196" spans="1:10" s="57" customFormat="1" x14ac:dyDescent="0.2">
      <c r="A196" s="40" t="s">
        <v>481</v>
      </c>
      <c r="B196" s="8" t="s">
        <v>482</v>
      </c>
      <c r="C196" s="19">
        <v>13253.8</v>
      </c>
      <c r="D196" s="19">
        <v>13253.8</v>
      </c>
      <c r="E196" s="19"/>
      <c r="F196" s="19"/>
      <c r="G196" s="19"/>
      <c r="H196" s="19"/>
      <c r="J196" s="58"/>
    </row>
    <row r="197" spans="1:10" x14ac:dyDescent="0.2">
      <c r="A197" s="7" t="s">
        <v>289</v>
      </c>
      <c r="B197" s="8" t="s">
        <v>291</v>
      </c>
      <c r="C197" s="19">
        <v>35950.5</v>
      </c>
      <c r="D197" s="19">
        <v>35950.5</v>
      </c>
      <c r="E197" s="29">
        <v>149</v>
      </c>
      <c r="F197" s="29">
        <f t="shared" si="11"/>
        <v>0.41445876969722256</v>
      </c>
      <c r="G197" s="19">
        <v>235.2</v>
      </c>
      <c r="H197" s="29">
        <f t="shared" si="13"/>
        <v>63.350340136054427</v>
      </c>
      <c r="J197" s="49"/>
    </row>
    <row r="198" spans="1:10" ht="47.25" x14ac:dyDescent="0.2">
      <c r="A198" s="7" t="s">
        <v>290</v>
      </c>
      <c r="B198" s="8" t="s">
        <v>292</v>
      </c>
      <c r="C198" s="19">
        <v>45062.8</v>
      </c>
      <c r="D198" s="19">
        <v>45062.8</v>
      </c>
      <c r="E198" s="29">
        <v>3908.9</v>
      </c>
      <c r="F198" s="29">
        <f t="shared" si="11"/>
        <v>8.6743389225702785</v>
      </c>
      <c r="G198" s="19">
        <v>1795.2</v>
      </c>
      <c r="H198" s="29">
        <f t="shared" si="13"/>
        <v>217.74175579322636</v>
      </c>
      <c r="J198" s="49"/>
    </row>
    <row r="199" spans="1:10" s="51" customFormat="1" ht="31.5" x14ac:dyDescent="0.2">
      <c r="A199" s="6" t="s">
        <v>293</v>
      </c>
      <c r="B199" s="9" t="s">
        <v>52</v>
      </c>
      <c r="C199" s="18">
        <f>SUM(C200:C210)</f>
        <v>3047922.9000000004</v>
      </c>
      <c r="D199" s="18">
        <f>SUM(D200:D210)</f>
        <v>3047922.9000000004</v>
      </c>
      <c r="E199" s="18">
        <f>SUM(E200:E210)</f>
        <v>237791.00000000003</v>
      </c>
      <c r="F199" s="18">
        <f t="shared" si="11"/>
        <v>7.8017393418973953</v>
      </c>
      <c r="G199" s="18">
        <f>SUM(G200:G210)</f>
        <v>2519384.5999999996</v>
      </c>
      <c r="H199" s="18">
        <f t="shared" si="13"/>
        <v>9.4384557244654133</v>
      </c>
      <c r="I199" s="50"/>
      <c r="J199" s="49"/>
    </row>
    <row r="200" spans="1:10" x14ac:dyDescent="0.2">
      <c r="A200" s="25" t="s">
        <v>294</v>
      </c>
      <c r="B200" s="26" t="s">
        <v>299</v>
      </c>
      <c r="C200" s="29">
        <v>2453031.2000000002</v>
      </c>
      <c r="D200" s="29">
        <v>2453031.2000000002</v>
      </c>
      <c r="E200" s="29">
        <v>147349.20000000001</v>
      </c>
      <c r="F200" s="29">
        <f t="shared" si="11"/>
        <v>6.0068212748374341</v>
      </c>
      <c r="G200" s="29">
        <v>2386469.5</v>
      </c>
      <c r="H200" s="29">
        <f t="shared" si="13"/>
        <v>6.1743592365207265</v>
      </c>
      <c r="J200" s="49"/>
    </row>
    <row r="201" spans="1:10" x14ac:dyDescent="0.2">
      <c r="A201" s="25" t="s">
        <v>295</v>
      </c>
      <c r="B201" s="26" t="s">
        <v>300</v>
      </c>
      <c r="C201" s="29"/>
      <c r="D201" s="29"/>
      <c r="E201" s="29"/>
      <c r="F201" s="29"/>
      <c r="G201" s="29"/>
      <c r="H201" s="29"/>
      <c r="J201" s="49"/>
    </row>
    <row r="202" spans="1:10" x14ac:dyDescent="0.2">
      <c r="A202" s="25" t="s">
        <v>296</v>
      </c>
      <c r="B202" s="26" t="s">
        <v>301</v>
      </c>
      <c r="C202" s="29"/>
      <c r="D202" s="29"/>
      <c r="E202" s="29"/>
      <c r="F202" s="29"/>
      <c r="G202" s="29"/>
      <c r="H202" s="29"/>
      <c r="J202" s="49"/>
    </row>
    <row r="203" spans="1:10" x14ac:dyDescent="0.2">
      <c r="A203" s="25" t="s">
        <v>297</v>
      </c>
      <c r="B203" s="26" t="s">
        <v>302</v>
      </c>
      <c r="C203" s="29"/>
      <c r="D203" s="29"/>
      <c r="E203" s="29"/>
      <c r="F203" s="29"/>
      <c r="G203" s="29"/>
      <c r="H203" s="29"/>
      <c r="J203" s="49"/>
    </row>
    <row r="204" spans="1:10" x14ac:dyDescent="0.2">
      <c r="A204" s="25" t="s">
        <v>298</v>
      </c>
      <c r="B204" s="26" t="s">
        <v>303</v>
      </c>
      <c r="C204" s="29"/>
      <c r="D204" s="29"/>
      <c r="E204" s="29"/>
      <c r="F204" s="29"/>
      <c r="G204" s="29"/>
      <c r="H204" s="29"/>
      <c r="J204" s="49"/>
    </row>
    <row r="205" spans="1:10" x14ac:dyDescent="0.2">
      <c r="A205" s="25" t="s">
        <v>484</v>
      </c>
      <c r="B205" s="26" t="s">
        <v>483</v>
      </c>
      <c r="C205" s="29">
        <v>7039.3</v>
      </c>
      <c r="D205" s="29">
        <v>7039.3</v>
      </c>
      <c r="E205" s="29"/>
      <c r="F205" s="29"/>
      <c r="G205" s="29"/>
      <c r="H205" s="29"/>
      <c r="J205" s="49"/>
    </row>
    <row r="206" spans="1:10" x14ac:dyDescent="0.25">
      <c r="A206" s="41" t="s">
        <v>460</v>
      </c>
      <c r="B206" s="26" t="s">
        <v>425</v>
      </c>
      <c r="C206" s="29">
        <v>39145.699999999997</v>
      </c>
      <c r="D206" s="29">
        <v>39145.699999999997</v>
      </c>
      <c r="E206" s="29"/>
      <c r="F206" s="29">
        <f t="shared" si="11"/>
        <v>0</v>
      </c>
      <c r="G206" s="29">
        <v>34611.5</v>
      </c>
      <c r="H206" s="29">
        <f t="shared" si="13"/>
        <v>0</v>
      </c>
      <c r="J206" s="49"/>
    </row>
    <row r="207" spans="1:10" x14ac:dyDescent="0.25">
      <c r="A207" s="41" t="s">
        <v>461</v>
      </c>
      <c r="B207" s="26" t="s">
        <v>302</v>
      </c>
      <c r="C207" s="29">
        <v>73513.399999999994</v>
      </c>
      <c r="D207" s="29">
        <v>73513.399999999994</v>
      </c>
      <c r="E207" s="29">
        <v>9985</v>
      </c>
      <c r="F207" s="29">
        <f t="shared" si="11"/>
        <v>13.58255773777298</v>
      </c>
      <c r="G207" s="29">
        <v>26343.4</v>
      </c>
      <c r="H207" s="29">
        <f t="shared" si="13"/>
        <v>37.903231929060027</v>
      </c>
      <c r="J207" s="49"/>
    </row>
    <row r="208" spans="1:10" ht="31.5" x14ac:dyDescent="0.2">
      <c r="A208" s="25" t="s">
        <v>304</v>
      </c>
      <c r="B208" s="26" t="s">
        <v>307</v>
      </c>
      <c r="C208" s="29">
        <v>62322.400000000001</v>
      </c>
      <c r="D208" s="29">
        <v>62322.400000000001</v>
      </c>
      <c r="E208" s="29">
        <v>17600.2</v>
      </c>
      <c r="F208" s="29">
        <f t="shared" ref="F208:F268" si="16">E208/D208*100</f>
        <v>28.240568399163063</v>
      </c>
      <c r="G208" s="29">
        <v>4937.8</v>
      </c>
      <c r="H208" s="29">
        <f t="shared" si="13"/>
        <v>356.43808983757947</v>
      </c>
      <c r="J208" s="49"/>
    </row>
    <row r="209" spans="1:10" x14ac:dyDescent="0.2">
      <c r="A209" s="7" t="s">
        <v>305</v>
      </c>
      <c r="B209" s="8" t="s">
        <v>308</v>
      </c>
      <c r="C209" s="29">
        <v>385138.7</v>
      </c>
      <c r="D209" s="29">
        <v>385138.7</v>
      </c>
      <c r="E209" s="29">
        <v>60530.6</v>
      </c>
      <c r="F209" s="29">
        <f t="shared" si="16"/>
        <v>15.716571718188796</v>
      </c>
      <c r="G209" s="19">
        <v>65944.899999999994</v>
      </c>
      <c r="H209" s="29">
        <f t="shared" si="13"/>
        <v>91.78966076224242</v>
      </c>
      <c r="J209" s="49"/>
    </row>
    <row r="210" spans="1:10" ht="31.5" x14ac:dyDescent="0.2">
      <c r="A210" s="7" t="s">
        <v>306</v>
      </c>
      <c r="B210" s="8" t="s">
        <v>384</v>
      </c>
      <c r="C210" s="29">
        <v>27732.2</v>
      </c>
      <c r="D210" s="29">
        <v>27732.2</v>
      </c>
      <c r="E210" s="29">
        <v>2326</v>
      </c>
      <c r="F210" s="29">
        <f t="shared" si="16"/>
        <v>8.387361983542597</v>
      </c>
      <c r="G210" s="19">
        <v>1077.5</v>
      </c>
      <c r="H210" s="29">
        <f t="shared" ref="H210:H268" si="17">E210/G210*100</f>
        <v>215.87006960556843</v>
      </c>
      <c r="J210" s="49"/>
    </row>
    <row r="211" spans="1:10" s="51" customFormat="1" ht="31.5" x14ac:dyDescent="0.2">
      <c r="A211" s="6" t="s">
        <v>309</v>
      </c>
      <c r="B211" s="9" t="s">
        <v>12</v>
      </c>
      <c r="C211" s="18">
        <f t="shared" ref="C211:E211" si="18">C212+C213</f>
        <v>106160.9</v>
      </c>
      <c r="D211" s="18">
        <f t="shared" si="18"/>
        <v>106160.9</v>
      </c>
      <c r="E211" s="18">
        <f t="shared" si="18"/>
        <v>12403</v>
      </c>
      <c r="F211" s="18">
        <f t="shared" si="16"/>
        <v>11.68320916646336</v>
      </c>
      <c r="G211" s="18">
        <f>G212+G213</f>
        <v>58190</v>
      </c>
      <c r="H211" s="18">
        <f t="shared" si="17"/>
        <v>21.31465887609555</v>
      </c>
      <c r="J211" s="49"/>
    </row>
    <row r="212" spans="1:10" ht="24" customHeight="1" x14ac:dyDescent="0.2">
      <c r="A212" s="25" t="s">
        <v>310</v>
      </c>
      <c r="B212" s="26" t="s">
        <v>311</v>
      </c>
      <c r="C212" s="29">
        <v>100000</v>
      </c>
      <c r="D212" s="29">
        <v>100000</v>
      </c>
      <c r="E212" s="29">
        <v>12403</v>
      </c>
      <c r="F212" s="29">
        <f t="shared" si="16"/>
        <v>12.403</v>
      </c>
      <c r="G212" s="29">
        <v>58190</v>
      </c>
      <c r="H212" s="29">
        <f t="shared" si="17"/>
        <v>21.31465887609555</v>
      </c>
      <c r="J212" s="49"/>
    </row>
    <row r="213" spans="1:10" ht="31.5" x14ac:dyDescent="0.2">
      <c r="A213" s="25" t="s">
        <v>312</v>
      </c>
      <c r="B213" s="26" t="s">
        <v>313</v>
      </c>
      <c r="C213" s="29">
        <v>6160.9</v>
      </c>
      <c r="D213" s="29">
        <v>6160.9</v>
      </c>
      <c r="E213" s="29"/>
      <c r="F213" s="29">
        <f t="shared" si="16"/>
        <v>0</v>
      </c>
      <c r="G213" s="29"/>
      <c r="H213" s="29"/>
      <c r="J213" s="49"/>
    </row>
    <row r="214" spans="1:10" s="51" customFormat="1" ht="31.5" x14ac:dyDescent="0.2">
      <c r="A214" s="6" t="s">
        <v>314</v>
      </c>
      <c r="B214" s="9" t="s">
        <v>53</v>
      </c>
      <c r="C214" s="18">
        <f>SUM(C215:C219)</f>
        <v>1325302.2999999998</v>
      </c>
      <c r="D214" s="18">
        <f t="shared" ref="D214:E214" si="19">SUM(D215:D219)</f>
        <v>1325302.2999999998</v>
      </c>
      <c r="E214" s="18">
        <f t="shared" si="19"/>
        <v>214653.4</v>
      </c>
      <c r="F214" s="18">
        <f t="shared" si="16"/>
        <v>16.196561343023401</v>
      </c>
      <c r="G214" s="18">
        <f>SUM(G215:G219)</f>
        <v>180075.6</v>
      </c>
      <c r="H214" s="18">
        <f t="shared" si="17"/>
        <v>119.20182412275733</v>
      </c>
      <c r="J214" s="49"/>
    </row>
    <row r="215" spans="1:10" ht="31.5" x14ac:dyDescent="0.2">
      <c r="A215" s="7" t="s">
        <v>315</v>
      </c>
      <c r="B215" s="8" t="s">
        <v>316</v>
      </c>
      <c r="C215" s="19"/>
      <c r="D215" s="29"/>
      <c r="E215" s="29"/>
      <c r="F215" s="29"/>
      <c r="G215" s="19"/>
      <c r="H215" s="29"/>
      <c r="J215" s="49"/>
    </row>
    <row r="216" spans="1:10" ht="47.25" x14ac:dyDescent="0.2">
      <c r="A216" s="7">
        <v>6410200000</v>
      </c>
      <c r="B216" s="8" t="s">
        <v>485</v>
      </c>
      <c r="C216" s="19">
        <v>150600</v>
      </c>
      <c r="D216" s="19">
        <v>150600</v>
      </c>
      <c r="E216" s="29"/>
      <c r="F216" s="29"/>
      <c r="G216" s="19"/>
      <c r="H216" s="29"/>
      <c r="J216" s="49"/>
    </row>
    <row r="217" spans="1:10" ht="31.5" x14ac:dyDescent="0.2">
      <c r="A217" s="7" t="s">
        <v>317</v>
      </c>
      <c r="B217" s="8" t="s">
        <v>320</v>
      </c>
      <c r="C217" s="19">
        <v>701462.1</v>
      </c>
      <c r="D217" s="19">
        <v>701462.1</v>
      </c>
      <c r="E217" s="29">
        <v>137343</v>
      </c>
      <c r="F217" s="29">
        <f t="shared" si="16"/>
        <v>19.579532522141967</v>
      </c>
      <c r="G217" s="19">
        <v>113081.2</v>
      </c>
      <c r="H217" s="29">
        <f t="shared" si="17"/>
        <v>121.45520210255994</v>
      </c>
      <c r="J217" s="49"/>
    </row>
    <row r="218" spans="1:10" ht="31.5" x14ac:dyDescent="0.2">
      <c r="A218" s="7" t="s">
        <v>318</v>
      </c>
      <c r="B218" s="8" t="s">
        <v>321</v>
      </c>
      <c r="C218" s="19">
        <v>373046.8</v>
      </c>
      <c r="D218" s="19">
        <v>373046.8</v>
      </c>
      <c r="E218" s="29">
        <v>59777</v>
      </c>
      <c r="F218" s="29">
        <f t="shared" si="16"/>
        <v>16.02399484461467</v>
      </c>
      <c r="G218" s="19">
        <v>55405.4</v>
      </c>
      <c r="H218" s="29">
        <f t="shared" si="17"/>
        <v>107.89020564782494</v>
      </c>
      <c r="J218" s="49"/>
    </row>
    <row r="219" spans="1:10" ht="31.5" x14ac:dyDescent="0.2">
      <c r="A219" s="7" t="s">
        <v>319</v>
      </c>
      <c r="B219" s="8" t="s">
        <v>322</v>
      </c>
      <c r="C219" s="19">
        <v>100193.4</v>
      </c>
      <c r="D219" s="19">
        <v>100193.4</v>
      </c>
      <c r="E219" s="29">
        <v>17533.400000000001</v>
      </c>
      <c r="F219" s="29">
        <f t="shared" si="16"/>
        <v>17.499555858968758</v>
      </c>
      <c r="G219" s="19">
        <v>11589</v>
      </c>
      <c r="H219" s="29">
        <f t="shared" si="17"/>
        <v>151.29346794373976</v>
      </c>
      <c r="J219" s="49"/>
    </row>
    <row r="220" spans="1:10" s="51" customFormat="1" ht="31.5" x14ac:dyDescent="0.2">
      <c r="A220" s="6" t="s">
        <v>323</v>
      </c>
      <c r="B220" s="9" t="s">
        <v>54</v>
      </c>
      <c r="C220" s="18">
        <f t="shared" ref="C220:E220" si="20">SUM(C221:C225)</f>
        <v>577065.29999999993</v>
      </c>
      <c r="D220" s="18">
        <f t="shared" si="20"/>
        <v>577065.29999999993</v>
      </c>
      <c r="E220" s="18">
        <f t="shared" si="20"/>
        <v>78145.299999999988</v>
      </c>
      <c r="F220" s="18">
        <f t="shared" si="16"/>
        <v>13.541846997211579</v>
      </c>
      <c r="G220" s="18">
        <f>SUM(G221:G225)</f>
        <v>52483.7</v>
      </c>
      <c r="H220" s="18">
        <f t="shared" si="17"/>
        <v>148.89441864807549</v>
      </c>
      <c r="J220" s="49"/>
    </row>
    <row r="221" spans="1:10" ht="31.5" x14ac:dyDescent="0.2">
      <c r="A221" s="7" t="s">
        <v>324</v>
      </c>
      <c r="B221" s="8" t="s">
        <v>329</v>
      </c>
      <c r="C221" s="19">
        <v>118345</v>
      </c>
      <c r="D221" s="19">
        <v>118345</v>
      </c>
      <c r="E221" s="29">
        <v>19912.7</v>
      </c>
      <c r="F221" s="29">
        <f t="shared" si="16"/>
        <v>16.825974903882717</v>
      </c>
      <c r="G221" s="19">
        <v>16985</v>
      </c>
      <c r="H221" s="29">
        <f t="shared" si="17"/>
        <v>117.23697380041213</v>
      </c>
      <c r="J221" s="49"/>
    </row>
    <row r="222" spans="1:10" ht="31.5" x14ac:dyDescent="0.2">
      <c r="A222" s="7" t="s">
        <v>325</v>
      </c>
      <c r="B222" s="8" t="s">
        <v>330</v>
      </c>
      <c r="C222" s="19">
        <v>456302.6</v>
      </c>
      <c r="D222" s="19">
        <v>456302.6</v>
      </c>
      <c r="E222" s="29">
        <v>57963.7</v>
      </c>
      <c r="F222" s="29">
        <f t="shared" si="16"/>
        <v>12.702908114045371</v>
      </c>
      <c r="G222" s="19">
        <v>35474.5</v>
      </c>
      <c r="H222" s="29">
        <f t="shared" si="17"/>
        <v>163.39539669339948</v>
      </c>
      <c r="J222" s="49"/>
    </row>
    <row r="223" spans="1:10" ht="31.5" x14ac:dyDescent="0.2">
      <c r="A223" s="7" t="s">
        <v>326</v>
      </c>
      <c r="B223" s="8" t="s">
        <v>331</v>
      </c>
      <c r="C223" s="19">
        <v>590</v>
      </c>
      <c r="D223" s="19">
        <v>590</v>
      </c>
      <c r="E223" s="29"/>
      <c r="F223" s="29">
        <f t="shared" si="16"/>
        <v>0</v>
      </c>
      <c r="G223" s="19"/>
      <c r="H223" s="29"/>
      <c r="J223" s="49"/>
    </row>
    <row r="224" spans="1:10" ht="31.5" x14ac:dyDescent="0.2">
      <c r="A224" s="7" t="s">
        <v>327</v>
      </c>
      <c r="B224" s="8" t="s">
        <v>332</v>
      </c>
      <c r="C224" s="19">
        <v>1627.7</v>
      </c>
      <c r="D224" s="19">
        <v>1627.7</v>
      </c>
      <c r="E224" s="29">
        <v>127</v>
      </c>
      <c r="F224" s="29">
        <f t="shared" si="16"/>
        <v>7.8024205934754569</v>
      </c>
      <c r="G224" s="19"/>
      <c r="H224" s="29"/>
      <c r="J224" s="49"/>
    </row>
    <row r="225" spans="1:10" ht="31.5" x14ac:dyDescent="0.2">
      <c r="A225" s="7" t="s">
        <v>328</v>
      </c>
      <c r="B225" s="8" t="s">
        <v>333</v>
      </c>
      <c r="C225" s="19">
        <v>200</v>
      </c>
      <c r="D225" s="19">
        <v>200</v>
      </c>
      <c r="E225" s="29">
        <v>141.9</v>
      </c>
      <c r="F225" s="29">
        <f t="shared" si="16"/>
        <v>70.95</v>
      </c>
      <c r="G225" s="19">
        <v>24.2</v>
      </c>
      <c r="H225" s="29">
        <f t="shared" si="17"/>
        <v>586.36363636363637</v>
      </c>
      <c r="J225" s="49"/>
    </row>
    <row r="226" spans="1:10" s="51" customFormat="1" ht="31.5" x14ac:dyDescent="0.2">
      <c r="A226" s="6" t="s">
        <v>334</v>
      </c>
      <c r="B226" s="9" t="s">
        <v>13</v>
      </c>
      <c r="C226" s="18">
        <f>SUM(C227:C240)-0.1</f>
        <v>12449925.800000001</v>
      </c>
      <c r="D226" s="18">
        <f>SUM(D227:D240)-0.1</f>
        <v>12449925.800000001</v>
      </c>
      <c r="E226" s="18">
        <f t="shared" ref="E226" si="21">SUM(E227:E240)</f>
        <v>2200447.0000000005</v>
      </c>
      <c r="F226" s="18">
        <f t="shared" si="16"/>
        <v>17.674378428825658</v>
      </c>
      <c r="G226" s="18">
        <f>SUM(G227:G240)</f>
        <v>1957366.2999999998</v>
      </c>
      <c r="H226" s="18">
        <f t="shared" si="17"/>
        <v>112.4187639278351</v>
      </c>
      <c r="I226" s="50"/>
      <c r="J226" s="49"/>
    </row>
    <row r="227" spans="1:10" ht="24" customHeight="1" x14ac:dyDescent="0.2">
      <c r="A227" s="25" t="s">
        <v>335</v>
      </c>
      <c r="B227" s="26" t="s">
        <v>338</v>
      </c>
      <c r="C227" s="29">
        <v>170000</v>
      </c>
      <c r="D227" s="29">
        <v>170000</v>
      </c>
      <c r="E227" s="29"/>
      <c r="F227" s="29">
        <f t="shared" si="16"/>
        <v>0</v>
      </c>
      <c r="G227" s="29"/>
      <c r="H227" s="29"/>
      <c r="J227" s="49"/>
    </row>
    <row r="228" spans="1:10" ht="24" customHeight="1" x14ac:dyDescent="0.2">
      <c r="A228" s="25" t="s">
        <v>336</v>
      </c>
      <c r="B228" s="26" t="s">
        <v>406</v>
      </c>
      <c r="C228" s="29">
        <v>79650</v>
      </c>
      <c r="D228" s="29">
        <v>79650</v>
      </c>
      <c r="E228" s="29">
        <v>16931.8</v>
      </c>
      <c r="F228" s="29">
        <f t="shared" si="16"/>
        <v>21.257752667922158</v>
      </c>
      <c r="G228" s="29">
        <v>17685.8</v>
      </c>
      <c r="H228" s="29">
        <f t="shared" si="17"/>
        <v>95.73669271392869</v>
      </c>
      <c r="J228" s="49"/>
    </row>
    <row r="229" spans="1:10" ht="24" customHeight="1" x14ac:dyDescent="0.2">
      <c r="A229" s="25" t="s">
        <v>337</v>
      </c>
      <c r="B229" s="26" t="s">
        <v>339</v>
      </c>
      <c r="C229" s="29"/>
      <c r="D229" s="29"/>
      <c r="E229" s="29"/>
      <c r="F229" s="29"/>
      <c r="G229" s="29"/>
      <c r="H229" s="29"/>
      <c r="J229" s="49"/>
    </row>
    <row r="230" spans="1:10" ht="31.5" x14ac:dyDescent="0.2">
      <c r="A230" s="25">
        <v>6610400000</v>
      </c>
      <c r="B230" s="26" t="s">
        <v>462</v>
      </c>
      <c r="C230" s="29">
        <v>96655.4</v>
      </c>
      <c r="D230" s="29">
        <v>96655.4</v>
      </c>
      <c r="E230" s="29">
        <v>5547.3</v>
      </c>
      <c r="F230" s="29">
        <f t="shared" si="16"/>
        <v>5.739255126976869</v>
      </c>
      <c r="G230" s="29">
        <v>5702.1</v>
      </c>
      <c r="H230" s="29">
        <f t="shared" si="17"/>
        <v>97.285210711843007</v>
      </c>
      <c r="J230" s="49"/>
    </row>
    <row r="231" spans="1:10" ht="50.25" customHeight="1" x14ac:dyDescent="0.2">
      <c r="A231" s="25" t="s">
        <v>340</v>
      </c>
      <c r="B231" s="26" t="s">
        <v>348</v>
      </c>
      <c r="C231" s="29">
        <v>8609117.1999999993</v>
      </c>
      <c r="D231" s="29">
        <v>8609117.1999999993</v>
      </c>
      <c r="E231" s="29">
        <v>2023972.6</v>
      </c>
      <c r="F231" s="29">
        <f t="shared" si="16"/>
        <v>23.509641615751267</v>
      </c>
      <c r="G231" s="29">
        <v>1748469.1</v>
      </c>
      <c r="H231" s="29">
        <f t="shared" si="17"/>
        <v>115.75684122756303</v>
      </c>
      <c r="J231" s="49"/>
    </row>
    <row r="232" spans="1:10" ht="22.5" customHeight="1" x14ac:dyDescent="0.2">
      <c r="A232" s="25" t="s">
        <v>341</v>
      </c>
      <c r="B232" s="26" t="s">
        <v>349</v>
      </c>
      <c r="C232" s="29">
        <v>2546400</v>
      </c>
      <c r="D232" s="29">
        <v>2546400</v>
      </c>
      <c r="E232" s="29">
        <v>975.3</v>
      </c>
      <c r="F232" s="29">
        <f t="shared" si="16"/>
        <v>3.8301131008482557E-2</v>
      </c>
      <c r="G232" s="29"/>
      <c r="H232" s="29"/>
      <c r="J232" s="49"/>
    </row>
    <row r="233" spans="1:10" ht="31.5" x14ac:dyDescent="0.2">
      <c r="A233" s="25" t="s">
        <v>342</v>
      </c>
      <c r="B233" s="26" t="s">
        <v>350</v>
      </c>
      <c r="C233" s="29">
        <v>54698.2</v>
      </c>
      <c r="D233" s="29">
        <v>54698.2</v>
      </c>
      <c r="E233" s="29">
        <v>4861.6000000000004</v>
      </c>
      <c r="F233" s="29">
        <f t="shared" si="16"/>
        <v>8.8880438478779933</v>
      </c>
      <c r="G233" s="29">
        <v>4340.7</v>
      </c>
      <c r="H233" s="29">
        <f t="shared" si="17"/>
        <v>112.0003686041422</v>
      </c>
      <c r="J233" s="49"/>
    </row>
    <row r="234" spans="1:10" ht="21.75" customHeight="1" x14ac:dyDescent="0.2">
      <c r="A234" s="25" t="s">
        <v>343</v>
      </c>
      <c r="B234" s="26" t="s">
        <v>351</v>
      </c>
      <c r="C234" s="29">
        <v>10000</v>
      </c>
      <c r="D234" s="29">
        <v>10000</v>
      </c>
      <c r="E234" s="29"/>
      <c r="F234" s="29">
        <f t="shared" si="16"/>
        <v>0</v>
      </c>
      <c r="G234" s="29"/>
      <c r="H234" s="29"/>
      <c r="J234" s="49"/>
    </row>
    <row r="235" spans="1:10" ht="47.25" x14ac:dyDescent="0.2">
      <c r="A235" s="25" t="s">
        <v>344</v>
      </c>
      <c r="B235" s="26" t="s">
        <v>352</v>
      </c>
      <c r="C235" s="29">
        <v>119303.3</v>
      </c>
      <c r="D235" s="29">
        <v>119303.3</v>
      </c>
      <c r="E235" s="29">
        <v>13618.8</v>
      </c>
      <c r="F235" s="29">
        <f t="shared" si="16"/>
        <v>11.415275185179286</v>
      </c>
      <c r="G235" s="29">
        <v>8634.4</v>
      </c>
      <c r="H235" s="29">
        <f t="shared" si="17"/>
        <v>157.727230612434</v>
      </c>
      <c r="J235" s="49"/>
    </row>
    <row r="236" spans="1:10" ht="47.25" x14ac:dyDescent="0.2">
      <c r="A236" s="25" t="s">
        <v>345</v>
      </c>
      <c r="B236" s="26" t="s">
        <v>353</v>
      </c>
      <c r="C236" s="29">
        <v>230.4</v>
      </c>
      <c r="D236" s="29">
        <v>230.4</v>
      </c>
      <c r="E236" s="29"/>
      <c r="F236" s="29">
        <f t="shared" si="16"/>
        <v>0</v>
      </c>
      <c r="G236" s="29"/>
      <c r="H236" s="29"/>
      <c r="J236" s="49"/>
    </row>
    <row r="237" spans="1:10" ht="31.5" x14ac:dyDescent="0.2">
      <c r="A237" s="25" t="s">
        <v>346</v>
      </c>
      <c r="B237" s="26" t="s">
        <v>354</v>
      </c>
      <c r="C237" s="29">
        <v>14215.7</v>
      </c>
      <c r="D237" s="29">
        <v>14215.7</v>
      </c>
      <c r="E237" s="29">
        <v>2459.3000000000002</v>
      </c>
      <c r="F237" s="29">
        <f t="shared" si="16"/>
        <v>17.299886744936938</v>
      </c>
      <c r="G237" s="29">
        <v>6500</v>
      </c>
      <c r="H237" s="29">
        <f t="shared" si="17"/>
        <v>37.835384615384619</v>
      </c>
      <c r="J237" s="49"/>
    </row>
    <row r="238" spans="1:10" ht="31.5" x14ac:dyDescent="0.2">
      <c r="A238" s="25" t="s">
        <v>347</v>
      </c>
      <c r="B238" s="26" t="s">
        <v>355</v>
      </c>
      <c r="C238" s="29">
        <v>682479.3</v>
      </c>
      <c r="D238" s="29">
        <v>682479.3</v>
      </c>
      <c r="E238" s="29">
        <v>129361.4</v>
      </c>
      <c r="F238" s="29">
        <f t="shared" si="16"/>
        <v>18.954626169614226</v>
      </c>
      <c r="G238" s="29">
        <v>166034.20000000001</v>
      </c>
      <c r="H238" s="29">
        <f t="shared" si="17"/>
        <v>77.912502363970788</v>
      </c>
      <c r="J238" s="49"/>
    </row>
    <row r="239" spans="1:10" ht="31.5" x14ac:dyDescent="0.2">
      <c r="A239" s="7">
        <v>6631000000</v>
      </c>
      <c r="B239" s="8" t="s">
        <v>387</v>
      </c>
      <c r="C239" s="19">
        <v>66108</v>
      </c>
      <c r="D239" s="29">
        <v>66108</v>
      </c>
      <c r="E239" s="29">
        <v>2718.9</v>
      </c>
      <c r="F239" s="29">
        <f t="shared" si="16"/>
        <v>4.1128153929932836</v>
      </c>
      <c r="G239" s="19"/>
      <c r="H239" s="29"/>
      <c r="J239" s="49"/>
    </row>
    <row r="240" spans="1:10" ht="31.5" x14ac:dyDescent="0.2">
      <c r="A240" s="7" t="s">
        <v>400</v>
      </c>
      <c r="B240" s="8" t="s">
        <v>401</v>
      </c>
      <c r="C240" s="19">
        <v>1068.4000000000001</v>
      </c>
      <c r="D240" s="29">
        <v>1068.4000000000001</v>
      </c>
      <c r="E240" s="29"/>
      <c r="F240" s="29">
        <f t="shared" si="16"/>
        <v>0</v>
      </c>
      <c r="G240" s="19"/>
      <c r="H240" s="29"/>
      <c r="J240" s="49"/>
    </row>
    <row r="241" spans="1:10" s="51" customFormat="1" ht="31.5" x14ac:dyDescent="0.2">
      <c r="A241" s="6" t="s">
        <v>356</v>
      </c>
      <c r="B241" s="9" t="s">
        <v>14</v>
      </c>
      <c r="C241" s="18">
        <f t="shared" ref="C241:E241" si="22">SUM(C242:C245)</f>
        <v>206089.60000000001</v>
      </c>
      <c r="D241" s="18">
        <f t="shared" si="22"/>
        <v>206089.60000000001</v>
      </c>
      <c r="E241" s="18">
        <f t="shared" si="22"/>
        <v>6150</v>
      </c>
      <c r="F241" s="18">
        <f t="shared" si="16"/>
        <v>2.984138937627129</v>
      </c>
      <c r="G241" s="18">
        <f>SUM(G242:G245)</f>
        <v>12100</v>
      </c>
      <c r="H241" s="18">
        <f t="shared" si="17"/>
        <v>50.826446280991732</v>
      </c>
      <c r="J241" s="49"/>
    </row>
    <row r="242" spans="1:10" ht="18.75" customHeight="1" x14ac:dyDescent="0.2">
      <c r="A242" s="25" t="s">
        <v>357</v>
      </c>
      <c r="B242" s="26" t="s">
        <v>361</v>
      </c>
      <c r="C242" s="29">
        <v>152570.9</v>
      </c>
      <c r="D242" s="29">
        <v>152570.9</v>
      </c>
      <c r="E242" s="29"/>
      <c r="F242" s="29">
        <f t="shared" si="16"/>
        <v>0</v>
      </c>
      <c r="G242" s="29"/>
      <c r="H242" s="29"/>
      <c r="J242" s="49"/>
    </row>
    <row r="243" spans="1:10" ht="18" customHeight="1" x14ac:dyDescent="0.2">
      <c r="A243" s="25" t="s">
        <v>358</v>
      </c>
      <c r="B243" s="26" t="s">
        <v>362</v>
      </c>
      <c r="C243" s="29">
        <v>42426.6</v>
      </c>
      <c r="D243" s="29">
        <v>42426.6</v>
      </c>
      <c r="E243" s="29">
        <v>4450</v>
      </c>
      <c r="F243" s="29">
        <f t="shared" si="16"/>
        <v>10.488702842084919</v>
      </c>
      <c r="G243" s="29">
        <v>10400</v>
      </c>
      <c r="H243" s="29">
        <f t="shared" si="17"/>
        <v>42.788461538461533</v>
      </c>
      <c r="J243" s="49"/>
    </row>
    <row r="244" spans="1:10" ht="31.5" x14ac:dyDescent="0.2">
      <c r="A244" s="25" t="s">
        <v>359</v>
      </c>
      <c r="B244" s="26" t="s">
        <v>363</v>
      </c>
      <c r="C244" s="29">
        <v>4292.1000000000004</v>
      </c>
      <c r="D244" s="29">
        <v>4292.1000000000004</v>
      </c>
      <c r="E244" s="29"/>
      <c r="F244" s="29"/>
      <c r="G244" s="29"/>
      <c r="H244" s="29"/>
      <c r="J244" s="49"/>
    </row>
    <row r="245" spans="1:10" ht="31.5" x14ac:dyDescent="0.2">
      <c r="A245" s="7" t="s">
        <v>360</v>
      </c>
      <c r="B245" s="8" t="s">
        <v>364</v>
      </c>
      <c r="C245" s="19">
        <v>6800</v>
      </c>
      <c r="D245" s="19">
        <v>6800</v>
      </c>
      <c r="E245" s="29">
        <v>1700</v>
      </c>
      <c r="F245" s="29">
        <f t="shared" si="16"/>
        <v>25</v>
      </c>
      <c r="G245" s="19">
        <v>1700</v>
      </c>
      <c r="H245" s="29">
        <f t="shared" si="17"/>
        <v>100</v>
      </c>
      <c r="J245" s="49"/>
    </row>
    <row r="246" spans="1:10" s="51" customFormat="1" ht="31.5" x14ac:dyDescent="0.2">
      <c r="A246" s="6" t="s">
        <v>365</v>
      </c>
      <c r="B246" s="9" t="s">
        <v>15</v>
      </c>
      <c r="C246" s="18">
        <f t="shared" ref="C246:E246" si="23">SUM(C247:C250)</f>
        <v>93823</v>
      </c>
      <c r="D246" s="18">
        <f t="shared" si="23"/>
        <v>93823</v>
      </c>
      <c r="E246" s="18">
        <f t="shared" si="23"/>
        <v>19185.3</v>
      </c>
      <c r="F246" s="18">
        <f t="shared" si="16"/>
        <v>20.448397514468734</v>
      </c>
      <c r="G246" s="18">
        <f>SUM(G247:G250)</f>
        <v>12879.7</v>
      </c>
      <c r="H246" s="18">
        <f t="shared" si="17"/>
        <v>148.95766205734603</v>
      </c>
      <c r="J246" s="49"/>
    </row>
    <row r="247" spans="1:10" ht="20.25" customHeight="1" x14ac:dyDescent="0.2">
      <c r="A247" s="7" t="s">
        <v>366</v>
      </c>
      <c r="B247" s="8" t="s">
        <v>179</v>
      </c>
      <c r="C247" s="19"/>
      <c r="D247" s="19"/>
      <c r="E247" s="29"/>
      <c r="F247" s="29"/>
      <c r="G247" s="19"/>
      <c r="H247" s="29"/>
      <c r="J247" s="49"/>
    </row>
    <row r="248" spans="1:10" ht="20.25" customHeight="1" x14ac:dyDescent="0.2">
      <c r="A248" s="7" t="s">
        <v>464</v>
      </c>
      <c r="B248" s="8" t="s">
        <v>463</v>
      </c>
      <c r="C248" s="19"/>
      <c r="D248" s="19"/>
      <c r="E248" s="29"/>
      <c r="F248" s="29"/>
      <c r="G248" s="19"/>
      <c r="H248" s="29"/>
      <c r="J248" s="49"/>
    </row>
    <row r="249" spans="1:10" ht="20.25" customHeight="1" x14ac:dyDescent="0.2">
      <c r="A249" s="7" t="s">
        <v>369</v>
      </c>
      <c r="B249" s="8" t="s">
        <v>367</v>
      </c>
      <c r="C249" s="19">
        <v>105</v>
      </c>
      <c r="D249" s="19">
        <v>105</v>
      </c>
      <c r="E249" s="29"/>
      <c r="F249" s="29">
        <f t="shared" si="16"/>
        <v>0</v>
      </c>
      <c r="G249" s="19"/>
      <c r="H249" s="29"/>
      <c r="J249" s="49"/>
    </row>
    <row r="250" spans="1:10" ht="20.25" customHeight="1" x14ac:dyDescent="0.2">
      <c r="A250" s="7" t="s">
        <v>370</v>
      </c>
      <c r="B250" s="8" t="s">
        <v>368</v>
      </c>
      <c r="C250" s="19">
        <v>93718</v>
      </c>
      <c r="D250" s="19">
        <v>93718</v>
      </c>
      <c r="E250" s="29">
        <v>19185.3</v>
      </c>
      <c r="F250" s="29">
        <f t="shared" si="16"/>
        <v>20.471307539640197</v>
      </c>
      <c r="G250" s="19">
        <v>12879.7</v>
      </c>
      <c r="H250" s="29">
        <f t="shared" si="17"/>
        <v>148.95766205734603</v>
      </c>
      <c r="J250" s="49"/>
    </row>
    <row r="251" spans="1:10" s="51" customFormat="1" ht="24" customHeight="1" x14ac:dyDescent="0.2">
      <c r="A251" s="6" t="s">
        <v>371</v>
      </c>
      <c r="B251" s="9" t="s">
        <v>55</v>
      </c>
      <c r="C251" s="18">
        <f t="shared" ref="C251:E251" si="24">C252+C253</f>
        <v>2191470.2000000002</v>
      </c>
      <c r="D251" s="18">
        <f t="shared" si="24"/>
        <v>2191470.2000000002</v>
      </c>
      <c r="E251" s="18">
        <f t="shared" si="24"/>
        <v>589464.9</v>
      </c>
      <c r="F251" s="18">
        <f t="shared" si="16"/>
        <v>26.898148101671655</v>
      </c>
      <c r="G251" s="18">
        <f>G252+G253</f>
        <v>433325.5</v>
      </c>
      <c r="H251" s="18">
        <f t="shared" si="17"/>
        <v>136.03282059329536</v>
      </c>
      <c r="J251" s="49"/>
    </row>
    <row r="252" spans="1:10" ht="18.75" customHeight="1" x14ac:dyDescent="0.2">
      <c r="A252" s="7" t="s">
        <v>402</v>
      </c>
      <c r="B252" s="8" t="s">
        <v>403</v>
      </c>
      <c r="C252" s="29">
        <v>1015000</v>
      </c>
      <c r="D252" s="29">
        <v>1015000</v>
      </c>
      <c r="E252" s="29">
        <v>18592</v>
      </c>
      <c r="F252" s="29">
        <f t="shared" si="16"/>
        <v>1.8317241379310345</v>
      </c>
      <c r="G252" s="29">
        <v>8570</v>
      </c>
      <c r="H252" s="29">
        <f t="shared" si="17"/>
        <v>216.94282380396731</v>
      </c>
      <c r="J252" s="54"/>
    </row>
    <row r="253" spans="1:10" x14ac:dyDescent="0.2">
      <c r="A253" s="40" t="s">
        <v>473</v>
      </c>
      <c r="B253" s="8" t="s">
        <v>372</v>
      </c>
      <c r="C253" s="19">
        <v>1176470.2</v>
      </c>
      <c r="D253" s="19">
        <v>1176470.2</v>
      </c>
      <c r="E253" s="29">
        <v>570872.9</v>
      </c>
      <c r="F253" s="29">
        <f t="shared" si="16"/>
        <v>48.524212512990132</v>
      </c>
      <c r="G253" s="19">
        <v>424755.5</v>
      </c>
      <c r="H253" s="29">
        <f t="shared" si="17"/>
        <v>134.40035502777482</v>
      </c>
      <c r="J253" s="49"/>
    </row>
    <row r="254" spans="1:10" s="51" customFormat="1" ht="22.5" customHeight="1" x14ac:dyDescent="0.2">
      <c r="A254" s="6" t="s">
        <v>373</v>
      </c>
      <c r="B254" s="9" t="s">
        <v>16</v>
      </c>
      <c r="C254" s="18">
        <f t="shared" ref="C254:E254" si="25">SUM(C255:C259)</f>
        <v>1035460.1</v>
      </c>
      <c r="D254" s="18">
        <f t="shared" si="25"/>
        <v>1035460.1</v>
      </c>
      <c r="E254" s="18">
        <f t="shared" si="25"/>
        <v>519463.6</v>
      </c>
      <c r="F254" s="18">
        <f t="shared" si="16"/>
        <v>50.16741832930115</v>
      </c>
      <c r="G254" s="18">
        <f>SUM(G255:G259)</f>
        <v>480183.4</v>
      </c>
      <c r="H254" s="18">
        <f t="shared" si="17"/>
        <v>108.18024946301765</v>
      </c>
      <c r="J254" s="49"/>
    </row>
    <row r="255" spans="1:10" ht="31.5" x14ac:dyDescent="0.2">
      <c r="A255" s="7" t="s">
        <v>374</v>
      </c>
      <c r="B255" s="8" t="s">
        <v>378</v>
      </c>
      <c r="C255" s="37">
        <v>410744.9</v>
      </c>
      <c r="D255" s="37">
        <v>410744.9</v>
      </c>
      <c r="E255" s="29">
        <v>92540.4</v>
      </c>
      <c r="F255" s="29">
        <f t="shared" si="16"/>
        <v>22.529896293295423</v>
      </c>
      <c r="G255" s="19">
        <v>22210.400000000001</v>
      </c>
      <c r="H255" s="29">
        <f t="shared" si="17"/>
        <v>416.65345964052875</v>
      </c>
      <c r="J255" s="49"/>
    </row>
    <row r="256" spans="1:10" ht="18" customHeight="1" x14ac:dyDescent="0.2">
      <c r="A256" s="7">
        <v>7010200000</v>
      </c>
      <c r="B256" s="8" t="s">
        <v>385</v>
      </c>
      <c r="C256" s="37"/>
      <c r="D256" s="37"/>
      <c r="E256" s="29"/>
      <c r="F256" s="29"/>
      <c r="G256" s="19"/>
      <c r="H256" s="29"/>
      <c r="J256" s="49"/>
    </row>
    <row r="257" spans="1:10" ht="18" customHeight="1" x14ac:dyDescent="0.2">
      <c r="A257" s="7" t="s">
        <v>375</v>
      </c>
      <c r="B257" s="8" t="s">
        <v>379</v>
      </c>
      <c r="C257" s="37">
        <v>98884.1</v>
      </c>
      <c r="D257" s="37">
        <v>98884.1</v>
      </c>
      <c r="E257" s="29">
        <v>1500.2</v>
      </c>
      <c r="F257" s="29">
        <f t="shared" si="16"/>
        <v>1.5171296497616906</v>
      </c>
      <c r="G257" s="19">
        <v>848.6</v>
      </c>
      <c r="H257" s="29">
        <f t="shared" si="17"/>
        <v>176.78529342446382</v>
      </c>
      <c r="J257" s="49"/>
    </row>
    <row r="258" spans="1:10" ht="18" customHeight="1" x14ac:dyDescent="0.2">
      <c r="A258" s="7" t="s">
        <v>376</v>
      </c>
      <c r="B258" s="8" t="s">
        <v>380</v>
      </c>
      <c r="C258" s="37">
        <v>525831.1</v>
      </c>
      <c r="D258" s="37">
        <v>525831.1</v>
      </c>
      <c r="E258" s="29">
        <v>425423</v>
      </c>
      <c r="F258" s="29">
        <f t="shared" si="16"/>
        <v>80.904876109457973</v>
      </c>
      <c r="G258" s="19">
        <v>457124.4</v>
      </c>
      <c r="H258" s="29">
        <f t="shared" si="17"/>
        <v>93.065038750939564</v>
      </c>
      <c r="J258" s="49"/>
    </row>
    <row r="259" spans="1:10" ht="18" customHeight="1" x14ac:dyDescent="0.2">
      <c r="A259" s="7" t="s">
        <v>377</v>
      </c>
      <c r="B259" s="8" t="s">
        <v>381</v>
      </c>
      <c r="C259" s="37"/>
      <c r="D259" s="37"/>
      <c r="E259" s="29"/>
      <c r="F259" s="29"/>
      <c r="G259" s="19"/>
      <c r="H259" s="29"/>
      <c r="J259" s="49"/>
    </row>
    <row r="260" spans="1:10" ht="18" customHeight="1" x14ac:dyDescent="0.2">
      <c r="A260" s="6">
        <v>7100000000</v>
      </c>
      <c r="B260" s="9" t="s">
        <v>486</v>
      </c>
      <c r="C260" s="18">
        <f>C261+C262+C263+C264+C265</f>
        <v>51769.899999999994</v>
      </c>
      <c r="D260" s="18">
        <f t="shared" ref="D260:G260" si="26">D261+D262+D263+D264+D265</f>
        <v>51769.899999999994</v>
      </c>
      <c r="E260" s="18">
        <f t="shared" si="26"/>
        <v>9950.4</v>
      </c>
      <c r="F260" s="18">
        <f t="shared" si="16"/>
        <v>19.220435040438559</v>
      </c>
      <c r="G260" s="18">
        <f t="shared" si="26"/>
        <v>0</v>
      </c>
      <c r="H260" s="18"/>
      <c r="J260" s="49"/>
    </row>
    <row r="261" spans="1:10" s="57" customFormat="1" ht="18" customHeight="1" x14ac:dyDescent="0.2">
      <c r="A261" s="7" t="s">
        <v>487</v>
      </c>
      <c r="B261" s="59" t="s">
        <v>437</v>
      </c>
      <c r="C261" s="19">
        <v>480</v>
      </c>
      <c r="D261" s="19">
        <v>480</v>
      </c>
      <c r="E261" s="19"/>
      <c r="F261" s="29">
        <f t="shared" si="16"/>
        <v>0</v>
      </c>
      <c r="G261" s="19"/>
      <c r="H261" s="29"/>
      <c r="J261" s="58"/>
    </row>
    <row r="262" spans="1:10" s="57" customFormat="1" ht="18" customHeight="1" x14ac:dyDescent="0.2">
      <c r="A262" s="7" t="s">
        <v>488</v>
      </c>
      <c r="B262" s="59" t="s">
        <v>463</v>
      </c>
      <c r="C262" s="19">
        <v>5474.5</v>
      </c>
      <c r="D262" s="19">
        <v>5474.5</v>
      </c>
      <c r="E262" s="19"/>
      <c r="F262" s="29">
        <f t="shared" si="16"/>
        <v>0</v>
      </c>
      <c r="G262" s="19"/>
      <c r="H262" s="29"/>
      <c r="J262" s="58"/>
    </row>
    <row r="263" spans="1:10" ht="18" customHeight="1" x14ac:dyDescent="0.2">
      <c r="A263" s="7">
        <v>7130100000</v>
      </c>
      <c r="B263" s="8" t="s">
        <v>192</v>
      </c>
      <c r="C263" s="37">
        <v>2204.6</v>
      </c>
      <c r="D263" s="37">
        <v>2204.6</v>
      </c>
      <c r="E263" s="29"/>
      <c r="F263" s="29">
        <f t="shared" si="16"/>
        <v>0</v>
      </c>
      <c r="G263" s="19"/>
      <c r="H263" s="29"/>
      <c r="J263" s="49"/>
    </row>
    <row r="264" spans="1:10" ht="31.5" x14ac:dyDescent="0.2">
      <c r="A264" s="7">
        <v>7130200000</v>
      </c>
      <c r="B264" s="8" t="s">
        <v>489</v>
      </c>
      <c r="C264" s="37">
        <v>42879.1</v>
      </c>
      <c r="D264" s="37">
        <v>42879.1</v>
      </c>
      <c r="E264" s="29">
        <v>9950.4</v>
      </c>
      <c r="F264" s="29">
        <f t="shared" si="16"/>
        <v>23.20571094076135</v>
      </c>
      <c r="G264" s="19"/>
      <c r="H264" s="29"/>
      <c r="J264" s="49"/>
    </row>
    <row r="265" spans="1:10" ht="31.5" x14ac:dyDescent="0.2">
      <c r="A265" s="7">
        <v>7130300000</v>
      </c>
      <c r="B265" s="8" t="s">
        <v>490</v>
      </c>
      <c r="C265" s="37">
        <v>731.7</v>
      </c>
      <c r="D265" s="37">
        <v>731.7</v>
      </c>
      <c r="E265" s="29"/>
      <c r="F265" s="29">
        <f t="shared" si="16"/>
        <v>0</v>
      </c>
      <c r="G265" s="19"/>
      <c r="H265" s="29"/>
      <c r="J265" s="49"/>
    </row>
    <row r="266" spans="1:10" s="51" customFormat="1" x14ac:dyDescent="0.2">
      <c r="A266" s="6"/>
      <c r="B266" s="9" t="s">
        <v>17</v>
      </c>
      <c r="C266" s="18">
        <f>C7+C29+C47+C68+C81+C108+C123+C135+C152+C181+C195+C199+C211+C214+C220+C226+C241+C246+C251+C254+C260</f>
        <v>189412682.20000005</v>
      </c>
      <c r="D266" s="18">
        <f>D7+D29+D47+D68+D81+D108+D123+D135+D152+D181+D195+D199+D211+D214+D220+D226+D241+D246+D251+D254+D260</f>
        <v>189412664.20000005</v>
      </c>
      <c r="E266" s="18">
        <f>E7+E29+E47+E68+E81+E108+E123+E135+E152+E181+E195+E199+E211+E214+E220+E226+E241+E246+E251+E254+E260</f>
        <v>41619709.79999999</v>
      </c>
      <c r="F266" s="18">
        <f t="shared" si="16"/>
        <v>21.973034366938585</v>
      </c>
      <c r="G266" s="18">
        <f>G7+G29+G47+G68+G81+G108+G123+G135+G152+G181+G195+G199+G211+G214+G220+G226+G241+G246+G251+G254+G260</f>
        <v>40353135.100000001</v>
      </c>
      <c r="H266" s="18">
        <f t="shared" si="17"/>
        <v>103.13872688419687</v>
      </c>
      <c r="J266" s="49"/>
    </row>
    <row r="267" spans="1:10" s="52" customFormat="1" x14ac:dyDescent="0.2">
      <c r="A267" s="12"/>
      <c r="B267" s="13" t="s">
        <v>18</v>
      </c>
      <c r="C267" s="20">
        <v>29106800.300000001</v>
      </c>
      <c r="D267" s="20">
        <v>29106844.399999999</v>
      </c>
      <c r="E267" s="20">
        <v>5654733.9000000004</v>
      </c>
      <c r="F267" s="20">
        <f t="shared" si="16"/>
        <v>19.427505854945927</v>
      </c>
      <c r="G267" s="20">
        <v>2855147.299999997</v>
      </c>
      <c r="H267" s="20">
        <f t="shared" si="17"/>
        <v>198.05401633744103</v>
      </c>
      <c r="J267" s="49"/>
    </row>
    <row r="268" spans="1:10" s="51" customFormat="1" x14ac:dyDescent="0.2">
      <c r="A268" s="17"/>
      <c r="B268" s="9" t="s">
        <v>19</v>
      </c>
      <c r="C268" s="18">
        <f>C266+C267+0.1</f>
        <v>218519482.60000005</v>
      </c>
      <c r="D268" s="18">
        <f>D266+D267</f>
        <v>218519508.60000005</v>
      </c>
      <c r="E268" s="18">
        <f>E266+E267</f>
        <v>47274443.699999988</v>
      </c>
      <c r="F268" s="18">
        <f t="shared" si="16"/>
        <v>21.633969434983424</v>
      </c>
      <c r="G268" s="18">
        <f>G266+G267</f>
        <v>43208282.399999999</v>
      </c>
      <c r="H268" s="18">
        <f t="shared" si="17"/>
        <v>109.4106061943346</v>
      </c>
      <c r="J268" s="49"/>
    </row>
    <row r="269" spans="1:10" ht="8.25" customHeight="1" x14ac:dyDescent="0.25">
      <c r="C269" s="16"/>
      <c r="D269" s="16"/>
      <c r="E269" s="16"/>
      <c r="F269" s="16"/>
    </row>
    <row r="270" spans="1:10" ht="17.25" customHeight="1" x14ac:dyDescent="0.2">
      <c r="A270" s="67" t="s">
        <v>467</v>
      </c>
      <c r="B270" s="67"/>
      <c r="C270" s="67"/>
      <c r="D270" s="67"/>
      <c r="E270" s="67"/>
      <c r="F270" s="67"/>
      <c r="G270" s="67"/>
      <c r="H270" s="67"/>
    </row>
    <row r="271" spans="1:10" ht="13.5" customHeight="1" x14ac:dyDescent="0.2">
      <c r="A271" s="60" t="s">
        <v>394</v>
      </c>
      <c r="B271" s="60"/>
      <c r="C271" s="60"/>
      <c r="D271" s="60"/>
      <c r="E271" s="60"/>
      <c r="F271" s="60"/>
      <c r="G271" s="60"/>
      <c r="H271" s="60"/>
    </row>
    <row r="274" spans="1:8" x14ac:dyDescent="0.25">
      <c r="E274" s="16"/>
    </row>
    <row r="276" spans="1:8" x14ac:dyDescent="0.25">
      <c r="D276" s="16"/>
      <c r="E276" s="16"/>
    </row>
    <row r="277" spans="1:8" x14ac:dyDescent="0.25">
      <c r="E277" s="21"/>
    </row>
    <row r="278" spans="1:8" x14ac:dyDescent="0.25">
      <c r="C278" s="16"/>
    </row>
    <row r="280" spans="1:8" ht="21" customHeight="1" x14ac:dyDescent="0.2">
      <c r="A280" s="42"/>
      <c r="B280" s="42"/>
      <c r="C280" s="42"/>
      <c r="D280" s="42"/>
      <c r="E280" s="42"/>
      <c r="F280" s="42"/>
      <c r="G280" s="42"/>
      <c r="H280" s="42"/>
    </row>
    <row r="281" spans="1:8" ht="21" customHeight="1" x14ac:dyDescent="0.2">
      <c r="A281" s="43"/>
      <c r="B281" s="43"/>
      <c r="C281" s="43"/>
      <c r="D281" s="43"/>
      <c r="E281" s="43"/>
      <c r="F281" s="43"/>
      <c r="G281" s="43"/>
      <c r="H281" s="43"/>
    </row>
    <row r="284" spans="1:8" x14ac:dyDescent="0.25">
      <c r="D284" s="15"/>
      <c r="E284" s="15"/>
      <c r="G284" s="36"/>
    </row>
    <row r="285" spans="1:8" x14ac:dyDescent="0.25">
      <c r="D285" s="15"/>
      <c r="E285" s="15"/>
    </row>
    <row r="286" spans="1:8" x14ac:dyDescent="0.25">
      <c r="D286" s="15"/>
      <c r="E286" s="15"/>
      <c r="G286" s="36"/>
    </row>
    <row r="290" spans="1:5" x14ac:dyDescent="0.25">
      <c r="D290" s="16"/>
      <c r="E290" s="16"/>
    </row>
    <row r="292" spans="1:5" x14ac:dyDescent="0.25">
      <c r="A292" s="31"/>
    </row>
  </sheetData>
  <mergeCells count="11">
    <mergeCell ref="A1:H1"/>
    <mergeCell ref="A3:A5"/>
    <mergeCell ref="B3:B5"/>
    <mergeCell ref="C3:F3"/>
    <mergeCell ref="H3:H5"/>
    <mergeCell ref="A271:H271"/>
    <mergeCell ref="C4:D4"/>
    <mergeCell ref="E4:E5"/>
    <mergeCell ref="F4:F5"/>
    <mergeCell ref="G4:G5"/>
    <mergeCell ref="A270:H270"/>
  </mergeCells>
  <printOptions horizontalCentered="1"/>
  <pageMargins left="0.19685039370078741" right="0.19685039370078741" top="0.15748031496062992" bottom="0.15748031496062992" header="0" footer="0"/>
  <pageSetup paperSize="9" scale="65" fitToHeight="0" orientation="landscape" r:id="rId1"/>
  <headerFooter alignWithMargins="0">
    <oddFooter>&amp;C&amp;P</oddFooter>
  </headerFooter>
  <rowBreaks count="6" manualBreakCount="6">
    <brk id="42" max="7" man="1"/>
    <brk id="73" max="7" man="1"/>
    <brk id="107" max="7" man="1"/>
    <brk id="145" max="7" man="1"/>
    <brk id="182" max="7" man="1"/>
    <brk id="21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2026</vt:lpstr>
      <vt:lpstr>'2026'!Заголовки_для_печати</vt:lpstr>
      <vt:lpstr>'2026'!Область_печати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2026-04-06T13:30:54Z</cp:lastPrinted>
  <dcterms:created xsi:type="dcterms:W3CDTF">2021-01-29T07:43:13Z</dcterms:created>
  <dcterms:modified xsi:type="dcterms:W3CDTF">2026-04-27T13:36:05Z</dcterms:modified>
</cp:coreProperties>
</file>