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420" yWindow="-165" windowWidth="16170" windowHeight="11145"/>
  </bookViews>
  <sheets>
    <sheet name="ДОХОДЫ ОБ" sheetId="3" r:id="rId1"/>
    <sheet name="РАСХОДЫ ОБ" sheetId="4" r:id="rId2"/>
  </sheets>
  <definedNames>
    <definedName name="_xlnm._FilterDatabase" localSheetId="1" hidden="1">'РАСХОДЫ ОБ'!$H$1:$H$96</definedName>
    <definedName name="_xlnm.Print_Titles" localSheetId="1">'РАСХОДЫ ОБ'!$4:$6</definedName>
    <definedName name="_xlnm.Print_Area" localSheetId="0">'ДОХОДЫ ОБ'!$A$1:$H$52</definedName>
    <definedName name="_xlnm.Print_Area" localSheetId="1">'РАСХОДЫ ОБ'!$A$1:$H$94</definedName>
  </definedNames>
  <calcPr calcId="144525"/>
</workbook>
</file>

<file path=xl/calcChain.xml><?xml version="1.0" encoding="utf-8"?>
<calcChain xmlns="http://schemas.openxmlformats.org/spreadsheetml/2006/main">
  <c r="F91" i="4" l="1"/>
  <c r="E13" i="3" l="1"/>
  <c r="D13" i="3"/>
  <c r="C13" i="3"/>
  <c r="D30" i="3" l="1"/>
  <c r="E30" i="3"/>
  <c r="C8" i="4" l="1"/>
  <c r="D8" i="4"/>
  <c r="E8" i="4"/>
  <c r="F8" i="4"/>
  <c r="G8" i="4"/>
  <c r="H8" i="4"/>
  <c r="F9" i="4"/>
  <c r="H9" i="4"/>
  <c r="F10" i="4"/>
  <c r="H10" i="4"/>
  <c r="F11" i="4"/>
  <c r="H11" i="4"/>
  <c r="F12" i="4"/>
  <c r="H12" i="4"/>
  <c r="F13" i="4"/>
  <c r="H13" i="4"/>
  <c r="F14" i="4"/>
  <c r="H14" i="4"/>
  <c r="F15" i="4"/>
  <c r="H15" i="4"/>
  <c r="F16" i="4"/>
  <c r="F17" i="4"/>
  <c r="H17" i="4"/>
  <c r="F18" i="4"/>
  <c r="H18" i="4"/>
  <c r="C19" i="4"/>
  <c r="D19" i="4"/>
  <c r="D91" i="4" s="1"/>
  <c r="E19" i="4"/>
  <c r="H19" i="4" s="1"/>
  <c r="G19" i="4"/>
  <c r="F20" i="4"/>
  <c r="H20" i="4"/>
  <c r="F21" i="4"/>
  <c r="C22" i="4"/>
  <c r="D22" i="4"/>
  <c r="F22" i="4" s="1"/>
  <c r="E22" i="4"/>
  <c r="G22" i="4"/>
  <c r="H22" i="4"/>
  <c r="F23" i="4"/>
  <c r="H23" i="4"/>
  <c r="F24" i="4"/>
  <c r="F25" i="4"/>
  <c r="H25" i="4"/>
  <c r="F26" i="4"/>
  <c r="C27" i="4"/>
  <c r="D27" i="4"/>
  <c r="F27" i="4" s="1"/>
  <c r="E27" i="4"/>
  <c r="G27" i="4"/>
  <c r="H27" i="4"/>
  <c r="F28" i="4"/>
  <c r="H28" i="4"/>
  <c r="F29" i="4"/>
  <c r="F30" i="4"/>
  <c r="H30" i="4"/>
  <c r="F31" i="4"/>
  <c r="H31" i="4"/>
  <c r="F32" i="4"/>
  <c r="H32" i="4"/>
  <c r="F33" i="4"/>
  <c r="H33" i="4"/>
  <c r="F34" i="4"/>
  <c r="F35" i="4"/>
  <c r="F36" i="4"/>
  <c r="F37" i="4"/>
  <c r="H37" i="4"/>
  <c r="C38" i="4"/>
  <c r="D38" i="4"/>
  <c r="E38" i="4"/>
  <c r="H38" i="4" s="1"/>
  <c r="F38" i="4"/>
  <c r="G38" i="4"/>
  <c r="F39" i="4"/>
  <c r="H39" i="4"/>
  <c r="F40" i="4"/>
  <c r="H40" i="4"/>
  <c r="F41" i="4"/>
  <c r="H41" i="4"/>
  <c r="F43" i="4"/>
  <c r="H43" i="4"/>
  <c r="C44" i="4"/>
  <c r="D44" i="4"/>
  <c r="G44" i="4"/>
  <c r="F46" i="4"/>
  <c r="H46" i="4"/>
  <c r="F47" i="4"/>
  <c r="E48" i="4"/>
  <c r="E44" i="4" s="1"/>
  <c r="F48" i="4"/>
  <c r="H48" i="4"/>
  <c r="C49" i="4"/>
  <c r="D49" i="4"/>
  <c r="E49" i="4"/>
  <c r="F49" i="4" s="1"/>
  <c r="G49" i="4"/>
  <c r="H49" i="4"/>
  <c r="F50" i="4"/>
  <c r="H50" i="4"/>
  <c r="F51" i="4"/>
  <c r="H51" i="4"/>
  <c r="F52" i="4"/>
  <c r="H52" i="4"/>
  <c r="F53" i="4"/>
  <c r="H53" i="4"/>
  <c r="F54" i="4"/>
  <c r="H54" i="4"/>
  <c r="F55" i="4"/>
  <c r="H55" i="4"/>
  <c r="F56" i="4"/>
  <c r="F57" i="4"/>
  <c r="H57" i="4"/>
  <c r="C58" i="4"/>
  <c r="D58" i="4"/>
  <c r="E58" i="4"/>
  <c r="H58" i="4" s="1"/>
  <c r="G58" i="4"/>
  <c r="G91" i="4" s="1"/>
  <c r="F59" i="4"/>
  <c r="H59" i="4"/>
  <c r="F60" i="4"/>
  <c r="H60" i="4"/>
  <c r="C61" i="4"/>
  <c r="D61" i="4"/>
  <c r="E61" i="4"/>
  <c r="F61" i="4"/>
  <c r="G61" i="4"/>
  <c r="H61" i="4" s="1"/>
  <c r="F62" i="4"/>
  <c r="H62" i="4"/>
  <c r="F63" i="4"/>
  <c r="H63" i="4"/>
  <c r="F64" i="4"/>
  <c r="F65" i="4"/>
  <c r="H65" i="4"/>
  <c r="F66" i="4"/>
  <c r="H66" i="4"/>
  <c r="F67" i="4"/>
  <c r="H67" i="4"/>
  <c r="F68" i="4"/>
  <c r="H68" i="4"/>
  <c r="C69" i="4"/>
  <c r="D69" i="4"/>
  <c r="E69" i="4"/>
  <c r="F69" i="4"/>
  <c r="G69" i="4"/>
  <c r="H69" i="4"/>
  <c r="F70" i="4"/>
  <c r="H70" i="4"/>
  <c r="F71" i="4"/>
  <c r="H71" i="4"/>
  <c r="F72" i="4"/>
  <c r="H72" i="4"/>
  <c r="F73" i="4"/>
  <c r="H73" i="4"/>
  <c r="F75" i="4"/>
  <c r="H75" i="4"/>
  <c r="C76" i="4"/>
  <c r="D76" i="4"/>
  <c r="E76" i="4"/>
  <c r="F76" i="4" s="1"/>
  <c r="G76" i="4"/>
  <c r="H76" i="4"/>
  <c r="F77" i="4"/>
  <c r="H77" i="4"/>
  <c r="F78" i="4"/>
  <c r="H78" i="4"/>
  <c r="F79" i="4"/>
  <c r="H79" i="4"/>
  <c r="F80" i="4"/>
  <c r="H80" i="4"/>
  <c r="C81" i="4"/>
  <c r="D81" i="4"/>
  <c r="E81" i="4"/>
  <c r="F81" i="4"/>
  <c r="G81" i="4"/>
  <c r="H81" i="4"/>
  <c r="F82" i="4"/>
  <c r="F83" i="4"/>
  <c r="H83" i="4"/>
  <c r="F84" i="4"/>
  <c r="H84" i="4"/>
  <c r="C85" i="4"/>
  <c r="D85" i="4"/>
  <c r="E85" i="4"/>
  <c r="F85" i="4"/>
  <c r="G85" i="4"/>
  <c r="F86" i="4"/>
  <c r="C87" i="4"/>
  <c r="D87" i="4"/>
  <c r="E87" i="4"/>
  <c r="F87" i="4"/>
  <c r="G87" i="4"/>
  <c r="H87" i="4" s="1"/>
  <c r="F88" i="4"/>
  <c r="H88" i="4"/>
  <c r="F89" i="4"/>
  <c r="H89" i="4"/>
  <c r="F90" i="4"/>
  <c r="H90" i="4"/>
  <c r="C91" i="4"/>
  <c r="F44" i="4" l="1"/>
  <c r="H44" i="4"/>
  <c r="E91" i="4"/>
  <c r="H91" i="4" s="1"/>
  <c r="F58" i="4"/>
  <c r="F19" i="4"/>
  <c r="H10" i="3"/>
  <c r="H11" i="3"/>
  <c r="H13" i="3"/>
  <c r="H14" i="3"/>
  <c r="H15" i="3"/>
  <c r="H16" i="3"/>
  <c r="H18" i="3"/>
  <c r="H20" i="3"/>
  <c r="H21" i="3"/>
  <c r="H23" i="3"/>
  <c r="H24" i="3"/>
  <c r="H26" i="3"/>
  <c r="H27" i="3"/>
  <c r="H28" i="3"/>
  <c r="H30" i="3"/>
  <c r="H31" i="3"/>
  <c r="H32" i="3"/>
  <c r="H33" i="3"/>
  <c r="H34" i="3"/>
  <c r="H35" i="3"/>
  <c r="H36" i="3"/>
  <c r="H40" i="3"/>
  <c r="H41" i="3"/>
  <c r="H42" i="3"/>
  <c r="H43" i="3"/>
  <c r="H44" i="3"/>
  <c r="H45" i="3"/>
  <c r="H46" i="3"/>
  <c r="H47" i="3"/>
  <c r="F10" i="3"/>
  <c r="F11" i="3"/>
  <c r="F13" i="3"/>
  <c r="F14" i="3"/>
  <c r="F15" i="3"/>
  <c r="F18" i="3"/>
  <c r="F20" i="3"/>
  <c r="F21" i="3"/>
  <c r="F23" i="3"/>
  <c r="F25" i="3"/>
  <c r="F26" i="3"/>
  <c r="F27" i="3"/>
  <c r="F28" i="3"/>
  <c r="F30" i="3"/>
  <c r="F31" i="3"/>
  <c r="F32" i="3"/>
  <c r="F33" i="3"/>
  <c r="F34" i="3"/>
  <c r="F35" i="3"/>
  <c r="F36" i="3"/>
  <c r="F37" i="3"/>
  <c r="F40" i="3"/>
  <c r="F41" i="3"/>
  <c r="F42" i="3"/>
  <c r="F43" i="3"/>
  <c r="F45" i="3"/>
  <c r="F47" i="3"/>
  <c r="F48" i="3"/>
  <c r="D25" i="3"/>
  <c r="E25" i="3"/>
  <c r="G25" i="3"/>
  <c r="H25" i="3" s="1"/>
  <c r="G30" i="3"/>
  <c r="G13" i="3"/>
  <c r="D39" i="3" l="1"/>
  <c r="D38" i="3" s="1"/>
  <c r="E39" i="3"/>
  <c r="G39" i="3"/>
  <c r="C39" i="3"/>
  <c r="C38" i="3" s="1"/>
  <c r="C30" i="3"/>
  <c r="C25" i="3"/>
  <c r="D22" i="3"/>
  <c r="E22" i="3"/>
  <c r="F22" i="3" s="1"/>
  <c r="G22" i="3"/>
  <c r="H22" i="3" s="1"/>
  <c r="C22" i="3"/>
  <c r="D17" i="3"/>
  <c r="E17" i="3"/>
  <c r="G17" i="3"/>
  <c r="H17" i="3" s="1"/>
  <c r="C17" i="3"/>
  <c r="D12" i="3"/>
  <c r="D8" i="3" s="1"/>
  <c r="E12" i="3"/>
  <c r="G12" i="3"/>
  <c r="H12" i="3" s="1"/>
  <c r="C12" i="3"/>
  <c r="D9" i="3"/>
  <c r="E9" i="3"/>
  <c r="F9" i="3" s="1"/>
  <c r="G9" i="3"/>
  <c r="C9" i="3"/>
  <c r="F12" i="3" l="1"/>
  <c r="E8" i="3"/>
  <c r="E7" i="3" s="1"/>
  <c r="D7" i="3"/>
  <c r="F7" i="3" s="1"/>
  <c r="F8" i="3"/>
  <c r="D49" i="3"/>
  <c r="F17" i="3"/>
  <c r="E38" i="3"/>
  <c r="F39" i="3"/>
  <c r="H39" i="3"/>
  <c r="G38" i="3"/>
  <c r="H38" i="3" s="1"/>
  <c r="H9" i="3"/>
  <c r="G8" i="3"/>
  <c r="C8" i="3"/>
  <c r="C7" i="3" s="1"/>
  <c r="C49" i="3" s="1"/>
  <c r="F38" i="3" l="1"/>
  <c r="E49" i="3"/>
  <c r="F49" i="3" s="1"/>
  <c r="H8" i="3"/>
  <c r="G7" i="3"/>
  <c r="H7" i="3" l="1"/>
  <c r="G49" i="3"/>
  <c r="H49" i="3" s="1"/>
</calcChain>
</file>

<file path=xl/sharedStrings.xml><?xml version="1.0" encoding="utf-8"?>
<sst xmlns="http://schemas.openxmlformats.org/spreadsheetml/2006/main" count="288" uniqueCount="270">
  <si>
    <t xml:space="preserve">Исполнение </t>
  </si>
  <si>
    <t xml:space="preserve">% исполнения </t>
  </si>
  <si>
    <t xml:space="preserve">Темп роста к соответствующему периоду прошлого года, % </t>
  </si>
  <si>
    <t>Код бюджетной 
классификации</t>
  </si>
  <si>
    <t>тыс. рублей</t>
  </si>
  <si>
    <t>ВСЕГО ДОХОДОВ:</t>
  </si>
  <si>
    <t>ВОЗВРАТ ОСТАТКОВ СУБСИДИЙ, СУБВЕНЦИЙ И ИНЫХ МЕЖБЮДЖЕТНЫХ ТРАНСФЕРТОВ, ИМЕЮЩИХ ЦЕЛЕВОЕ НАЗНАЧЕНИЕ, ПРОШЛЫХ ЛЕТ</t>
  </si>
  <si>
    <t>2 19 00000 00 0000 000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</si>
  <si>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</si>
  <si>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2 18 00000 00 0000 000</t>
  </si>
  <si>
    <t>ПРОЧИЕ БЕЗВОЗМЕЗДНЫЕ ПОСТУПЛЕНИЯ</t>
  </si>
  <si>
    <t>2 07 00000 00 0000 000</t>
  </si>
  <si>
    <t>БЕЗВОЗМЕЗДНЫЕ ПОСТУПЛЕНИЯ ОТ НЕГОСУДАРСТВЕННЫХ ОРГАНИЗАЦИЙ</t>
  </si>
  <si>
    <t>2 04 00000 00 0000 000</t>
  </si>
  <si>
    <t>БЕЗВОЗМЕЗДНЫЕ ПОСТУПЛЕНИЯ ОТ ГОСУДАРСТВЕННЫХ (МУНИЦИПАЛЬНЫХ) ОРГАНИЗАЦИЙ</t>
  </si>
  <si>
    <t>2 03 00000 00 0000 000</t>
  </si>
  <si>
    <t>Иные межбюджетные трансферты</t>
  </si>
  <si>
    <t>2 02 04000 00 0000 151</t>
  </si>
  <si>
    <t xml:space="preserve">Субвенции бюджетам субъектов Российской Федерации и муниципальных образований </t>
  </si>
  <si>
    <t>2 02 03000 00 0000 151</t>
  </si>
  <si>
    <t>Субсидии бюджетам субъектов Российской Федерации и муниципальных образований (межбюджетные субсидии)</t>
  </si>
  <si>
    <t>2 02 02000 00 0000 151</t>
  </si>
  <si>
    <t>Дотации бюджетам субъектов Российской Федерации и муниципальных образований</t>
  </si>
  <si>
    <t>2 02 01000 00 0000 151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</si>
  <si>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</si>
  <si>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</si>
  <si>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</si>
  <si>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</si>
  <si>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</si>
  <si>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</si>
  <si>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</si>
  <si>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</si>
  <si>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</si>
  <si>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</si>
  <si>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</si>
  <si>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</si>
  <si>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</si>
  <si>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</si>
  <si>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</si>
  <si>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</si>
  <si>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</si>
  <si>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</si>
  <si>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</si>
  <si>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</si>
  <si>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</si>
  <si>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</si>
  <si>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</si>
  <si>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</si>
  <si>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</si>
  <si>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</si>
  <si>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</si>
  <si>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</si>
  <si>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</si>
  <si>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Налог на игорный бизнес</t>
  </si>
  <si>
    <t>1 06 05000 02 0000 110</t>
  </si>
  <si>
    <t>Налог на имущество организаций</t>
  </si>
  <si>
    <t>1 06 02000 02 0000 110</t>
  </si>
  <si>
    <t>НАЛОГИ НА ИМУЩЕСТВО</t>
  </si>
  <si>
    <t>1 06 00000 00 0000 000</t>
  </si>
  <si>
    <t>Налог на профессиональный доход</t>
  </si>
  <si>
    <t>1 05 06000 01 0000 110</t>
  </si>
  <si>
    <t>Единый сельскохозяйственный налог</t>
  </si>
  <si>
    <t>1 05 03000 01 0000 110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</si>
  <si>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</si>
  <si>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</si>
  <si>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</si>
  <si>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</si>
  <si>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</si>
  <si>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</si>
  <si>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</si>
  <si>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</si>
  <si>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</si>
  <si>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</si>
  <si>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</si>
  <si>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</si>
  <si>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</si>
  <si>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</si>
  <si>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</si>
  <si>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</si>
  <si>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</si>
  <si>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>Наименование доходного источника</t>
  </si>
  <si>
    <t xml:space="preserve">Сведения об исполнении доходов областного бюджета Саратовской области по видам доходов </t>
  </si>
  <si>
    <t>Акцизы на алкогольную продукцию</t>
  </si>
  <si>
    <t>Акцизы на нефтепродукты</t>
  </si>
  <si>
    <t>Акцизы на сталь жидкую</t>
  </si>
  <si>
    <t>1 05 07000 01 0000 110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</si>
  <si>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</si>
  <si>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>Утверждено</t>
  </si>
  <si>
    <t>законом о бюджете*</t>
  </si>
  <si>
    <t>сводной бюджетной росписью**</t>
  </si>
  <si>
    <t>6=5/4</t>
  </si>
  <si>
    <t>8=5/7</t>
  </si>
  <si>
    <t>** в соответствии с отчетом об исполнении бюджета субъекта Российской Федерации (форма по ОКУД № 0503117)</t>
  </si>
  <si>
    <t>на 1 апреля 2026 года</t>
  </si>
  <si>
    <t>на 1 апреля 2025 года</t>
  </si>
  <si>
    <t>*  в соответствии с Законом Саратовской области «Об областном бюджете на 2026 год и на плановый период 2027 и 2028 годов» в редакции от 27.03.2026 года</t>
  </si>
  <si>
    <t>в 1,6 раза</t>
  </si>
  <si>
    <t>ВСЕГО РАСХОДОВ:</t>
  </si>
  <si>
    <t>Прочие межбюджетные трансферты общего характера</t>
  </si>
  <si>
    <t>1403</t>
  </si>
  <si>
    <t>Иные дотации</t>
  </si>
  <si>
    <t>1402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</si>
  <si>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</si>
  <si>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</si>
  <si>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Межбюджетные трансферты общего характера бюджетам муниципальных образований</t>
  </si>
  <si>
    <t>1400</t>
  </si>
  <si>
    <t>Обслуживание государственного внутреннего и муниципального долга</t>
  </si>
  <si>
    <t>1301</t>
  </si>
  <si>
    <t>Обслуживание государственного долга</t>
  </si>
  <si>
    <t>1300</t>
  </si>
  <si>
    <t>Другие вопросы в области средств массовой информации</t>
  </si>
  <si>
    <t>1204</t>
  </si>
  <si>
    <t>Периодическая печать и издательства</t>
  </si>
  <si>
    <t>1202</t>
  </si>
  <si>
    <t>в 1,9 раза</t>
  </si>
  <si>
    <t>Телевидение и радиовещание</t>
  </si>
  <si>
    <t>1201</t>
  </si>
  <si>
    <t>Средства массовой информации</t>
  </si>
  <si>
    <t>1200</t>
  </si>
  <si>
    <t>Другие вопросы в области физической культуры и спорта</t>
  </si>
  <si>
    <t>1105</t>
  </si>
  <si>
    <t>Спорт высших достижений</t>
  </si>
  <si>
    <t>1103</t>
  </si>
  <si>
    <t>Массовый спорт</t>
  </si>
  <si>
    <t>1102</t>
  </si>
  <si>
    <t>Физическая культура</t>
  </si>
  <si>
    <t>1101</t>
  </si>
  <si>
    <t>Физическая культура и спорт</t>
  </si>
  <si>
    <t>1100</t>
  </si>
  <si>
    <t>Другие вопросы в области социальной политики</t>
  </si>
  <si>
    <t>1006</t>
  </si>
  <si>
    <t>Прикладные научные исследования в области соци-альной политики</t>
  </si>
  <si>
    <t>1005</t>
  </si>
  <si>
    <t>Охрана семьи и детства</t>
  </si>
  <si>
    <t>1004</t>
  </si>
  <si>
    <t>Социальное обеспечение населения</t>
  </si>
  <si>
    <t>1003</t>
  </si>
  <si>
    <t>Социальное обслуживание населения</t>
  </si>
  <si>
    <t>1002</t>
  </si>
  <si>
    <t>Пенсионное обеспечение</t>
  </si>
  <si>
    <t>1001</t>
  </si>
  <si>
    <t>Социальная политика</t>
  </si>
  <si>
    <t>1000</t>
  </si>
  <si>
    <t>Другие вопросы в области здравоохранения</t>
  </si>
  <si>
    <t>0909</t>
  </si>
  <si>
    <t>Санитарно-эпидемиологическое благополучие</t>
  </si>
  <si>
    <t>0907</t>
  </si>
  <si>
    <t>Заготовка, переработка, хранение и обеспечение безопасности донорской крови и её компонентов</t>
  </si>
  <si>
    <t>0906</t>
  </si>
  <si>
    <t>Санаторно-оздоровительная помощь</t>
  </si>
  <si>
    <t>0905</t>
  </si>
  <si>
    <t>в 1,7 раза</t>
  </si>
  <si>
    <t>Скорая медицинская помощь</t>
  </si>
  <si>
    <t>0904</t>
  </si>
  <si>
    <t>Амбулаторная помощь</t>
  </si>
  <si>
    <t>0902</t>
  </si>
  <si>
    <t>Стационарная медицинская помощь</t>
  </si>
  <si>
    <t>0901</t>
  </si>
  <si>
    <t>Здравоохранение</t>
  </si>
  <si>
    <t>0900</t>
  </si>
  <si>
    <t>Другие вопросы в области культуры, кинематографии</t>
  </si>
  <si>
    <t>0804</t>
  </si>
  <si>
    <t>Культура</t>
  </si>
  <si>
    <t>0801</t>
  </si>
  <si>
    <t>Культура, кинематография</t>
  </si>
  <si>
    <t>0800</t>
  </si>
  <si>
    <t>Другие вопросы в области образования</t>
  </si>
  <si>
    <t>0709</t>
  </si>
  <si>
    <t>Прикладные научные исследования в области образования</t>
  </si>
  <si>
    <t>0708</t>
  </si>
  <si>
    <t xml:space="preserve">Молодежная политика </t>
  </si>
  <si>
    <t>0707</t>
  </si>
  <si>
    <t>Профессиональная подготовка, переподготовка и повышение квалификации</t>
  </si>
  <si>
    <t>0705</t>
  </si>
  <si>
    <t>Среднее профессиональное образование</t>
  </si>
  <si>
    <t>0704</t>
  </si>
  <si>
    <t>Дополнительное образование детей</t>
  </si>
  <si>
    <t>0703</t>
  </si>
  <si>
    <t>Общее образование</t>
  </si>
  <si>
    <t>0702</t>
  </si>
  <si>
    <t>Дошкольное образование</t>
  </si>
  <si>
    <t>0701</t>
  </si>
  <si>
    <t>Образование</t>
  </si>
  <si>
    <t>0700</t>
  </si>
  <si>
    <t>Другие вопросы в области охраны окружающей среды</t>
  </si>
  <si>
    <t>0605</t>
  </si>
  <si>
    <t>Прикладные научные исследования в области жилищно-коммунального хозяйства</t>
  </si>
  <si>
    <t>0604</t>
  </si>
  <si>
    <t>Охрана объектов растительного и животного мира и среды их обитания</t>
  </si>
  <si>
    <t>0603</t>
  </si>
  <si>
    <t>Сбор, удаление отходов и очистка сточных вод</t>
  </si>
  <si>
    <t>0602</t>
  </si>
  <si>
    <t>Охрана окружающей среды</t>
  </si>
  <si>
    <t>0600</t>
  </si>
  <si>
    <t>Другие вопросы в области жилищно-коммунального хозяйства</t>
  </si>
  <si>
    <t>0505</t>
  </si>
  <si>
    <t>0504</t>
  </si>
  <si>
    <t>Благоустройство</t>
  </si>
  <si>
    <t>0503</t>
  </si>
  <si>
    <t>Коммунальное хозяйство</t>
  </si>
  <si>
    <t>0502</t>
  </si>
  <si>
    <t>Жилищное хозяйство</t>
  </si>
  <si>
    <t>0501</t>
  </si>
  <si>
    <t>Жилищно-коммунальное хозяйство</t>
  </si>
  <si>
    <t>0500</t>
  </si>
  <si>
    <t>Другие вопросы в области национальной экономики</t>
  </si>
  <si>
    <t>0412</t>
  </si>
  <si>
    <t>Прикладные научные исследования в области национальной экономики</t>
  </si>
  <si>
    <t>0411</t>
  </si>
  <si>
    <t>в 3,4 раза</t>
  </si>
  <si>
    <t>Связь и информатика</t>
  </si>
  <si>
    <t>0410</t>
  </si>
  <si>
    <t>Дорожное хозяйство (дорожные фонды)</t>
  </si>
  <si>
    <t>0409</t>
  </si>
  <si>
    <t>Транспорт</t>
  </si>
  <si>
    <t>0408</t>
  </si>
  <si>
    <t>Лесное хозяйство</t>
  </si>
  <si>
    <t>0407</t>
  </si>
  <si>
    <t>Водное хозяйство</t>
  </si>
  <si>
    <t>0406</t>
  </si>
  <si>
    <t>Сельское хозяйство и рыболовство</t>
  </si>
  <si>
    <t>0405</t>
  </si>
  <si>
    <t>Топливно-энергетический комплекс</t>
  </si>
  <si>
    <t>0402</t>
  </si>
  <si>
    <t>Общеэкономические вопросы</t>
  </si>
  <si>
    <t>0401</t>
  </si>
  <si>
    <t>Национальная экономика</t>
  </si>
  <si>
    <t>0400</t>
  </si>
  <si>
    <t>Миграционная политика</t>
  </si>
  <si>
    <t>0311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</si>
  <si>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</si>
  <si>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</si>
  <si>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в 2 раза</t>
  </si>
  <si>
    <t>Гражданская оборона</t>
  </si>
  <si>
    <t>0309</t>
  </si>
  <si>
    <t>Органы юстиции</t>
  </si>
  <si>
    <t>0304</t>
  </si>
  <si>
    <t>Национальная безопасность и правоохранительная деятельность</t>
  </si>
  <si>
    <t>0300</t>
  </si>
  <si>
    <t>Мобилизационная подготовка экономики</t>
  </si>
  <si>
    <t>0204</t>
  </si>
  <si>
    <t>Мобилизационная и вневойсковая подготовка</t>
  </si>
  <si>
    <t>0203</t>
  </si>
  <si>
    <t>Национальная оборона</t>
  </si>
  <si>
    <t>0200</t>
  </si>
  <si>
    <t>Другие общегосударственные вопросы</t>
  </si>
  <si>
    <t>0113</t>
  </si>
  <si>
    <t>Прикладные научные исследования в области общегосударственных вопросов</t>
  </si>
  <si>
    <t>0112</t>
  </si>
  <si>
    <t>Резервные фонды</t>
  </si>
  <si>
    <t>0111</t>
  </si>
  <si>
    <t>Международные отношения и международное сотрудничество</t>
  </si>
  <si>
    <t>0108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</si>
  <si>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</si>
  <si>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</si>
  <si>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</si>
  <si>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</si>
  <si>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</si>
  <si>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</si>
  <si>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</si>
  <si>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</si>
  <si>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</si>
  <si>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</si>
  <si>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</si>
  <si>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</si>
  <si>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Общегосударственные вопросы</t>
  </si>
  <si>
    <t>0100</t>
  </si>
  <si>
    <t>Наименование разделов, подразделов</t>
  </si>
  <si>
    <t xml:space="preserve">по разделам и подразделам классификации расходов бюджета </t>
  </si>
  <si>
    <t xml:space="preserve">Сведения об исполнении расходов областного бюджета Саратовской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</si>
</sst>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_р_._-;\-* #,##0.00_р_._-;_-* &quot;-&quot;??_р_._-;_-@_-"/>
    <numFmt numFmtId="166" formatCode="0000"/>
  </numFmts>
  <fonts count="24" x14ac:knownFonts="1">
    <font>
      <sz val="8"/>
      <color theme="1"/>
      <name val="Arial"/>
      <family val="2"/>
      <charset val="204"/>
    </font>
    <font>
      <sz val="10"/>
      <name val="Arial Cyr"/>
      <charset val="204"/>
    </font>
    <font>
      <b/>
      <sz val="12"/>
      <color theme="1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b/>
      <sz val="16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1"/>
      <name val="PT Astra Serif"/>
      <family val="1"/>
      <charset val="204"/>
    </font>
    <font>
      <b/>
      <sz val="11"/>
      <color theme="0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8"/>
      <name val="PT Astra Serif"/>
      <family val="1"/>
      <charset val="204"/>
    </font>
    <font>
      <sz val="8"/>
      <color theme="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sz val="8"/>
      <color rgb="FFFF0000"/>
      <name val="PT Astra Serif"/>
      <family val="1"/>
      <charset val="204"/>
    </font>
    <font>
      <b/>
      <sz val="14"/>
      <color theme="0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16"/>
      <name val="PT Astra Serif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6" fillId="0" borderId="0"/>
    <xf numFmtId="0" fontId="7" fillId="0" borderId="0"/>
    <xf numFmtId="4" fontId="8" fillId="0" borderId="2">
      <alignment horizontal="right"/>
    </xf>
  </cellStyleXfs>
  <cellXfs count="114">
    <xf numFmtId="0" fontId="0" fillId="0" borderId="0" xfId="0"/>
    <xf numFmtId="164" fontId="4" fillId="4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right"/>
    </xf>
    <xf numFmtId="0" fontId="10" fillId="0" borderId="0" xfId="0" applyFont="1"/>
    <xf numFmtId="164" fontId="9" fillId="0" borderId="0" xfId="0" applyNumberFormat="1" applyFont="1"/>
    <xf numFmtId="0" fontId="9" fillId="4" borderId="0" xfId="0" applyFont="1" applyFill="1"/>
    <xf numFmtId="164" fontId="4" fillId="4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164" fontId="10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10" fillId="0" borderId="0" xfId="0" applyFont="1" applyAlignment="1">
      <alignment horizontal="right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2" borderId="0" xfId="0" applyFont="1" applyFill="1" applyAlignment="1">
      <alignment vertical="top" wrapText="1"/>
    </xf>
    <xf numFmtId="0" fontId="14" fillId="2" borderId="0" xfId="0" applyFont="1" applyFill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10" fillId="0" borderId="0" xfId="0" applyNumberFormat="1" applyFont="1"/>
    <xf numFmtId="0" fontId="16" fillId="0" borderId="0" xfId="3" applyFont="1"/>
    <xf numFmtId="164" fontId="16" fillId="0" borderId="0" xfId="3" applyNumberFormat="1" applyFont="1"/>
    <xf numFmtId="0" fontId="16" fillId="2" borderId="0" xfId="3" applyFont="1" applyFill="1" applyAlignment="1"/>
    <xf numFmtId="0" fontId="16" fillId="0" borderId="0" xfId="3" applyFont="1" applyBorder="1"/>
    <xf numFmtId="0" fontId="17" fillId="0" borderId="0" xfId="3" applyFont="1" applyBorder="1"/>
    <xf numFmtId="0" fontId="16" fillId="4" borderId="0" xfId="3" applyFont="1" applyFill="1"/>
    <xf numFmtId="0" fontId="17" fillId="4" borderId="0" xfId="3" applyFont="1" applyFill="1" applyBorder="1"/>
    <xf numFmtId="0" fontId="16" fillId="4" borderId="0" xfId="3" applyFont="1" applyFill="1" applyBorder="1"/>
    <xf numFmtId="164" fontId="4" fillId="4" borderId="1" xfId="3" applyNumberFormat="1" applyFont="1" applyFill="1" applyBorder="1" applyAlignment="1">
      <alignment horizontal="center" vertical="center" wrapText="1" shrinkToFit="1"/>
    </xf>
    <xf numFmtId="164" fontId="4" fillId="4" borderId="3" xfId="3" applyNumberFormat="1" applyFont="1" applyFill="1" applyBorder="1" applyAlignment="1">
      <alignment horizontal="center" vertical="center"/>
    </xf>
    <xf numFmtId="164" fontId="5" fillId="2" borderId="1" xfId="3" applyNumberFormat="1" applyFont="1" applyFill="1" applyBorder="1" applyAlignment="1">
      <alignment horizontal="center" vertical="center" wrapText="1" shrinkToFit="1"/>
    </xf>
    <xf numFmtId="0" fontId="5" fillId="2" borderId="1" xfId="3" applyFont="1" applyFill="1" applyBorder="1" applyAlignment="1">
      <alignment horizontal="left" vertical="center" wrapText="1"/>
    </xf>
    <xf numFmtId="49" fontId="18" fillId="2" borderId="1" xfId="3" applyNumberFormat="1" applyFont="1" applyFill="1" applyBorder="1" applyAlignment="1">
      <alignment horizontal="center" vertical="center" shrinkToFit="1"/>
    </xf>
    <xf numFmtId="0" fontId="4" fillId="4" borderId="1" xfId="3" applyFont="1" applyFill="1" applyBorder="1" applyAlignment="1">
      <alignment horizontal="left" vertical="center" wrapText="1"/>
    </xf>
    <xf numFmtId="49" fontId="19" fillId="4" borderId="1" xfId="3" applyNumberFormat="1" applyFont="1" applyFill="1" applyBorder="1" applyAlignment="1">
      <alignment horizontal="center" vertical="center" shrinkToFit="1"/>
    </xf>
    <xf numFmtId="0" fontId="16" fillId="6" borderId="0" xfId="3" applyFont="1" applyFill="1" applyBorder="1" applyAlignment="1">
      <alignment horizontal="left" wrapText="1"/>
    </xf>
    <xf numFmtId="0" fontId="16" fillId="7" borderId="0" xfId="3" applyFont="1" applyFill="1" applyBorder="1" applyAlignment="1">
      <alignment horizontal="left" wrapText="1"/>
    </xf>
    <xf numFmtId="164" fontId="4" fillId="4" borderId="1" xfId="3" applyNumberFormat="1" applyFont="1" applyFill="1" applyBorder="1" applyAlignment="1">
      <alignment horizontal="center" vertical="center" wrapText="1"/>
    </xf>
    <xf numFmtId="0" fontId="16" fillId="6" borderId="0" xfId="3" applyFont="1" applyFill="1" applyBorder="1" applyAlignment="1">
      <alignment horizontal="justify" vertical="top" wrapText="1"/>
    </xf>
    <xf numFmtId="0" fontId="5" fillId="0" borderId="1" xfId="3" applyFont="1" applyFill="1" applyBorder="1" applyAlignment="1">
      <alignment horizontal="left" vertical="center" wrapText="1"/>
    </xf>
    <xf numFmtId="0" fontId="16" fillId="0" borderId="0" xfId="3" applyFont="1" applyBorder="1" applyAlignment="1">
      <alignment vertical="top"/>
    </xf>
    <xf numFmtId="0" fontId="16" fillId="4" borderId="0" xfId="3" applyFont="1" applyFill="1" applyBorder="1" applyAlignment="1">
      <alignment vertical="top"/>
    </xf>
    <xf numFmtId="0" fontId="20" fillId="7" borderId="0" xfId="3" applyFont="1" applyFill="1" applyBorder="1" applyAlignment="1">
      <alignment wrapText="1"/>
    </xf>
    <xf numFmtId="0" fontId="3" fillId="0" borderId="0" xfId="3" applyFont="1" applyAlignment="1">
      <alignment horizontal="left" vertical="top" wrapText="1"/>
    </xf>
    <xf numFmtId="0" fontId="16" fillId="7" borderId="0" xfId="3" applyFont="1" applyFill="1" applyBorder="1" applyAlignment="1">
      <alignment wrapText="1"/>
    </xf>
    <xf numFmtId="0" fontId="17" fillId="0" borderId="0" xfId="3" applyFont="1"/>
    <xf numFmtId="0" fontId="17" fillId="4" borderId="0" xfId="3" applyFont="1" applyFill="1"/>
    <xf numFmtId="0" fontId="3" fillId="0" borderId="0" xfId="3" applyFont="1" applyAlignment="1">
      <alignment vertical="center" wrapText="1"/>
    </xf>
    <xf numFmtId="0" fontId="3" fillId="4" borderId="0" xfId="3" applyFont="1" applyFill="1" applyAlignment="1">
      <alignment vertical="center" wrapText="1"/>
    </xf>
    <xf numFmtId="166" fontId="5" fillId="2" borderId="1" xfId="4" applyNumberFormat="1" applyFont="1" applyFill="1" applyBorder="1" applyAlignment="1" applyProtection="1">
      <alignment horizontal="left" vertical="center" wrapText="1"/>
      <protection hidden="1"/>
    </xf>
    <xf numFmtId="0" fontId="16" fillId="0" borderId="0" xfId="3" applyFont="1" applyFill="1"/>
    <xf numFmtId="0" fontId="17" fillId="0" borderId="0" xfId="3" applyFont="1" applyFill="1"/>
    <xf numFmtId="0" fontId="3" fillId="0" borderId="0" xfId="3" applyFont="1" applyFill="1" applyAlignment="1">
      <alignment vertical="center" wrapText="1"/>
    </xf>
    <xf numFmtId="49" fontId="18" fillId="0" borderId="1" xfId="3" applyNumberFormat="1" applyFont="1" applyFill="1" applyBorder="1" applyAlignment="1">
      <alignment horizontal="center" vertical="center" shrinkToFit="1"/>
    </xf>
    <xf numFmtId="0" fontId="21" fillId="0" borderId="9" xfId="3" applyFont="1" applyBorder="1" applyAlignment="1">
      <alignment vertical="center" wrapText="1"/>
    </xf>
    <xf numFmtId="0" fontId="21" fillId="4" borderId="9" xfId="3" applyFont="1" applyFill="1" applyBorder="1" applyAlignment="1">
      <alignment vertical="center" wrapText="1"/>
    </xf>
    <xf numFmtId="49" fontId="19" fillId="4" borderId="1" xfId="3" applyNumberFormat="1" applyFont="1" applyFill="1" applyBorder="1" applyAlignment="1">
      <alignment horizontal="center" vertical="center" wrapText="1" shrinkToFit="1"/>
    </xf>
    <xf numFmtId="0" fontId="22" fillId="2" borderId="1" xfId="3" applyFont="1" applyFill="1" applyBorder="1" applyAlignment="1">
      <alignment horizontal="center" vertical="center" wrapText="1"/>
    </xf>
    <xf numFmtId="0" fontId="22" fillId="2" borderId="1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right" vertical="center" wrapText="1"/>
    </xf>
    <xf numFmtId="0" fontId="4" fillId="2" borderId="0" xfId="3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9" fillId="0" borderId="0" xfId="0" applyFont="1" applyFill="1"/>
    <xf numFmtId="0" fontId="1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3" fillId="2" borderId="0" xfId="3" applyFont="1" applyFill="1" applyBorder="1" applyAlignment="1">
      <alignment horizontal="center" vertical="top" wrapText="1"/>
    </xf>
    <xf numFmtId="0" fontId="19" fillId="3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/>
    </xf>
    <xf numFmtId="0" fontId="4" fillId="3" borderId="1" xfId="3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0" borderId="0" xfId="3" applyFont="1" applyAlignment="1">
      <alignment horizontal="left" vertical="top" wrapText="1"/>
    </xf>
    <xf numFmtId="0" fontId="4" fillId="4" borderId="8" xfId="3" applyFont="1" applyFill="1" applyBorder="1" applyAlignment="1">
      <alignment horizontal="center"/>
    </xf>
    <xf numFmtId="0" fontId="4" fillId="4" borderId="3" xfId="3" applyFont="1" applyFill="1" applyBorder="1" applyAlignment="1">
      <alignment horizontal="center"/>
    </xf>
    <xf numFmtId="0" fontId="3" fillId="0" borderId="0" xfId="3" applyFont="1" applyAlignment="1">
      <alignment horizontal="left" wrapText="1"/>
    </xf>
    <xf numFmtId="0" fontId="4" fillId="3" borderId="4" xfId="3" applyFont="1" applyFill="1" applyBorder="1" applyAlignment="1">
      <alignment horizontal="center" vertical="center" wrapText="1"/>
    </xf>
    <xf numFmtId="0" fontId="4" fillId="3" borderId="5" xfId="3" applyFont="1" applyFill="1" applyBorder="1" applyAlignment="1">
      <alignment horizontal="center" vertical="center" wrapText="1"/>
    </xf>
    <xf numFmtId="0" fontId="3" fillId="0" borderId="0" xfId="3" applyFont="1" applyAlignment="1">
      <alignment horizontal="left" vertical="center" wrapText="1"/>
    </xf>
  </cellXfs>
  <cellStyles count="6"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3"/>
  <sheetViews>
    <sheetView showZeros="0" tabSelected="1" view="pageBreakPreview" zoomScale="70" zoomScaleNormal="70" zoomScaleSheetLayoutView="70" workbookViewId="0">
      <selection activeCell="N6" sqref="N6"/>
    </sheetView>
  </sheetViews>
  <sheetFormatPr defaultColWidth="9.33203125" defaultRowHeight="15" x14ac:dyDescent="0.25"/>
  <cols>
    <col min="1" max="1" width="31.5" style="5" customWidth="1"/>
    <col min="2" max="2" width="78.5" style="5" customWidth="1"/>
    <col min="3" max="3" width="18.83203125" style="7" customWidth="1"/>
    <col min="4" max="4" width="20.33203125" style="7" customWidth="1"/>
    <col min="5" max="5" width="19.1640625" style="7" customWidth="1"/>
    <col min="6" max="6" width="16.33203125" style="6" customWidth="1"/>
    <col min="7" max="7" width="18.5" style="6" customWidth="1"/>
    <col min="8" max="8" width="24.5" style="30" customWidth="1"/>
    <col min="9" max="10" width="12.33203125" style="5" customWidth="1"/>
    <col min="11" max="16384" width="9.33203125" style="5"/>
  </cols>
  <sheetData>
    <row r="1" spans="1:18" ht="27" customHeight="1" x14ac:dyDescent="0.25">
      <c r="A1" s="85" t="s">
        <v>81</v>
      </c>
      <c r="B1" s="85"/>
      <c r="C1" s="85"/>
      <c r="D1" s="85"/>
      <c r="E1" s="85"/>
      <c r="F1" s="85"/>
      <c r="G1" s="85"/>
      <c r="H1" s="85"/>
    </row>
    <row r="2" spans="1:18" ht="30.75" customHeight="1" x14ac:dyDescent="0.25">
      <c r="G2" s="28"/>
      <c r="H2" s="29" t="s">
        <v>4</v>
      </c>
    </row>
    <row r="3" spans="1:18" ht="40.5" customHeight="1" x14ac:dyDescent="0.25">
      <c r="A3" s="86" t="s">
        <v>3</v>
      </c>
      <c r="B3" s="86" t="s">
        <v>80</v>
      </c>
      <c r="C3" s="91" t="s">
        <v>93</v>
      </c>
      <c r="D3" s="92"/>
      <c r="E3" s="92"/>
      <c r="F3" s="93"/>
      <c r="G3" s="4" t="s">
        <v>94</v>
      </c>
      <c r="H3" s="87" t="s">
        <v>2</v>
      </c>
      <c r="K3" s="96"/>
      <c r="L3" s="96"/>
      <c r="M3" s="96"/>
      <c r="N3" s="96"/>
      <c r="O3" s="96"/>
      <c r="P3" s="96"/>
      <c r="Q3" s="96"/>
      <c r="R3" s="96"/>
    </row>
    <row r="4" spans="1:18" ht="21.6" customHeight="1" x14ac:dyDescent="0.25">
      <c r="A4" s="86"/>
      <c r="B4" s="86"/>
      <c r="C4" s="86" t="s">
        <v>87</v>
      </c>
      <c r="D4" s="86"/>
      <c r="E4" s="90" t="s">
        <v>0</v>
      </c>
      <c r="F4" s="90" t="s">
        <v>1</v>
      </c>
      <c r="G4" s="87" t="s">
        <v>0</v>
      </c>
      <c r="H4" s="88"/>
      <c r="K4" s="96"/>
      <c r="L4" s="96"/>
      <c r="M4" s="96"/>
      <c r="N4" s="96"/>
      <c r="O4" s="96"/>
      <c r="P4" s="96"/>
      <c r="Q4" s="96"/>
      <c r="R4" s="96"/>
    </row>
    <row r="5" spans="1:18" ht="53.25" customHeight="1" x14ac:dyDescent="0.25">
      <c r="A5" s="86"/>
      <c r="B5" s="86"/>
      <c r="C5" s="37" t="s">
        <v>88</v>
      </c>
      <c r="D5" s="36" t="s">
        <v>89</v>
      </c>
      <c r="E5" s="90"/>
      <c r="F5" s="90"/>
      <c r="G5" s="89"/>
      <c r="H5" s="89"/>
      <c r="K5" s="96"/>
      <c r="L5" s="96"/>
      <c r="M5" s="96"/>
      <c r="N5" s="96"/>
      <c r="O5" s="96"/>
      <c r="P5" s="96"/>
      <c r="Q5" s="96"/>
      <c r="R5" s="96"/>
    </row>
    <row r="6" spans="1:18" ht="15.75" customHeight="1" x14ac:dyDescent="0.25">
      <c r="A6" s="31">
        <v>1</v>
      </c>
      <c r="B6" s="31">
        <v>2</v>
      </c>
      <c r="C6" s="32">
        <v>3</v>
      </c>
      <c r="D6" s="32">
        <v>4</v>
      </c>
      <c r="E6" s="32">
        <v>5</v>
      </c>
      <c r="F6" s="32" t="s">
        <v>90</v>
      </c>
      <c r="G6" s="32">
        <v>7</v>
      </c>
      <c r="H6" s="32" t="s">
        <v>91</v>
      </c>
      <c r="I6" s="33"/>
      <c r="J6" s="33"/>
      <c r="K6" s="34"/>
      <c r="L6" s="34"/>
      <c r="M6" s="34"/>
      <c r="N6" s="34"/>
      <c r="O6" s="34"/>
      <c r="P6" s="34"/>
    </row>
    <row r="7" spans="1:18" s="9" customFormat="1" ht="20.25" customHeight="1" x14ac:dyDescent="0.25">
      <c r="A7" s="17" t="s">
        <v>79</v>
      </c>
      <c r="B7" s="16" t="s">
        <v>78</v>
      </c>
      <c r="C7" s="1">
        <f>C8+C30</f>
        <v>133006496.89999999</v>
      </c>
      <c r="D7" s="1">
        <f t="shared" ref="D7:G7" si="0">D8+D30</f>
        <v>133006496.91847999</v>
      </c>
      <c r="E7" s="1">
        <f t="shared" si="0"/>
        <v>26400126.01901</v>
      </c>
      <c r="F7" s="1">
        <f>E7/D7*100</f>
        <v>19.848749219514218</v>
      </c>
      <c r="G7" s="1">
        <f t="shared" si="0"/>
        <v>25882006.582600005</v>
      </c>
      <c r="H7" s="1">
        <f>E7/G7*100</f>
        <v>102.00185188407423</v>
      </c>
      <c r="K7" s="97"/>
      <c r="L7" s="97"/>
      <c r="M7" s="97"/>
      <c r="N7" s="97"/>
      <c r="O7" s="97"/>
      <c r="P7" s="97"/>
      <c r="Q7" s="97"/>
      <c r="R7" s="97"/>
    </row>
    <row r="8" spans="1:18" ht="17.25" customHeight="1" x14ac:dyDescent="0.25">
      <c r="A8" s="27"/>
      <c r="B8" s="21" t="s">
        <v>77</v>
      </c>
      <c r="C8" s="19">
        <f>C9+C12+C17+C22+C25+C28+C29</f>
        <v>128833649.09999999</v>
      </c>
      <c r="D8" s="19">
        <f t="shared" ref="D8:E8" si="1">D9+D12+D17+D22+D25+D28+D29</f>
        <v>128833649.09999999</v>
      </c>
      <c r="E8" s="19">
        <f t="shared" si="1"/>
        <v>25373763.562089998</v>
      </c>
      <c r="F8" s="20">
        <f t="shared" ref="F8:F49" si="2">E8/D8*100</f>
        <v>19.694981659950514</v>
      </c>
      <c r="G8" s="19">
        <f t="shared" ref="G8" si="3">G9+G12+G17+G22+G25+G28+G29</f>
        <v>24527247.861320004</v>
      </c>
      <c r="H8" s="20">
        <f t="shared" ref="H8:H49" si="4">E8/G8*100</f>
        <v>103.45132770523745</v>
      </c>
      <c r="K8" s="97"/>
      <c r="L8" s="97"/>
      <c r="M8" s="97"/>
      <c r="N8" s="97"/>
      <c r="O8" s="97"/>
      <c r="P8" s="97"/>
      <c r="Q8" s="97"/>
      <c r="R8" s="97"/>
    </row>
    <row r="9" spans="1:18" ht="20.25" customHeight="1" x14ac:dyDescent="0.25">
      <c r="A9" s="15" t="s">
        <v>76</v>
      </c>
      <c r="B9" s="14" t="s">
        <v>75</v>
      </c>
      <c r="C9" s="2">
        <f>C10+C11</f>
        <v>91413583.200000003</v>
      </c>
      <c r="D9" s="2">
        <f t="shared" ref="D9:G9" si="5">D10+D11</f>
        <v>91413583.200000003</v>
      </c>
      <c r="E9" s="2">
        <f t="shared" si="5"/>
        <v>18116946.927689999</v>
      </c>
      <c r="F9" s="3">
        <f t="shared" si="2"/>
        <v>19.81865964935723</v>
      </c>
      <c r="G9" s="2">
        <f t="shared" si="5"/>
        <v>16982423.556699999</v>
      </c>
      <c r="H9" s="3">
        <f t="shared" si="4"/>
        <v>106.68057398993798</v>
      </c>
      <c r="I9" s="24"/>
      <c r="J9" s="24"/>
      <c r="K9" s="97"/>
      <c r="L9" s="97"/>
      <c r="M9" s="97"/>
      <c r="N9" s="97"/>
      <c r="O9" s="97"/>
      <c r="P9" s="97"/>
      <c r="Q9" s="97"/>
      <c r="R9" s="97"/>
    </row>
    <row r="10" spans="1:18" ht="24.75" customHeight="1" x14ac:dyDescent="0.25">
      <c r="A10" s="15" t="s">
        <v>74</v>
      </c>
      <c r="B10" s="14" t="s">
        <v>73</v>
      </c>
      <c r="C10" s="2">
        <v>33842439.200000003</v>
      </c>
      <c r="D10" s="11">
        <v>33842439.200000003</v>
      </c>
      <c r="E10" s="11">
        <v>8399659.1436999999</v>
      </c>
      <c r="F10" s="3">
        <f t="shared" si="2"/>
        <v>24.819898749201265</v>
      </c>
      <c r="G10" s="11">
        <v>8680955.5784699991</v>
      </c>
      <c r="H10" s="3">
        <f t="shared" si="4"/>
        <v>96.759614396971983</v>
      </c>
      <c r="I10" s="24"/>
      <c r="J10" s="24"/>
      <c r="K10" s="97"/>
      <c r="L10" s="97"/>
      <c r="M10" s="97"/>
      <c r="N10" s="97"/>
      <c r="O10" s="97"/>
      <c r="P10" s="97"/>
      <c r="Q10" s="97"/>
      <c r="R10" s="97"/>
    </row>
    <row r="11" spans="1:18" ht="28.5" customHeight="1" x14ac:dyDescent="0.25">
      <c r="A11" s="15" t="s">
        <v>72</v>
      </c>
      <c r="B11" s="14" t="s">
        <v>71</v>
      </c>
      <c r="C11" s="2">
        <v>57571144</v>
      </c>
      <c r="D11" s="11">
        <v>57571144</v>
      </c>
      <c r="E11" s="11">
        <v>9717287.7839899994</v>
      </c>
      <c r="F11" s="3">
        <f t="shared" si="2"/>
        <v>16.878747075079833</v>
      </c>
      <c r="G11" s="11">
        <v>8301467.9782299995</v>
      </c>
      <c r="H11" s="3">
        <f t="shared" si="4"/>
        <v>117.05505350948633</v>
      </c>
      <c r="I11" s="24"/>
      <c r="J11" s="24"/>
      <c r="K11" s="97"/>
      <c r="L11" s="97"/>
      <c r="M11" s="97"/>
      <c r="N11" s="97"/>
      <c r="O11" s="97"/>
      <c r="P11" s="97"/>
      <c r="Q11" s="97"/>
      <c r="R11" s="97"/>
    </row>
    <row r="12" spans="1:18" ht="47.25" customHeight="1" x14ac:dyDescent="0.25">
      <c r="A12" s="15" t="s">
        <v>70</v>
      </c>
      <c r="B12" s="26" t="s">
        <v>69</v>
      </c>
      <c r="C12" s="2">
        <f>C13</f>
        <v>14520356</v>
      </c>
      <c r="D12" s="2">
        <f t="shared" ref="D12:G12" si="6">D13</f>
        <v>14520356</v>
      </c>
      <c r="E12" s="2">
        <f t="shared" si="6"/>
        <v>3082157.6160300002</v>
      </c>
      <c r="F12" s="3">
        <f t="shared" si="2"/>
        <v>21.226460398285003</v>
      </c>
      <c r="G12" s="2">
        <f t="shared" si="6"/>
        <v>3024553.1883999999</v>
      </c>
      <c r="H12" s="3">
        <f t="shared" si="4"/>
        <v>101.90455991486375</v>
      </c>
      <c r="I12" s="25"/>
      <c r="J12" s="25"/>
      <c r="K12" s="24"/>
      <c r="L12" s="24"/>
      <c r="M12" s="24"/>
      <c r="N12" s="24"/>
      <c r="O12" s="24"/>
      <c r="P12" s="24"/>
    </row>
    <row r="13" spans="1:18" ht="45" customHeight="1" x14ac:dyDescent="0.25">
      <c r="A13" s="15" t="s">
        <v>68</v>
      </c>
      <c r="B13" s="14" t="s">
        <v>67</v>
      </c>
      <c r="C13" s="2">
        <f>C14+C15</f>
        <v>14520356</v>
      </c>
      <c r="D13" s="2">
        <f>D14+D15</f>
        <v>14520356</v>
      </c>
      <c r="E13" s="2">
        <f>E14+E15</f>
        <v>3082157.6160300002</v>
      </c>
      <c r="F13" s="3">
        <f t="shared" si="2"/>
        <v>21.226460398285003</v>
      </c>
      <c r="G13" s="18">
        <f>G14+G15+G16</f>
        <v>3024553.1883999999</v>
      </c>
      <c r="H13" s="3">
        <f t="shared" si="4"/>
        <v>101.90455991486375</v>
      </c>
      <c r="K13" s="94"/>
      <c r="L13" s="94"/>
      <c r="M13" s="94"/>
      <c r="N13" s="94"/>
      <c r="O13" s="94"/>
      <c r="P13" s="94"/>
    </row>
    <row r="14" spans="1:18" s="84" customFormat="1" ht="24.75" customHeight="1" x14ac:dyDescent="0.25">
      <c r="A14" s="82"/>
      <c r="B14" s="83" t="s">
        <v>82</v>
      </c>
      <c r="C14" s="3">
        <v>3711701</v>
      </c>
      <c r="D14" s="3">
        <v>3711701</v>
      </c>
      <c r="E14" s="3">
        <v>714154.64125000034</v>
      </c>
      <c r="F14" s="3">
        <f t="shared" si="2"/>
        <v>19.240629599474751</v>
      </c>
      <c r="G14" s="18">
        <v>587139.00756999978</v>
      </c>
      <c r="H14" s="3">
        <f t="shared" si="4"/>
        <v>121.63297482238183</v>
      </c>
      <c r="K14" s="94"/>
      <c r="L14" s="94"/>
      <c r="M14" s="94"/>
      <c r="N14" s="94"/>
      <c r="O14" s="94"/>
      <c r="P14" s="94"/>
    </row>
    <row r="15" spans="1:18" s="84" customFormat="1" ht="24.75" customHeight="1" x14ac:dyDescent="0.25">
      <c r="A15" s="82"/>
      <c r="B15" s="83" t="s">
        <v>83</v>
      </c>
      <c r="C15" s="18">
        <v>10808655</v>
      </c>
      <c r="D15" s="18">
        <v>10808655</v>
      </c>
      <c r="E15" s="18">
        <v>2368002.9747799998</v>
      </c>
      <c r="F15" s="3">
        <f t="shared" si="2"/>
        <v>21.908396324797117</v>
      </c>
      <c r="G15" s="18">
        <v>2394465.6511300001</v>
      </c>
      <c r="H15" s="3">
        <f t="shared" si="4"/>
        <v>98.894840010024282</v>
      </c>
      <c r="K15" s="94"/>
      <c r="L15" s="94"/>
      <c r="M15" s="94"/>
      <c r="N15" s="94"/>
      <c r="O15" s="94"/>
      <c r="P15" s="94"/>
    </row>
    <row r="16" spans="1:18" s="84" customFormat="1" ht="24.75" customHeight="1" x14ac:dyDescent="0.25">
      <c r="A16" s="82"/>
      <c r="B16" s="83" t="s">
        <v>84</v>
      </c>
      <c r="C16" s="3"/>
      <c r="D16" s="18"/>
      <c r="E16" s="18"/>
      <c r="F16" s="3"/>
      <c r="G16" s="18">
        <v>42948.529700000006</v>
      </c>
      <c r="H16" s="3">
        <f t="shared" si="4"/>
        <v>0</v>
      </c>
      <c r="K16" s="94"/>
      <c r="L16" s="94"/>
      <c r="M16" s="94"/>
      <c r="N16" s="94"/>
      <c r="O16" s="94"/>
      <c r="P16" s="94"/>
    </row>
    <row r="17" spans="1:16" ht="19.5" customHeight="1" x14ac:dyDescent="0.25">
      <c r="A17" s="15" t="s">
        <v>66</v>
      </c>
      <c r="B17" s="14" t="s">
        <v>65</v>
      </c>
      <c r="C17" s="2">
        <f>C18+C19+C20+C21</f>
        <v>14008265.1</v>
      </c>
      <c r="D17" s="2">
        <f t="shared" ref="D17:G17" si="7">D18+D19+D20+D21</f>
        <v>14008265.1</v>
      </c>
      <c r="E17" s="2">
        <f t="shared" si="7"/>
        <v>1704012.16389</v>
      </c>
      <c r="F17" s="3">
        <f t="shared" si="2"/>
        <v>12.164334067963919</v>
      </c>
      <c r="G17" s="2">
        <f t="shared" si="7"/>
        <v>1468496.6249899999</v>
      </c>
      <c r="H17" s="3">
        <f t="shared" si="4"/>
        <v>116.03786722367195</v>
      </c>
      <c r="K17" s="94"/>
      <c r="L17" s="94"/>
      <c r="M17" s="94"/>
      <c r="N17" s="94"/>
      <c r="O17" s="94"/>
      <c r="P17" s="94"/>
    </row>
    <row r="18" spans="1:16" ht="37.5" customHeight="1" x14ac:dyDescent="0.25">
      <c r="A18" s="15" t="s">
        <v>64</v>
      </c>
      <c r="B18" s="14" t="s">
        <v>63</v>
      </c>
      <c r="C18" s="2">
        <v>13165161.6</v>
      </c>
      <c r="D18" s="11">
        <v>13165161.6</v>
      </c>
      <c r="E18" s="11">
        <v>1279895.44184</v>
      </c>
      <c r="F18" s="3">
        <f t="shared" si="2"/>
        <v>9.7218361667508884</v>
      </c>
      <c r="G18" s="11">
        <v>1282750.02514</v>
      </c>
      <c r="H18" s="3">
        <f t="shared" si="4"/>
        <v>99.777463789198634</v>
      </c>
      <c r="K18" s="94"/>
      <c r="L18" s="94"/>
      <c r="M18" s="94"/>
      <c r="N18" s="94"/>
      <c r="O18" s="94"/>
      <c r="P18" s="94"/>
    </row>
    <row r="19" spans="1:16" ht="29.25" customHeight="1" x14ac:dyDescent="0.25">
      <c r="A19" s="15" t="s">
        <v>62</v>
      </c>
      <c r="B19" s="14" t="s">
        <v>61</v>
      </c>
      <c r="C19" s="2"/>
      <c r="D19" s="18"/>
      <c r="E19" s="11"/>
      <c r="F19" s="3"/>
      <c r="G19" s="11"/>
      <c r="H19" s="3"/>
      <c r="K19" s="94"/>
      <c r="L19" s="94"/>
      <c r="M19" s="94"/>
      <c r="N19" s="94"/>
      <c r="O19" s="94"/>
      <c r="P19" s="94"/>
    </row>
    <row r="20" spans="1:16" ht="29.25" customHeight="1" x14ac:dyDescent="0.25">
      <c r="A20" s="15" t="s">
        <v>60</v>
      </c>
      <c r="B20" s="14" t="s">
        <v>59</v>
      </c>
      <c r="C20" s="2">
        <v>830043.7</v>
      </c>
      <c r="D20" s="18">
        <v>830043.7</v>
      </c>
      <c r="E20" s="11">
        <v>237414.26287999999</v>
      </c>
      <c r="F20" s="3">
        <f t="shared" si="2"/>
        <v>28.602622112546605</v>
      </c>
      <c r="G20" s="11">
        <v>184830.20407000001</v>
      </c>
      <c r="H20" s="3">
        <f t="shared" si="4"/>
        <v>128.44992736689565</v>
      </c>
      <c r="K20" s="23"/>
      <c r="L20" s="23"/>
      <c r="M20" s="23"/>
      <c r="N20" s="23"/>
      <c r="O20" s="23"/>
      <c r="P20" s="23"/>
    </row>
    <row r="21" spans="1:16" ht="54" customHeight="1" x14ac:dyDescent="0.25">
      <c r="A21" s="15" t="s">
        <v>85</v>
      </c>
      <c r="B21" s="14" t="s">
        <v>86</v>
      </c>
      <c r="C21" s="2">
        <v>13059.8</v>
      </c>
      <c r="D21" s="18">
        <v>13059.8</v>
      </c>
      <c r="E21" s="11">
        <v>186702.45916999999</v>
      </c>
      <c r="F21" s="3">
        <f t="shared" si="2"/>
        <v>1429.5966184015069</v>
      </c>
      <c r="G21" s="11">
        <v>916.39578000000006</v>
      </c>
      <c r="H21" s="3">
        <f t="shared" si="4"/>
        <v>20373.561647130235</v>
      </c>
      <c r="K21" s="35"/>
      <c r="L21" s="35"/>
      <c r="M21" s="35"/>
      <c r="N21" s="35"/>
      <c r="O21" s="35"/>
      <c r="P21" s="35"/>
    </row>
    <row r="22" spans="1:16" ht="29.25" customHeight="1" x14ac:dyDescent="0.25">
      <c r="A22" s="22" t="s">
        <v>58</v>
      </c>
      <c r="B22" s="14" t="s">
        <v>57</v>
      </c>
      <c r="C22" s="2">
        <f>C23+C24</f>
        <v>8309253</v>
      </c>
      <c r="D22" s="2">
        <f t="shared" ref="D22:G22" si="8">D23+D24</f>
        <v>8309253</v>
      </c>
      <c r="E22" s="2">
        <f t="shared" si="8"/>
        <v>2349425.5984399999</v>
      </c>
      <c r="F22" s="3">
        <f t="shared" si="2"/>
        <v>28.274811206735428</v>
      </c>
      <c r="G22" s="2">
        <f t="shared" si="8"/>
        <v>2931055.2790700002</v>
      </c>
      <c r="H22" s="3">
        <f t="shared" si="4"/>
        <v>80.156304632557223</v>
      </c>
    </row>
    <row r="23" spans="1:16" ht="25.5" customHeight="1" x14ac:dyDescent="0.25">
      <c r="A23" s="15" t="s">
        <v>56</v>
      </c>
      <c r="B23" s="14" t="s">
        <v>55</v>
      </c>
      <c r="C23" s="2">
        <v>8309253</v>
      </c>
      <c r="D23" s="18">
        <v>8309253</v>
      </c>
      <c r="E23" s="11">
        <v>2349425.5984399999</v>
      </c>
      <c r="F23" s="3">
        <f t="shared" si="2"/>
        <v>28.274811206735428</v>
      </c>
      <c r="G23" s="11">
        <v>2930110.2790700002</v>
      </c>
      <c r="H23" s="3">
        <f t="shared" si="4"/>
        <v>80.182156119587887</v>
      </c>
    </row>
    <row r="24" spans="1:16" ht="26.25" customHeight="1" x14ac:dyDescent="0.25">
      <c r="A24" s="15" t="s">
        <v>54</v>
      </c>
      <c r="B24" s="14" t="s">
        <v>53</v>
      </c>
      <c r="C24" s="2"/>
      <c r="D24" s="18"/>
      <c r="E24" s="11"/>
      <c r="F24" s="3"/>
      <c r="G24" s="11">
        <v>945</v>
      </c>
      <c r="H24" s="3">
        <f t="shared" si="4"/>
        <v>0</v>
      </c>
    </row>
    <row r="25" spans="1:16" ht="33" customHeight="1" x14ac:dyDescent="0.25">
      <c r="A25" s="22" t="s">
        <v>52</v>
      </c>
      <c r="B25" s="14" t="s">
        <v>51</v>
      </c>
      <c r="C25" s="2">
        <f>C26+C27</f>
        <v>258615.19999999998</v>
      </c>
      <c r="D25" s="2">
        <f t="shared" ref="D25:G25" si="9">D26+D27</f>
        <v>258615.19999999998</v>
      </c>
      <c r="E25" s="2">
        <f t="shared" si="9"/>
        <v>40128.779269999992</v>
      </c>
      <c r="F25" s="3">
        <f t="shared" si="2"/>
        <v>15.516790687476991</v>
      </c>
      <c r="G25" s="2">
        <f t="shared" si="9"/>
        <v>44930.488709999998</v>
      </c>
      <c r="H25" s="3">
        <f t="shared" si="4"/>
        <v>89.313026459622492</v>
      </c>
    </row>
    <row r="26" spans="1:16" ht="27.75" customHeight="1" x14ac:dyDescent="0.25">
      <c r="A26" s="15" t="s">
        <v>50</v>
      </c>
      <c r="B26" s="14" t="s">
        <v>49</v>
      </c>
      <c r="C26" s="2">
        <v>254218.3</v>
      </c>
      <c r="D26" s="2">
        <v>254218.3</v>
      </c>
      <c r="E26" s="2">
        <v>39777.431119999994</v>
      </c>
      <c r="F26" s="3">
        <f t="shared" si="2"/>
        <v>15.646958193017573</v>
      </c>
      <c r="G26" s="11">
        <v>44732.421729999995</v>
      </c>
      <c r="H26" s="3">
        <f t="shared" si="4"/>
        <v>88.92304414031554</v>
      </c>
    </row>
    <row r="27" spans="1:16" ht="37.5" customHeight="1" x14ac:dyDescent="0.25">
      <c r="A27" s="15" t="s">
        <v>48</v>
      </c>
      <c r="B27" s="14" t="s">
        <v>47</v>
      </c>
      <c r="C27" s="2">
        <v>4396.8999999999996</v>
      </c>
      <c r="D27" s="18">
        <v>4396.8999999999996</v>
      </c>
      <c r="E27" s="11">
        <v>351.34815000000003</v>
      </c>
      <c r="F27" s="3">
        <f t="shared" si="2"/>
        <v>7.9908151197434565</v>
      </c>
      <c r="G27" s="11">
        <v>198.06698</v>
      </c>
      <c r="H27" s="3">
        <f t="shared" si="4"/>
        <v>177.38855310461139</v>
      </c>
    </row>
    <row r="28" spans="1:16" ht="21.75" customHeight="1" x14ac:dyDescent="0.25">
      <c r="A28" s="15" t="s">
        <v>46</v>
      </c>
      <c r="B28" s="14" t="s">
        <v>45</v>
      </c>
      <c r="C28" s="2">
        <v>323576.59999999998</v>
      </c>
      <c r="D28" s="18">
        <v>323576.59999999998</v>
      </c>
      <c r="E28" s="11">
        <v>80826.476769999994</v>
      </c>
      <c r="F28" s="3">
        <f t="shared" si="2"/>
        <v>24.979085870239071</v>
      </c>
      <c r="G28" s="11">
        <v>75788.723450000005</v>
      </c>
      <c r="H28" s="3">
        <f t="shared" si="4"/>
        <v>106.64710142970483</v>
      </c>
    </row>
    <row r="29" spans="1:16" ht="38.25" customHeight="1" x14ac:dyDescent="0.25">
      <c r="A29" s="15" t="s">
        <v>44</v>
      </c>
      <c r="B29" s="14" t="s">
        <v>43</v>
      </c>
      <c r="C29" s="2"/>
      <c r="D29" s="18">
        <v>0</v>
      </c>
      <c r="E29" s="11">
        <v>266</v>
      </c>
      <c r="F29" s="3"/>
      <c r="G29" s="11"/>
      <c r="H29" s="3"/>
    </row>
    <row r="30" spans="1:16" ht="19.5" customHeight="1" x14ac:dyDescent="0.25">
      <c r="A30" s="15"/>
      <c r="B30" s="21" t="s">
        <v>42</v>
      </c>
      <c r="C30" s="19">
        <f>C31+C32+C33+C34+C35+C36+C37</f>
        <v>4172847.8</v>
      </c>
      <c r="D30" s="19">
        <f t="shared" ref="D30:E30" si="10">D31+D32+D33+D34+D35+D36+D37</f>
        <v>4172847.8184799999</v>
      </c>
      <c r="E30" s="19">
        <f t="shared" si="10"/>
        <v>1026362.4569200001</v>
      </c>
      <c r="F30" s="20">
        <f t="shared" si="2"/>
        <v>24.596211066567545</v>
      </c>
      <c r="G30" s="19">
        <f t="shared" ref="G30" si="11">G31+G32+G33+G34+G35+G36+G37</f>
        <v>1354758.7212800002</v>
      </c>
      <c r="H30" s="20">
        <f t="shared" si="4"/>
        <v>75.759796988077298</v>
      </c>
    </row>
    <row r="31" spans="1:16" ht="51" customHeight="1" x14ac:dyDescent="0.25">
      <c r="A31" s="15" t="s">
        <v>41</v>
      </c>
      <c r="B31" s="14" t="s">
        <v>40</v>
      </c>
      <c r="C31" s="2">
        <v>1103897.8999999999</v>
      </c>
      <c r="D31" s="18">
        <v>1103897.90148</v>
      </c>
      <c r="E31" s="18">
        <v>297617.16644999996</v>
      </c>
      <c r="F31" s="3">
        <f t="shared" si="2"/>
        <v>26.960569999361674</v>
      </c>
      <c r="G31" s="18">
        <v>668452.40706</v>
      </c>
      <c r="H31" s="3">
        <f t="shared" si="4"/>
        <v>44.523314346190389</v>
      </c>
    </row>
    <row r="32" spans="1:16" ht="26.25" customHeight="1" x14ac:dyDescent="0.25">
      <c r="A32" s="15" t="s">
        <v>39</v>
      </c>
      <c r="B32" s="14" t="s">
        <v>38</v>
      </c>
      <c r="C32" s="2">
        <v>254238.9</v>
      </c>
      <c r="D32" s="18">
        <v>254238.851</v>
      </c>
      <c r="E32" s="18">
        <v>118065.87637</v>
      </c>
      <c r="F32" s="3">
        <f t="shared" si="2"/>
        <v>46.438959232867205</v>
      </c>
      <c r="G32" s="18">
        <v>41987.654710000003</v>
      </c>
      <c r="H32" s="3">
        <f t="shared" si="4"/>
        <v>281.19188172203582</v>
      </c>
    </row>
    <row r="33" spans="1:8" ht="39.75" customHeight="1" x14ac:dyDescent="0.25">
      <c r="A33" s="15" t="s">
        <v>37</v>
      </c>
      <c r="B33" s="14" t="s">
        <v>36</v>
      </c>
      <c r="C33" s="2">
        <v>387783.3</v>
      </c>
      <c r="D33" s="18">
        <v>387783.28399999999</v>
      </c>
      <c r="E33" s="18">
        <v>91645.885920000001</v>
      </c>
      <c r="F33" s="3">
        <f t="shared" si="2"/>
        <v>23.633273970623243</v>
      </c>
      <c r="G33" s="18">
        <v>114471.49476999999</v>
      </c>
      <c r="H33" s="3">
        <f t="shared" si="4"/>
        <v>80.060006296011082</v>
      </c>
    </row>
    <row r="34" spans="1:8" ht="37.5" customHeight="1" x14ac:dyDescent="0.25">
      <c r="A34" s="15" t="s">
        <v>35</v>
      </c>
      <c r="B34" s="14" t="s">
        <v>34</v>
      </c>
      <c r="C34" s="2">
        <v>315</v>
      </c>
      <c r="D34" s="18">
        <v>315</v>
      </c>
      <c r="E34" s="18">
        <v>1373.02026</v>
      </c>
      <c r="F34" s="3">
        <f t="shared" si="2"/>
        <v>435.8794476190476</v>
      </c>
      <c r="G34" s="18">
        <v>713.26499999999999</v>
      </c>
      <c r="H34" s="3">
        <f t="shared" si="4"/>
        <v>192.49791592185233</v>
      </c>
    </row>
    <row r="35" spans="1:8" ht="26.25" customHeight="1" x14ac:dyDescent="0.25">
      <c r="A35" s="15" t="s">
        <v>33</v>
      </c>
      <c r="B35" s="14" t="s">
        <v>32</v>
      </c>
      <c r="C35" s="2">
        <v>18360.7</v>
      </c>
      <c r="D35" s="18">
        <v>18360.748</v>
      </c>
      <c r="E35" s="18">
        <v>4744.2</v>
      </c>
      <c r="F35" s="3">
        <f t="shared" si="2"/>
        <v>25.838816588518071</v>
      </c>
      <c r="G35" s="18">
        <v>5133.7020000000002</v>
      </c>
      <c r="H35" s="3">
        <f t="shared" si="4"/>
        <v>92.412843597076716</v>
      </c>
    </row>
    <row r="36" spans="1:8" ht="24.75" customHeight="1" x14ac:dyDescent="0.25">
      <c r="A36" s="15" t="s">
        <v>31</v>
      </c>
      <c r="B36" s="14" t="s">
        <v>30</v>
      </c>
      <c r="C36" s="2">
        <v>2401757.4</v>
      </c>
      <c r="D36" s="18">
        <v>2401757.4130000002</v>
      </c>
      <c r="E36" s="18">
        <v>517460.59346</v>
      </c>
      <c r="F36" s="3">
        <f t="shared" si="2"/>
        <v>21.545081558159847</v>
      </c>
      <c r="G36" s="18">
        <v>521565.56479000003</v>
      </c>
      <c r="H36" s="3">
        <f t="shared" si="4"/>
        <v>99.212952003138312</v>
      </c>
    </row>
    <row r="37" spans="1:8" ht="27" customHeight="1" x14ac:dyDescent="0.25">
      <c r="A37" s="15" t="s">
        <v>29</v>
      </c>
      <c r="B37" s="14" t="s">
        <v>28</v>
      </c>
      <c r="C37" s="2">
        <v>6494.6</v>
      </c>
      <c r="D37" s="18">
        <v>6494.6210000000001</v>
      </c>
      <c r="E37" s="18">
        <v>-4544.2855399999999</v>
      </c>
      <c r="F37" s="3">
        <f t="shared" si="2"/>
        <v>-69.969988087064664</v>
      </c>
      <c r="G37" s="18">
        <v>2434.6329500000002</v>
      </c>
      <c r="H37" s="3"/>
    </row>
    <row r="38" spans="1:8" s="9" customFormat="1" ht="20.25" customHeight="1" x14ac:dyDescent="0.25">
      <c r="A38" s="17" t="s">
        <v>27</v>
      </c>
      <c r="B38" s="16" t="s">
        <v>26</v>
      </c>
      <c r="C38" s="1">
        <f>C39+C44+C45+C46+C47+C48</f>
        <v>58308854.100000001</v>
      </c>
      <c r="D38" s="1">
        <f t="shared" ref="D38:G38" si="12">D39+D44+D45+D46+D47+D48</f>
        <v>58308880.100000001</v>
      </c>
      <c r="E38" s="1">
        <f t="shared" si="12"/>
        <v>16535618.599999998</v>
      </c>
      <c r="F38" s="1">
        <f t="shared" si="2"/>
        <v>28.358662645623333</v>
      </c>
      <c r="G38" s="1">
        <f t="shared" si="12"/>
        <v>15111452.947680002</v>
      </c>
      <c r="H38" s="1">
        <f t="shared" si="4"/>
        <v>109.42441244565198</v>
      </c>
    </row>
    <row r="39" spans="1:8" ht="39.75" customHeight="1" x14ac:dyDescent="0.25">
      <c r="A39" s="15" t="s">
        <v>25</v>
      </c>
      <c r="B39" s="14" t="s">
        <v>24</v>
      </c>
      <c r="C39" s="2">
        <f>C40+C41+C42+C43</f>
        <v>58166475.600000001</v>
      </c>
      <c r="D39" s="2">
        <f t="shared" ref="D39:G39" si="13">D40+D41+D42+D43</f>
        <v>58166501.600000001</v>
      </c>
      <c r="E39" s="2">
        <f t="shared" si="13"/>
        <v>16081761.799999999</v>
      </c>
      <c r="F39" s="3">
        <f t="shared" si="2"/>
        <v>27.647806482485787</v>
      </c>
      <c r="G39" s="2">
        <f t="shared" si="13"/>
        <v>14853359.578400003</v>
      </c>
      <c r="H39" s="3">
        <f t="shared" si="4"/>
        <v>108.27019783043804</v>
      </c>
    </row>
    <row r="40" spans="1:8" ht="35.25" customHeight="1" x14ac:dyDescent="0.25">
      <c r="A40" s="15" t="s">
        <v>23</v>
      </c>
      <c r="B40" s="14" t="s">
        <v>22</v>
      </c>
      <c r="C40" s="2">
        <v>19403500</v>
      </c>
      <c r="D40" s="11">
        <v>19403500</v>
      </c>
      <c r="E40" s="11">
        <v>5978709.5999999996</v>
      </c>
      <c r="F40" s="3">
        <f t="shared" si="2"/>
        <v>30.812531759734068</v>
      </c>
      <c r="G40" s="11">
        <v>4619884.5</v>
      </c>
      <c r="H40" s="3">
        <f t="shared" si="4"/>
        <v>129.41253401464905</v>
      </c>
    </row>
    <row r="41" spans="1:8" ht="35.25" customHeight="1" x14ac:dyDescent="0.25">
      <c r="A41" s="15" t="s">
        <v>21</v>
      </c>
      <c r="B41" s="14" t="s">
        <v>20</v>
      </c>
      <c r="C41" s="2">
        <v>32085151.5</v>
      </c>
      <c r="D41" s="11">
        <v>32085151.5</v>
      </c>
      <c r="E41" s="11">
        <v>8616012.7999999989</v>
      </c>
      <c r="F41" s="3">
        <f t="shared" si="2"/>
        <v>26.853583035130747</v>
      </c>
      <c r="G41" s="11">
        <v>8689895.6062900014</v>
      </c>
      <c r="H41" s="3">
        <f t="shared" si="4"/>
        <v>99.149784880769758</v>
      </c>
    </row>
    <row r="42" spans="1:8" ht="35.25" customHeight="1" x14ac:dyDescent="0.25">
      <c r="A42" s="15" t="s">
        <v>19</v>
      </c>
      <c r="B42" s="14" t="s">
        <v>18</v>
      </c>
      <c r="C42" s="2">
        <v>3242770.2</v>
      </c>
      <c r="D42" s="11">
        <v>3242770.2</v>
      </c>
      <c r="E42" s="11">
        <v>1018459.4</v>
      </c>
      <c r="F42" s="3">
        <f t="shared" si="2"/>
        <v>31.407079046180947</v>
      </c>
      <c r="G42" s="11">
        <v>982649.03044</v>
      </c>
      <c r="H42" s="3">
        <f t="shared" si="4"/>
        <v>103.6442685486562</v>
      </c>
    </row>
    <row r="43" spans="1:8" ht="28.5" customHeight="1" x14ac:dyDescent="0.25">
      <c r="A43" s="15" t="s">
        <v>17</v>
      </c>
      <c r="B43" s="14" t="s">
        <v>16</v>
      </c>
      <c r="C43" s="2">
        <v>3435053.9</v>
      </c>
      <c r="D43" s="11">
        <v>3435079.9</v>
      </c>
      <c r="E43" s="11">
        <v>468580</v>
      </c>
      <c r="F43" s="3">
        <f t="shared" si="2"/>
        <v>13.641021858035968</v>
      </c>
      <c r="G43" s="11">
        <v>560930.44166999997</v>
      </c>
      <c r="H43" s="3">
        <f t="shared" si="4"/>
        <v>83.53620434735997</v>
      </c>
    </row>
    <row r="44" spans="1:8" ht="47.25" x14ac:dyDescent="0.25">
      <c r="A44" s="13" t="s">
        <v>15</v>
      </c>
      <c r="B44" s="12" t="s">
        <v>14</v>
      </c>
      <c r="C44" s="38"/>
      <c r="D44" s="11"/>
      <c r="E44" s="11"/>
      <c r="F44" s="3"/>
      <c r="G44" s="11">
        <v>-91193.515939999997</v>
      </c>
      <c r="H44" s="3">
        <f t="shared" si="4"/>
        <v>0</v>
      </c>
    </row>
    <row r="45" spans="1:8" ht="39.75" customHeight="1" x14ac:dyDescent="0.25">
      <c r="A45" s="13" t="s">
        <v>13</v>
      </c>
      <c r="B45" s="12" t="s">
        <v>12</v>
      </c>
      <c r="C45" s="38">
        <v>100000</v>
      </c>
      <c r="D45" s="11">
        <v>100000</v>
      </c>
      <c r="E45" s="11">
        <v>10702.7</v>
      </c>
      <c r="F45" s="3">
        <f t="shared" si="2"/>
        <v>10.702700000000002</v>
      </c>
      <c r="G45" s="11">
        <v>15786.064859999999</v>
      </c>
      <c r="H45" s="3">
        <f t="shared" si="4"/>
        <v>67.798403813222407</v>
      </c>
    </row>
    <row r="46" spans="1:8" ht="39.75" customHeight="1" x14ac:dyDescent="0.25">
      <c r="A46" s="13" t="s">
        <v>11</v>
      </c>
      <c r="B46" s="12" t="s">
        <v>10</v>
      </c>
      <c r="C46" s="38"/>
      <c r="D46" s="11"/>
      <c r="E46" s="11">
        <v>260</v>
      </c>
      <c r="F46" s="3"/>
      <c r="G46" s="11">
        <v>769.93</v>
      </c>
      <c r="H46" s="3">
        <f t="shared" si="4"/>
        <v>33.769303702934032</v>
      </c>
    </row>
    <row r="47" spans="1:8" ht="80.25" customHeight="1" x14ac:dyDescent="0.25">
      <c r="A47" s="13" t="s">
        <v>9</v>
      </c>
      <c r="B47" s="12" t="s">
        <v>8</v>
      </c>
      <c r="C47" s="38">
        <v>42904.3</v>
      </c>
      <c r="D47" s="11">
        <v>42904.2</v>
      </c>
      <c r="E47" s="11">
        <v>600236.19999999995</v>
      </c>
      <c r="F47" s="3">
        <f t="shared" si="2"/>
        <v>1399.0150148470314</v>
      </c>
      <c r="G47" s="11">
        <v>431784.96801999997</v>
      </c>
      <c r="H47" s="3">
        <f t="shared" si="4"/>
        <v>139.01275969667324</v>
      </c>
    </row>
    <row r="48" spans="1:8" ht="47.25" customHeight="1" x14ac:dyDescent="0.25">
      <c r="A48" s="13" t="s">
        <v>7</v>
      </c>
      <c r="B48" s="12" t="s">
        <v>6</v>
      </c>
      <c r="C48" s="38">
        <v>-525.79999999999995</v>
      </c>
      <c r="D48" s="11">
        <v>-525.70000000000005</v>
      </c>
      <c r="E48" s="11">
        <v>-157342.1</v>
      </c>
      <c r="F48" s="3">
        <f t="shared" si="2"/>
        <v>29930.017120030436</v>
      </c>
      <c r="G48" s="11">
        <v>-99054.077659999995</v>
      </c>
      <c r="H48" s="3" t="s">
        <v>96</v>
      </c>
    </row>
    <row r="49" spans="1:8" s="9" customFormat="1" ht="22.5" customHeight="1" x14ac:dyDescent="0.25">
      <c r="A49" s="95" t="s">
        <v>5</v>
      </c>
      <c r="B49" s="95"/>
      <c r="C49" s="10">
        <f>C7+C38</f>
        <v>191315351</v>
      </c>
      <c r="D49" s="10">
        <f t="shared" ref="D49:G49" si="14">D7+D38</f>
        <v>191315377.01848</v>
      </c>
      <c r="E49" s="10">
        <f t="shared" si="14"/>
        <v>42935744.619010001</v>
      </c>
      <c r="F49" s="1">
        <f t="shared" si="2"/>
        <v>22.442390825104795</v>
      </c>
      <c r="G49" s="10">
        <f t="shared" si="14"/>
        <v>40993459.530280009</v>
      </c>
      <c r="H49" s="1">
        <f t="shared" si="4"/>
        <v>104.73803653310918</v>
      </c>
    </row>
    <row r="51" spans="1:8" ht="22.5" customHeight="1" x14ac:dyDescent="0.25">
      <c r="A51" s="99" t="s">
        <v>95</v>
      </c>
      <c r="B51" s="99"/>
      <c r="C51" s="99"/>
      <c r="D51" s="99"/>
      <c r="E51" s="99"/>
      <c r="F51" s="99"/>
      <c r="G51" s="99"/>
      <c r="H51" s="99"/>
    </row>
    <row r="52" spans="1:8" s="7" customFormat="1" ht="22.5" customHeight="1" x14ac:dyDescent="0.25">
      <c r="A52" s="98" t="s">
        <v>92</v>
      </c>
      <c r="B52" s="98"/>
      <c r="C52" s="98"/>
      <c r="D52" s="98"/>
      <c r="E52" s="98"/>
      <c r="F52" s="98"/>
      <c r="G52" s="98"/>
      <c r="H52" s="98"/>
    </row>
    <row r="53" spans="1:8" x14ac:dyDescent="0.25">
      <c r="B53" s="8"/>
      <c r="C53" s="40"/>
    </row>
  </sheetData>
  <mergeCells count="15">
    <mergeCell ref="K13:P19"/>
    <mergeCell ref="A49:B49"/>
    <mergeCell ref="K3:R5"/>
    <mergeCell ref="K7:R11"/>
    <mergeCell ref="A52:H52"/>
    <mergeCell ref="A51:H51"/>
    <mergeCell ref="A1:H1"/>
    <mergeCell ref="A3:A5"/>
    <mergeCell ref="B3:B5"/>
    <mergeCell ref="H3:H5"/>
    <mergeCell ref="E4:E5"/>
    <mergeCell ref="F4:F5"/>
    <mergeCell ref="G4:G5"/>
    <mergeCell ref="C3:F3"/>
    <mergeCell ref="C4:D4"/>
  </mergeCells>
  <printOptions horizontalCentered="1"/>
  <pageMargins left="0.19685039370078741" right="0.19685039370078741" top="0.19685039370078741" bottom="0.19685039370078741" header="0" footer="0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6"/>
  <sheetViews>
    <sheetView showZeros="0" view="pageBreakPreview" zoomScale="85" zoomScaleNormal="44" zoomScaleSheetLayoutView="85" workbookViewId="0">
      <pane xSplit="2" ySplit="7" topLeftCell="C8" activePane="bottomRight" state="frozen"/>
      <selection pane="topRight" activeCell="B1" sqref="B1"/>
      <selection pane="bottomLeft" activeCell="A6" sqref="A6"/>
      <selection pane="bottomRight" activeCell="K3" sqref="K3"/>
    </sheetView>
  </sheetViews>
  <sheetFormatPr defaultRowHeight="11.25" x14ac:dyDescent="0.2"/>
  <cols>
    <col min="1" max="1" width="22" style="41" customWidth="1"/>
    <col min="2" max="2" width="62.6640625" style="43" customWidth="1"/>
    <col min="3" max="3" width="19" style="43" customWidth="1"/>
    <col min="4" max="4" width="21" style="43" customWidth="1"/>
    <col min="5" max="5" width="18.6640625" style="43" customWidth="1"/>
    <col min="6" max="6" width="16.83203125" style="42" customWidth="1"/>
    <col min="7" max="7" width="18.5" style="41" customWidth="1"/>
    <col min="8" max="8" width="25" style="41" customWidth="1"/>
    <col min="9" max="9" width="17.1640625" style="41" customWidth="1"/>
    <col min="10" max="10" width="20" style="41" customWidth="1"/>
    <col min="11" max="11" width="14.33203125" style="41" customWidth="1"/>
    <col min="12" max="12" width="12.5" style="41" customWidth="1"/>
    <col min="13" max="15" width="9.33203125" style="41"/>
    <col min="16" max="16" width="16.33203125" style="41" customWidth="1"/>
    <col min="17" max="257" width="9.33203125" style="41"/>
    <col min="258" max="258" width="22" style="41" customWidth="1"/>
    <col min="259" max="259" width="62.6640625" style="41" customWidth="1"/>
    <col min="260" max="260" width="23.6640625" style="41" customWidth="1"/>
    <col min="261" max="261" width="18.6640625" style="41" customWidth="1"/>
    <col min="262" max="262" width="16.83203125" style="41" customWidth="1"/>
    <col min="263" max="263" width="18.5" style="41" customWidth="1"/>
    <col min="264" max="264" width="25" style="41" customWidth="1"/>
    <col min="265" max="265" width="17.1640625" style="41" customWidth="1"/>
    <col min="266" max="266" width="20" style="41" customWidth="1"/>
    <col min="267" max="267" width="14.33203125" style="41" customWidth="1"/>
    <col min="268" max="268" width="12.5" style="41" customWidth="1"/>
    <col min="269" max="271" width="9.33203125" style="41"/>
    <col min="272" max="272" width="16.33203125" style="41" customWidth="1"/>
    <col min="273" max="513" width="9.33203125" style="41"/>
    <col min="514" max="514" width="22" style="41" customWidth="1"/>
    <col min="515" max="515" width="62.6640625" style="41" customWidth="1"/>
    <col min="516" max="516" width="23.6640625" style="41" customWidth="1"/>
    <col min="517" max="517" width="18.6640625" style="41" customWidth="1"/>
    <col min="518" max="518" width="16.83203125" style="41" customWidth="1"/>
    <col min="519" max="519" width="18.5" style="41" customWidth="1"/>
    <col min="520" max="520" width="25" style="41" customWidth="1"/>
    <col min="521" max="521" width="17.1640625" style="41" customWidth="1"/>
    <col min="522" max="522" width="20" style="41" customWidth="1"/>
    <col min="523" max="523" width="14.33203125" style="41" customWidth="1"/>
    <col min="524" max="524" width="12.5" style="41" customWidth="1"/>
    <col min="525" max="527" width="9.33203125" style="41"/>
    <col min="528" max="528" width="16.33203125" style="41" customWidth="1"/>
    <col min="529" max="769" width="9.33203125" style="41"/>
    <col min="770" max="770" width="22" style="41" customWidth="1"/>
    <col min="771" max="771" width="62.6640625" style="41" customWidth="1"/>
    <col min="772" max="772" width="23.6640625" style="41" customWidth="1"/>
    <col min="773" max="773" width="18.6640625" style="41" customWidth="1"/>
    <col min="774" max="774" width="16.83203125" style="41" customWidth="1"/>
    <col min="775" max="775" width="18.5" style="41" customWidth="1"/>
    <col min="776" max="776" width="25" style="41" customWidth="1"/>
    <col min="777" max="777" width="17.1640625" style="41" customWidth="1"/>
    <col min="778" max="778" width="20" style="41" customWidth="1"/>
    <col min="779" max="779" width="14.33203125" style="41" customWidth="1"/>
    <col min="780" max="780" width="12.5" style="41" customWidth="1"/>
    <col min="781" max="783" width="9.33203125" style="41"/>
    <col min="784" max="784" width="16.33203125" style="41" customWidth="1"/>
    <col min="785" max="1025" width="9.33203125" style="41"/>
    <col min="1026" max="1026" width="22" style="41" customWidth="1"/>
    <col min="1027" max="1027" width="62.6640625" style="41" customWidth="1"/>
    <col min="1028" max="1028" width="23.6640625" style="41" customWidth="1"/>
    <col min="1029" max="1029" width="18.6640625" style="41" customWidth="1"/>
    <col min="1030" max="1030" width="16.83203125" style="41" customWidth="1"/>
    <col min="1031" max="1031" width="18.5" style="41" customWidth="1"/>
    <col min="1032" max="1032" width="25" style="41" customWidth="1"/>
    <col min="1033" max="1033" width="17.1640625" style="41" customWidth="1"/>
    <col min="1034" max="1034" width="20" style="41" customWidth="1"/>
    <col min="1035" max="1035" width="14.33203125" style="41" customWidth="1"/>
    <col min="1036" max="1036" width="12.5" style="41" customWidth="1"/>
    <col min="1037" max="1039" width="9.33203125" style="41"/>
    <col min="1040" max="1040" width="16.33203125" style="41" customWidth="1"/>
    <col min="1041" max="1281" width="9.33203125" style="41"/>
    <col min="1282" max="1282" width="22" style="41" customWidth="1"/>
    <col min="1283" max="1283" width="62.6640625" style="41" customWidth="1"/>
    <col min="1284" max="1284" width="23.6640625" style="41" customWidth="1"/>
    <col min="1285" max="1285" width="18.6640625" style="41" customWidth="1"/>
    <col min="1286" max="1286" width="16.83203125" style="41" customWidth="1"/>
    <col min="1287" max="1287" width="18.5" style="41" customWidth="1"/>
    <col min="1288" max="1288" width="25" style="41" customWidth="1"/>
    <col min="1289" max="1289" width="17.1640625" style="41" customWidth="1"/>
    <col min="1290" max="1290" width="20" style="41" customWidth="1"/>
    <col min="1291" max="1291" width="14.33203125" style="41" customWidth="1"/>
    <col min="1292" max="1292" width="12.5" style="41" customWidth="1"/>
    <col min="1293" max="1295" width="9.33203125" style="41"/>
    <col min="1296" max="1296" width="16.33203125" style="41" customWidth="1"/>
    <col min="1297" max="1537" width="9.33203125" style="41"/>
    <col min="1538" max="1538" width="22" style="41" customWidth="1"/>
    <col min="1539" max="1539" width="62.6640625" style="41" customWidth="1"/>
    <col min="1540" max="1540" width="23.6640625" style="41" customWidth="1"/>
    <col min="1541" max="1541" width="18.6640625" style="41" customWidth="1"/>
    <col min="1542" max="1542" width="16.83203125" style="41" customWidth="1"/>
    <col min="1543" max="1543" width="18.5" style="41" customWidth="1"/>
    <col min="1544" max="1544" width="25" style="41" customWidth="1"/>
    <col min="1545" max="1545" width="17.1640625" style="41" customWidth="1"/>
    <col min="1546" max="1546" width="20" style="41" customWidth="1"/>
    <col min="1547" max="1547" width="14.33203125" style="41" customWidth="1"/>
    <col min="1548" max="1548" width="12.5" style="41" customWidth="1"/>
    <col min="1549" max="1551" width="9.33203125" style="41"/>
    <col min="1552" max="1552" width="16.33203125" style="41" customWidth="1"/>
    <col min="1553" max="1793" width="9.33203125" style="41"/>
    <col min="1794" max="1794" width="22" style="41" customWidth="1"/>
    <col min="1795" max="1795" width="62.6640625" style="41" customWidth="1"/>
    <col min="1796" max="1796" width="23.6640625" style="41" customWidth="1"/>
    <col min="1797" max="1797" width="18.6640625" style="41" customWidth="1"/>
    <col min="1798" max="1798" width="16.83203125" style="41" customWidth="1"/>
    <col min="1799" max="1799" width="18.5" style="41" customWidth="1"/>
    <col min="1800" max="1800" width="25" style="41" customWidth="1"/>
    <col min="1801" max="1801" width="17.1640625" style="41" customWidth="1"/>
    <col min="1802" max="1802" width="20" style="41" customWidth="1"/>
    <col min="1803" max="1803" width="14.33203125" style="41" customWidth="1"/>
    <col min="1804" max="1804" width="12.5" style="41" customWidth="1"/>
    <col min="1805" max="1807" width="9.33203125" style="41"/>
    <col min="1808" max="1808" width="16.33203125" style="41" customWidth="1"/>
    <col min="1809" max="2049" width="9.33203125" style="41"/>
    <col min="2050" max="2050" width="22" style="41" customWidth="1"/>
    <col min="2051" max="2051" width="62.6640625" style="41" customWidth="1"/>
    <col min="2052" max="2052" width="23.6640625" style="41" customWidth="1"/>
    <col min="2053" max="2053" width="18.6640625" style="41" customWidth="1"/>
    <col min="2054" max="2054" width="16.83203125" style="41" customWidth="1"/>
    <col min="2055" max="2055" width="18.5" style="41" customWidth="1"/>
    <col min="2056" max="2056" width="25" style="41" customWidth="1"/>
    <col min="2057" max="2057" width="17.1640625" style="41" customWidth="1"/>
    <col min="2058" max="2058" width="20" style="41" customWidth="1"/>
    <col min="2059" max="2059" width="14.33203125" style="41" customWidth="1"/>
    <col min="2060" max="2060" width="12.5" style="41" customWidth="1"/>
    <col min="2061" max="2063" width="9.33203125" style="41"/>
    <col min="2064" max="2064" width="16.33203125" style="41" customWidth="1"/>
    <col min="2065" max="2305" width="9.33203125" style="41"/>
    <col min="2306" max="2306" width="22" style="41" customWidth="1"/>
    <col min="2307" max="2307" width="62.6640625" style="41" customWidth="1"/>
    <col min="2308" max="2308" width="23.6640625" style="41" customWidth="1"/>
    <col min="2309" max="2309" width="18.6640625" style="41" customWidth="1"/>
    <col min="2310" max="2310" width="16.83203125" style="41" customWidth="1"/>
    <col min="2311" max="2311" width="18.5" style="41" customWidth="1"/>
    <col min="2312" max="2312" width="25" style="41" customWidth="1"/>
    <col min="2313" max="2313" width="17.1640625" style="41" customWidth="1"/>
    <col min="2314" max="2314" width="20" style="41" customWidth="1"/>
    <col min="2315" max="2315" width="14.33203125" style="41" customWidth="1"/>
    <col min="2316" max="2316" width="12.5" style="41" customWidth="1"/>
    <col min="2317" max="2319" width="9.33203125" style="41"/>
    <col min="2320" max="2320" width="16.33203125" style="41" customWidth="1"/>
    <col min="2321" max="2561" width="9.33203125" style="41"/>
    <col min="2562" max="2562" width="22" style="41" customWidth="1"/>
    <col min="2563" max="2563" width="62.6640625" style="41" customWidth="1"/>
    <col min="2564" max="2564" width="23.6640625" style="41" customWidth="1"/>
    <col min="2565" max="2565" width="18.6640625" style="41" customWidth="1"/>
    <col min="2566" max="2566" width="16.83203125" style="41" customWidth="1"/>
    <col min="2567" max="2567" width="18.5" style="41" customWidth="1"/>
    <col min="2568" max="2568" width="25" style="41" customWidth="1"/>
    <col min="2569" max="2569" width="17.1640625" style="41" customWidth="1"/>
    <col min="2570" max="2570" width="20" style="41" customWidth="1"/>
    <col min="2571" max="2571" width="14.33203125" style="41" customWidth="1"/>
    <col min="2572" max="2572" width="12.5" style="41" customWidth="1"/>
    <col min="2573" max="2575" width="9.33203125" style="41"/>
    <col min="2576" max="2576" width="16.33203125" style="41" customWidth="1"/>
    <col min="2577" max="2817" width="9.33203125" style="41"/>
    <col min="2818" max="2818" width="22" style="41" customWidth="1"/>
    <col min="2819" max="2819" width="62.6640625" style="41" customWidth="1"/>
    <col min="2820" max="2820" width="23.6640625" style="41" customWidth="1"/>
    <col min="2821" max="2821" width="18.6640625" style="41" customWidth="1"/>
    <col min="2822" max="2822" width="16.83203125" style="41" customWidth="1"/>
    <col min="2823" max="2823" width="18.5" style="41" customWidth="1"/>
    <col min="2824" max="2824" width="25" style="41" customWidth="1"/>
    <col min="2825" max="2825" width="17.1640625" style="41" customWidth="1"/>
    <col min="2826" max="2826" width="20" style="41" customWidth="1"/>
    <col min="2827" max="2827" width="14.33203125" style="41" customWidth="1"/>
    <col min="2828" max="2828" width="12.5" style="41" customWidth="1"/>
    <col min="2829" max="2831" width="9.33203125" style="41"/>
    <col min="2832" max="2832" width="16.33203125" style="41" customWidth="1"/>
    <col min="2833" max="3073" width="9.33203125" style="41"/>
    <col min="3074" max="3074" width="22" style="41" customWidth="1"/>
    <col min="3075" max="3075" width="62.6640625" style="41" customWidth="1"/>
    <col min="3076" max="3076" width="23.6640625" style="41" customWidth="1"/>
    <col min="3077" max="3077" width="18.6640625" style="41" customWidth="1"/>
    <col min="3078" max="3078" width="16.83203125" style="41" customWidth="1"/>
    <col min="3079" max="3079" width="18.5" style="41" customWidth="1"/>
    <col min="3080" max="3080" width="25" style="41" customWidth="1"/>
    <col min="3081" max="3081" width="17.1640625" style="41" customWidth="1"/>
    <col min="3082" max="3082" width="20" style="41" customWidth="1"/>
    <col min="3083" max="3083" width="14.33203125" style="41" customWidth="1"/>
    <col min="3084" max="3084" width="12.5" style="41" customWidth="1"/>
    <col min="3085" max="3087" width="9.33203125" style="41"/>
    <col min="3088" max="3088" width="16.33203125" style="41" customWidth="1"/>
    <col min="3089" max="3329" width="9.33203125" style="41"/>
    <col min="3330" max="3330" width="22" style="41" customWidth="1"/>
    <col min="3331" max="3331" width="62.6640625" style="41" customWidth="1"/>
    <col min="3332" max="3332" width="23.6640625" style="41" customWidth="1"/>
    <col min="3333" max="3333" width="18.6640625" style="41" customWidth="1"/>
    <col min="3334" max="3334" width="16.83203125" style="41" customWidth="1"/>
    <col min="3335" max="3335" width="18.5" style="41" customWidth="1"/>
    <col min="3336" max="3336" width="25" style="41" customWidth="1"/>
    <col min="3337" max="3337" width="17.1640625" style="41" customWidth="1"/>
    <col min="3338" max="3338" width="20" style="41" customWidth="1"/>
    <col min="3339" max="3339" width="14.33203125" style="41" customWidth="1"/>
    <col min="3340" max="3340" width="12.5" style="41" customWidth="1"/>
    <col min="3341" max="3343" width="9.33203125" style="41"/>
    <col min="3344" max="3344" width="16.33203125" style="41" customWidth="1"/>
    <col min="3345" max="3585" width="9.33203125" style="41"/>
    <col min="3586" max="3586" width="22" style="41" customWidth="1"/>
    <col min="3587" max="3587" width="62.6640625" style="41" customWidth="1"/>
    <col min="3588" max="3588" width="23.6640625" style="41" customWidth="1"/>
    <col min="3589" max="3589" width="18.6640625" style="41" customWidth="1"/>
    <col min="3590" max="3590" width="16.83203125" style="41" customWidth="1"/>
    <col min="3591" max="3591" width="18.5" style="41" customWidth="1"/>
    <col min="3592" max="3592" width="25" style="41" customWidth="1"/>
    <col min="3593" max="3593" width="17.1640625" style="41" customWidth="1"/>
    <col min="3594" max="3594" width="20" style="41" customWidth="1"/>
    <col min="3595" max="3595" width="14.33203125" style="41" customWidth="1"/>
    <col min="3596" max="3596" width="12.5" style="41" customWidth="1"/>
    <col min="3597" max="3599" width="9.33203125" style="41"/>
    <col min="3600" max="3600" width="16.33203125" style="41" customWidth="1"/>
    <col min="3601" max="3841" width="9.33203125" style="41"/>
    <col min="3842" max="3842" width="22" style="41" customWidth="1"/>
    <col min="3843" max="3843" width="62.6640625" style="41" customWidth="1"/>
    <col min="3844" max="3844" width="23.6640625" style="41" customWidth="1"/>
    <col min="3845" max="3845" width="18.6640625" style="41" customWidth="1"/>
    <col min="3846" max="3846" width="16.83203125" style="41" customWidth="1"/>
    <col min="3847" max="3847" width="18.5" style="41" customWidth="1"/>
    <col min="3848" max="3848" width="25" style="41" customWidth="1"/>
    <col min="3849" max="3849" width="17.1640625" style="41" customWidth="1"/>
    <col min="3850" max="3850" width="20" style="41" customWidth="1"/>
    <col min="3851" max="3851" width="14.33203125" style="41" customWidth="1"/>
    <col min="3852" max="3852" width="12.5" style="41" customWidth="1"/>
    <col min="3853" max="3855" width="9.33203125" style="41"/>
    <col min="3856" max="3856" width="16.33203125" style="41" customWidth="1"/>
    <col min="3857" max="4097" width="9.33203125" style="41"/>
    <col min="4098" max="4098" width="22" style="41" customWidth="1"/>
    <col min="4099" max="4099" width="62.6640625" style="41" customWidth="1"/>
    <col min="4100" max="4100" width="23.6640625" style="41" customWidth="1"/>
    <col min="4101" max="4101" width="18.6640625" style="41" customWidth="1"/>
    <col min="4102" max="4102" width="16.83203125" style="41" customWidth="1"/>
    <col min="4103" max="4103" width="18.5" style="41" customWidth="1"/>
    <col min="4104" max="4104" width="25" style="41" customWidth="1"/>
    <col min="4105" max="4105" width="17.1640625" style="41" customWidth="1"/>
    <col min="4106" max="4106" width="20" style="41" customWidth="1"/>
    <col min="4107" max="4107" width="14.33203125" style="41" customWidth="1"/>
    <col min="4108" max="4108" width="12.5" style="41" customWidth="1"/>
    <col min="4109" max="4111" width="9.33203125" style="41"/>
    <col min="4112" max="4112" width="16.33203125" style="41" customWidth="1"/>
    <col min="4113" max="4353" width="9.33203125" style="41"/>
    <col min="4354" max="4354" width="22" style="41" customWidth="1"/>
    <col min="4355" max="4355" width="62.6640625" style="41" customWidth="1"/>
    <col min="4356" max="4356" width="23.6640625" style="41" customWidth="1"/>
    <col min="4357" max="4357" width="18.6640625" style="41" customWidth="1"/>
    <col min="4358" max="4358" width="16.83203125" style="41" customWidth="1"/>
    <col min="4359" max="4359" width="18.5" style="41" customWidth="1"/>
    <col min="4360" max="4360" width="25" style="41" customWidth="1"/>
    <col min="4361" max="4361" width="17.1640625" style="41" customWidth="1"/>
    <col min="4362" max="4362" width="20" style="41" customWidth="1"/>
    <col min="4363" max="4363" width="14.33203125" style="41" customWidth="1"/>
    <col min="4364" max="4364" width="12.5" style="41" customWidth="1"/>
    <col min="4365" max="4367" width="9.33203125" style="41"/>
    <col min="4368" max="4368" width="16.33203125" style="41" customWidth="1"/>
    <col min="4369" max="4609" width="9.33203125" style="41"/>
    <col min="4610" max="4610" width="22" style="41" customWidth="1"/>
    <col min="4611" max="4611" width="62.6640625" style="41" customWidth="1"/>
    <col min="4612" max="4612" width="23.6640625" style="41" customWidth="1"/>
    <col min="4613" max="4613" width="18.6640625" style="41" customWidth="1"/>
    <col min="4614" max="4614" width="16.83203125" style="41" customWidth="1"/>
    <col min="4615" max="4615" width="18.5" style="41" customWidth="1"/>
    <col min="4616" max="4616" width="25" style="41" customWidth="1"/>
    <col min="4617" max="4617" width="17.1640625" style="41" customWidth="1"/>
    <col min="4618" max="4618" width="20" style="41" customWidth="1"/>
    <col min="4619" max="4619" width="14.33203125" style="41" customWidth="1"/>
    <col min="4620" max="4620" width="12.5" style="41" customWidth="1"/>
    <col min="4621" max="4623" width="9.33203125" style="41"/>
    <col min="4624" max="4624" width="16.33203125" style="41" customWidth="1"/>
    <col min="4625" max="4865" width="9.33203125" style="41"/>
    <col min="4866" max="4866" width="22" style="41" customWidth="1"/>
    <col min="4867" max="4867" width="62.6640625" style="41" customWidth="1"/>
    <col min="4868" max="4868" width="23.6640625" style="41" customWidth="1"/>
    <col min="4869" max="4869" width="18.6640625" style="41" customWidth="1"/>
    <col min="4870" max="4870" width="16.83203125" style="41" customWidth="1"/>
    <col min="4871" max="4871" width="18.5" style="41" customWidth="1"/>
    <col min="4872" max="4872" width="25" style="41" customWidth="1"/>
    <col min="4873" max="4873" width="17.1640625" style="41" customWidth="1"/>
    <col min="4874" max="4874" width="20" style="41" customWidth="1"/>
    <col min="4875" max="4875" width="14.33203125" style="41" customWidth="1"/>
    <col min="4876" max="4876" width="12.5" style="41" customWidth="1"/>
    <col min="4877" max="4879" width="9.33203125" style="41"/>
    <col min="4880" max="4880" width="16.33203125" style="41" customWidth="1"/>
    <col min="4881" max="5121" width="9.33203125" style="41"/>
    <col min="5122" max="5122" width="22" style="41" customWidth="1"/>
    <col min="5123" max="5123" width="62.6640625" style="41" customWidth="1"/>
    <col min="5124" max="5124" width="23.6640625" style="41" customWidth="1"/>
    <col min="5125" max="5125" width="18.6640625" style="41" customWidth="1"/>
    <col min="5126" max="5126" width="16.83203125" style="41" customWidth="1"/>
    <col min="5127" max="5127" width="18.5" style="41" customWidth="1"/>
    <col min="5128" max="5128" width="25" style="41" customWidth="1"/>
    <col min="5129" max="5129" width="17.1640625" style="41" customWidth="1"/>
    <col min="5130" max="5130" width="20" style="41" customWidth="1"/>
    <col min="5131" max="5131" width="14.33203125" style="41" customWidth="1"/>
    <col min="5132" max="5132" width="12.5" style="41" customWidth="1"/>
    <col min="5133" max="5135" width="9.33203125" style="41"/>
    <col min="5136" max="5136" width="16.33203125" style="41" customWidth="1"/>
    <col min="5137" max="5377" width="9.33203125" style="41"/>
    <col min="5378" max="5378" width="22" style="41" customWidth="1"/>
    <col min="5379" max="5379" width="62.6640625" style="41" customWidth="1"/>
    <col min="5380" max="5380" width="23.6640625" style="41" customWidth="1"/>
    <col min="5381" max="5381" width="18.6640625" style="41" customWidth="1"/>
    <col min="5382" max="5382" width="16.83203125" style="41" customWidth="1"/>
    <col min="5383" max="5383" width="18.5" style="41" customWidth="1"/>
    <col min="5384" max="5384" width="25" style="41" customWidth="1"/>
    <col min="5385" max="5385" width="17.1640625" style="41" customWidth="1"/>
    <col min="5386" max="5386" width="20" style="41" customWidth="1"/>
    <col min="5387" max="5387" width="14.33203125" style="41" customWidth="1"/>
    <col min="5388" max="5388" width="12.5" style="41" customWidth="1"/>
    <col min="5389" max="5391" width="9.33203125" style="41"/>
    <col min="5392" max="5392" width="16.33203125" style="41" customWidth="1"/>
    <col min="5393" max="5633" width="9.33203125" style="41"/>
    <col min="5634" max="5634" width="22" style="41" customWidth="1"/>
    <col min="5635" max="5635" width="62.6640625" style="41" customWidth="1"/>
    <col min="5636" max="5636" width="23.6640625" style="41" customWidth="1"/>
    <col min="5637" max="5637" width="18.6640625" style="41" customWidth="1"/>
    <col min="5638" max="5638" width="16.83203125" style="41" customWidth="1"/>
    <col min="5639" max="5639" width="18.5" style="41" customWidth="1"/>
    <col min="5640" max="5640" width="25" style="41" customWidth="1"/>
    <col min="5641" max="5641" width="17.1640625" style="41" customWidth="1"/>
    <col min="5642" max="5642" width="20" style="41" customWidth="1"/>
    <col min="5643" max="5643" width="14.33203125" style="41" customWidth="1"/>
    <col min="5644" max="5644" width="12.5" style="41" customWidth="1"/>
    <col min="5645" max="5647" width="9.33203125" style="41"/>
    <col min="5648" max="5648" width="16.33203125" style="41" customWidth="1"/>
    <col min="5649" max="5889" width="9.33203125" style="41"/>
    <col min="5890" max="5890" width="22" style="41" customWidth="1"/>
    <col min="5891" max="5891" width="62.6640625" style="41" customWidth="1"/>
    <col min="5892" max="5892" width="23.6640625" style="41" customWidth="1"/>
    <col min="5893" max="5893" width="18.6640625" style="41" customWidth="1"/>
    <col min="5894" max="5894" width="16.83203125" style="41" customWidth="1"/>
    <col min="5895" max="5895" width="18.5" style="41" customWidth="1"/>
    <col min="5896" max="5896" width="25" style="41" customWidth="1"/>
    <col min="5897" max="5897" width="17.1640625" style="41" customWidth="1"/>
    <col min="5898" max="5898" width="20" style="41" customWidth="1"/>
    <col min="5899" max="5899" width="14.33203125" style="41" customWidth="1"/>
    <col min="5900" max="5900" width="12.5" style="41" customWidth="1"/>
    <col min="5901" max="5903" width="9.33203125" style="41"/>
    <col min="5904" max="5904" width="16.33203125" style="41" customWidth="1"/>
    <col min="5905" max="6145" width="9.33203125" style="41"/>
    <col min="6146" max="6146" width="22" style="41" customWidth="1"/>
    <col min="6147" max="6147" width="62.6640625" style="41" customWidth="1"/>
    <col min="6148" max="6148" width="23.6640625" style="41" customWidth="1"/>
    <col min="6149" max="6149" width="18.6640625" style="41" customWidth="1"/>
    <col min="6150" max="6150" width="16.83203125" style="41" customWidth="1"/>
    <col min="6151" max="6151" width="18.5" style="41" customWidth="1"/>
    <col min="6152" max="6152" width="25" style="41" customWidth="1"/>
    <col min="6153" max="6153" width="17.1640625" style="41" customWidth="1"/>
    <col min="6154" max="6154" width="20" style="41" customWidth="1"/>
    <col min="6155" max="6155" width="14.33203125" style="41" customWidth="1"/>
    <col min="6156" max="6156" width="12.5" style="41" customWidth="1"/>
    <col min="6157" max="6159" width="9.33203125" style="41"/>
    <col min="6160" max="6160" width="16.33203125" style="41" customWidth="1"/>
    <col min="6161" max="6401" width="9.33203125" style="41"/>
    <col min="6402" max="6402" width="22" style="41" customWidth="1"/>
    <col min="6403" max="6403" width="62.6640625" style="41" customWidth="1"/>
    <col min="6404" max="6404" width="23.6640625" style="41" customWidth="1"/>
    <col min="6405" max="6405" width="18.6640625" style="41" customWidth="1"/>
    <col min="6406" max="6406" width="16.83203125" style="41" customWidth="1"/>
    <col min="6407" max="6407" width="18.5" style="41" customWidth="1"/>
    <col min="6408" max="6408" width="25" style="41" customWidth="1"/>
    <col min="6409" max="6409" width="17.1640625" style="41" customWidth="1"/>
    <col min="6410" max="6410" width="20" style="41" customWidth="1"/>
    <col min="6411" max="6411" width="14.33203125" style="41" customWidth="1"/>
    <col min="6412" max="6412" width="12.5" style="41" customWidth="1"/>
    <col min="6413" max="6415" width="9.33203125" style="41"/>
    <col min="6416" max="6416" width="16.33203125" style="41" customWidth="1"/>
    <col min="6417" max="6657" width="9.33203125" style="41"/>
    <col min="6658" max="6658" width="22" style="41" customWidth="1"/>
    <col min="6659" max="6659" width="62.6640625" style="41" customWidth="1"/>
    <col min="6660" max="6660" width="23.6640625" style="41" customWidth="1"/>
    <col min="6661" max="6661" width="18.6640625" style="41" customWidth="1"/>
    <col min="6662" max="6662" width="16.83203125" style="41" customWidth="1"/>
    <col min="6663" max="6663" width="18.5" style="41" customWidth="1"/>
    <col min="6664" max="6664" width="25" style="41" customWidth="1"/>
    <col min="6665" max="6665" width="17.1640625" style="41" customWidth="1"/>
    <col min="6666" max="6666" width="20" style="41" customWidth="1"/>
    <col min="6667" max="6667" width="14.33203125" style="41" customWidth="1"/>
    <col min="6668" max="6668" width="12.5" style="41" customWidth="1"/>
    <col min="6669" max="6671" width="9.33203125" style="41"/>
    <col min="6672" max="6672" width="16.33203125" style="41" customWidth="1"/>
    <col min="6673" max="6913" width="9.33203125" style="41"/>
    <col min="6914" max="6914" width="22" style="41" customWidth="1"/>
    <col min="6915" max="6915" width="62.6640625" style="41" customWidth="1"/>
    <col min="6916" max="6916" width="23.6640625" style="41" customWidth="1"/>
    <col min="6917" max="6917" width="18.6640625" style="41" customWidth="1"/>
    <col min="6918" max="6918" width="16.83203125" style="41" customWidth="1"/>
    <col min="6919" max="6919" width="18.5" style="41" customWidth="1"/>
    <col min="6920" max="6920" width="25" style="41" customWidth="1"/>
    <col min="6921" max="6921" width="17.1640625" style="41" customWidth="1"/>
    <col min="6922" max="6922" width="20" style="41" customWidth="1"/>
    <col min="6923" max="6923" width="14.33203125" style="41" customWidth="1"/>
    <col min="6924" max="6924" width="12.5" style="41" customWidth="1"/>
    <col min="6925" max="6927" width="9.33203125" style="41"/>
    <col min="6928" max="6928" width="16.33203125" style="41" customWidth="1"/>
    <col min="6929" max="7169" width="9.33203125" style="41"/>
    <col min="7170" max="7170" width="22" style="41" customWidth="1"/>
    <col min="7171" max="7171" width="62.6640625" style="41" customWidth="1"/>
    <col min="7172" max="7172" width="23.6640625" style="41" customWidth="1"/>
    <col min="7173" max="7173" width="18.6640625" style="41" customWidth="1"/>
    <col min="7174" max="7174" width="16.83203125" style="41" customWidth="1"/>
    <col min="7175" max="7175" width="18.5" style="41" customWidth="1"/>
    <col min="7176" max="7176" width="25" style="41" customWidth="1"/>
    <col min="7177" max="7177" width="17.1640625" style="41" customWidth="1"/>
    <col min="7178" max="7178" width="20" style="41" customWidth="1"/>
    <col min="7179" max="7179" width="14.33203125" style="41" customWidth="1"/>
    <col min="7180" max="7180" width="12.5" style="41" customWidth="1"/>
    <col min="7181" max="7183" width="9.33203125" style="41"/>
    <col min="7184" max="7184" width="16.33203125" style="41" customWidth="1"/>
    <col min="7185" max="7425" width="9.33203125" style="41"/>
    <col min="7426" max="7426" width="22" style="41" customWidth="1"/>
    <col min="7427" max="7427" width="62.6640625" style="41" customWidth="1"/>
    <col min="7428" max="7428" width="23.6640625" style="41" customWidth="1"/>
    <col min="7429" max="7429" width="18.6640625" style="41" customWidth="1"/>
    <col min="7430" max="7430" width="16.83203125" style="41" customWidth="1"/>
    <col min="7431" max="7431" width="18.5" style="41" customWidth="1"/>
    <col min="7432" max="7432" width="25" style="41" customWidth="1"/>
    <col min="7433" max="7433" width="17.1640625" style="41" customWidth="1"/>
    <col min="7434" max="7434" width="20" style="41" customWidth="1"/>
    <col min="7435" max="7435" width="14.33203125" style="41" customWidth="1"/>
    <col min="7436" max="7436" width="12.5" style="41" customWidth="1"/>
    <col min="7437" max="7439" width="9.33203125" style="41"/>
    <col min="7440" max="7440" width="16.33203125" style="41" customWidth="1"/>
    <col min="7441" max="7681" width="9.33203125" style="41"/>
    <col min="7682" max="7682" width="22" style="41" customWidth="1"/>
    <col min="7683" max="7683" width="62.6640625" style="41" customWidth="1"/>
    <col min="7684" max="7684" width="23.6640625" style="41" customWidth="1"/>
    <col min="7685" max="7685" width="18.6640625" style="41" customWidth="1"/>
    <col min="7686" max="7686" width="16.83203125" style="41" customWidth="1"/>
    <col min="7687" max="7687" width="18.5" style="41" customWidth="1"/>
    <col min="7688" max="7688" width="25" style="41" customWidth="1"/>
    <col min="7689" max="7689" width="17.1640625" style="41" customWidth="1"/>
    <col min="7690" max="7690" width="20" style="41" customWidth="1"/>
    <col min="7691" max="7691" width="14.33203125" style="41" customWidth="1"/>
    <col min="7692" max="7692" width="12.5" style="41" customWidth="1"/>
    <col min="7693" max="7695" width="9.33203125" style="41"/>
    <col min="7696" max="7696" width="16.33203125" style="41" customWidth="1"/>
    <col min="7697" max="7937" width="9.33203125" style="41"/>
    <col min="7938" max="7938" width="22" style="41" customWidth="1"/>
    <col min="7939" max="7939" width="62.6640625" style="41" customWidth="1"/>
    <col min="7940" max="7940" width="23.6640625" style="41" customWidth="1"/>
    <col min="7941" max="7941" width="18.6640625" style="41" customWidth="1"/>
    <col min="7942" max="7942" width="16.83203125" style="41" customWidth="1"/>
    <col min="7943" max="7943" width="18.5" style="41" customWidth="1"/>
    <col min="7944" max="7944" width="25" style="41" customWidth="1"/>
    <col min="7945" max="7945" width="17.1640625" style="41" customWidth="1"/>
    <col min="7946" max="7946" width="20" style="41" customWidth="1"/>
    <col min="7947" max="7947" width="14.33203125" style="41" customWidth="1"/>
    <col min="7948" max="7948" width="12.5" style="41" customWidth="1"/>
    <col min="7949" max="7951" width="9.33203125" style="41"/>
    <col min="7952" max="7952" width="16.33203125" style="41" customWidth="1"/>
    <col min="7953" max="8193" width="9.33203125" style="41"/>
    <col min="8194" max="8194" width="22" style="41" customWidth="1"/>
    <col min="8195" max="8195" width="62.6640625" style="41" customWidth="1"/>
    <col min="8196" max="8196" width="23.6640625" style="41" customWidth="1"/>
    <col min="8197" max="8197" width="18.6640625" style="41" customWidth="1"/>
    <col min="8198" max="8198" width="16.83203125" style="41" customWidth="1"/>
    <col min="8199" max="8199" width="18.5" style="41" customWidth="1"/>
    <col min="8200" max="8200" width="25" style="41" customWidth="1"/>
    <col min="8201" max="8201" width="17.1640625" style="41" customWidth="1"/>
    <col min="8202" max="8202" width="20" style="41" customWidth="1"/>
    <col min="8203" max="8203" width="14.33203125" style="41" customWidth="1"/>
    <col min="8204" max="8204" width="12.5" style="41" customWidth="1"/>
    <col min="8205" max="8207" width="9.33203125" style="41"/>
    <col min="8208" max="8208" width="16.33203125" style="41" customWidth="1"/>
    <col min="8209" max="8449" width="9.33203125" style="41"/>
    <col min="8450" max="8450" width="22" style="41" customWidth="1"/>
    <col min="8451" max="8451" width="62.6640625" style="41" customWidth="1"/>
    <col min="8452" max="8452" width="23.6640625" style="41" customWidth="1"/>
    <col min="8453" max="8453" width="18.6640625" style="41" customWidth="1"/>
    <col min="8454" max="8454" width="16.83203125" style="41" customWidth="1"/>
    <col min="8455" max="8455" width="18.5" style="41" customWidth="1"/>
    <col min="8456" max="8456" width="25" style="41" customWidth="1"/>
    <col min="8457" max="8457" width="17.1640625" style="41" customWidth="1"/>
    <col min="8458" max="8458" width="20" style="41" customWidth="1"/>
    <col min="8459" max="8459" width="14.33203125" style="41" customWidth="1"/>
    <col min="8460" max="8460" width="12.5" style="41" customWidth="1"/>
    <col min="8461" max="8463" width="9.33203125" style="41"/>
    <col min="8464" max="8464" width="16.33203125" style="41" customWidth="1"/>
    <col min="8465" max="8705" width="9.33203125" style="41"/>
    <col min="8706" max="8706" width="22" style="41" customWidth="1"/>
    <col min="8707" max="8707" width="62.6640625" style="41" customWidth="1"/>
    <col min="8708" max="8708" width="23.6640625" style="41" customWidth="1"/>
    <col min="8709" max="8709" width="18.6640625" style="41" customWidth="1"/>
    <col min="8710" max="8710" width="16.83203125" style="41" customWidth="1"/>
    <col min="8711" max="8711" width="18.5" style="41" customWidth="1"/>
    <col min="8712" max="8712" width="25" style="41" customWidth="1"/>
    <col min="8713" max="8713" width="17.1640625" style="41" customWidth="1"/>
    <col min="8714" max="8714" width="20" style="41" customWidth="1"/>
    <col min="8715" max="8715" width="14.33203125" style="41" customWidth="1"/>
    <col min="8716" max="8716" width="12.5" style="41" customWidth="1"/>
    <col min="8717" max="8719" width="9.33203125" style="41"/>
    <col min="8720" max="8720" width="16.33203125" style="41" customWidth="1"/>
    <col min="8721" max="8961" width="9.33203125" style="41"/>
    <col min="8962" max="8962" width="22" style="41" customWidth="1"/>
    <col min="8963" max="8963" width="62.6640625" style="41" customWidth="1"/>
    <col min="8964" max="8964" width="23.6640625" style="41" customWidth="1"/>
    <col min="8965" max="8965" width="18.6640625" style="41" customWidth="1"/>
    <col min="8966" max="8966" width="16.83203125" style="41" customWidth="1"/>
    <col min="8967" max="8967" width="18.5" style="41" customWidth="1"/>
    <col min="8968" max="8968" width="25" style="41" customWidth="1"/>
    <col min="8969" max="8969" width="17.1640625" style="41" customWidth="1"/>
    <col min="8970" max="8970" width="20" style="41" customWidth="1"/>
    <col min="8971" max="8971" width="14.33203125" style="41" customWidth="1"/>
    <col min="8972" max="8972" width="12.5" style="41" customWidth="1"/>
    <col min="8973" max="8975" width="9.33203125" style="41"/>
    <col min="8976" max="8976" width="16.33203125" style="41" customWidth="1"/>
    <col min="8977" max="9217" width="9.33203125" style="41"/>
    <col min="9218" max="9218" width="22" style="41" customWidth="1"/>
    <col min="9219" max="9219" width="62.6640625" style="41" customWidth="1"/>
    <col min="9220" max="9220" width="23.6640625" style="41" customWidth="1"/>
    <col min="9221" max="9221" width="18.6640625" style="41" customWidth="1"/>
    <col min="9222" max="9222" width="16.83203125" style="41" customWidth="1"/>
    <col min="9223" max="9223" width="18.5" style="41" customWidth="1"/>
    <col min="9224" max="9224" width="25" style="41" customWidth="1"/>
    <col min="9225" max="9225" width="17.1640625" style="41" customWidth="1"/>
    <col min="9226" max="9226" width="20" style="41" customWidth="1"/>
    <col min="9227" max="9227" width="14.33203125" style="41" customWidth="1"/>
    <col min="9228" max="9228" width="12.5" style="41" customWidth="1"/>
    <col min="9229" max="9231" width="9.33203125" style="41"/>
    <col min="9232" max="9232" width="16.33203125" style="41" customWidth="1"/>
    <col min="9233" max="9473" width="9.33203125" style="41"/>
    <col min="9474" max="9474" width="22" style="41" customWidth="1"/>
    <col min="9475" max="9475" width="62.6640625" style="41" customWidth="1"/>
    <col min="9476" max="9476" width="23.6640625" style="41" customWidth="1"/>
    <col min="9477" max="9477" width="18.6640625" style="41" customWidth="1"/>
    <col min="9478" max="9478" width="16.83203125" style="41" customWidth="1"/>
    <col min="9479" max="9479" width="18.5" style="41" customWidth="1"/>
    <col min="9480" max="9480" width="25" style="41" customWidth="1"/>
    <col min="9481" max="9481" width="17.1640625" style="41" customWidth="1"/>
    <col min="9482" max="9482" width="20" style="41" customWidth="1"/>
    <col min="9483" max="9483" width="14.33203125" style="41" customWidth="1"/>
    <col min="9484" max="9484" width="12.5" style="41" customWidth="1"/>
    <col min="9485" max="9487" width="9.33203125" style="41"/>
    <col min="9488" max="9488" width="16.33203125" style="41" customWidth="1"/>
    <col min="9489" max="9729" width="9.33203125" style="41"/>
    <col min="9730" max="9730" width="22" style="41" customWidth="1"/>
    <col min="9731" max="9731" width="62.6640625" style="41" customWidth="1"/>
    <col min="9732" max="9732" width="23.6640625" style="41" customWidth="1"/>
    <col min="9733" max="9733" width="18.6640625" style="41" customWidth="1"/>
    <col min="9734" max="9734" width="16.83203125" style="41" customWidth="1"/>
    <col min="9735" max="9735" width="18.5" style="41" customWidth="1"/>
    <col min="9736" max="9736" width="25" style="41" customWidth="1"/>
    <col min="9737" max="9737" width="17.1640625" style="41" customWidth="1"/>
    <col min="9738" max="9738" width="20" style="41" customWidth="1"/>
    <col min="9739" max="9739" width="14.33203125" style="41" customWidth="1"/>
    <col min="9740" max="9740" width="12.5" style="41" customWidth="1"/>
    <col min="9741" max="9743" width="9.33203125" style="41"/>
    <col min="9744" max="9744" width="16.33203125" style="41" customWidth="1"/>
    <col min="9745" max="9985" width="9.33203125" style="41"/>
    <col min="9986" max="9986" width="22" style="41" customWidth="1"/>
    <col min="9987" max="9987" width="62.6640625" style="41" customWidth="1"/>
    <col min="9988" max="9988" width="23.6640625" style="41" customWidth="1"/>
    <col min="9989" max="9989" width="18.6640625" style="41" customWidth="1"/>
    <col min="9990" max="9990" width="16.83203125" style="41" customWidth="1"/>
    <col min="9991" max="9991" width="18.5" style="41" customWidth="1"/>
    <col min="9992" max="9992" width="25" style="41" customWidth="1"/>
    <col min="9993" max="9993" width="17.1640625" style="41" customWidth="1"/>
    <col min="9994" max="9994" width="20" style="41" customWidth="1"/>
    <col min="9995" max="9995" width="14.33203125" style="41" customWidth="1"/>
    <col min="9996" max="9996" width="12.5" style="41" customWidth="1"/>
    <col min="9997" max="9999" width="9.33203125" style="41"/>
    <col min="10000" max="10000" width="16.33203125" style="41" customWidth="1"/>
    <col min="10001" max="10241" width="9.33203125" style="41"/>
    <col min="10242" max="10242" width="22" style="41" customWidth="1"/>
    <col min="10243" max="10243" width="62.6640625" style="41" customWidth="1"/>
    <col min="10244" max="10244" width="23.6640625" style="41" customWidth="1"/>
    <col min="10245" max="10245" width="18.6640625" style="41" customWidth="1"/>
    <col min="10246" max="10246" width="16.83203125" style="41" customWidth="1"/>
    <col min="10247" max="10247" width="18.5" style="41" customWidth="1"/>
    <col min="10248" max="10248" width="25" style="41" customWidth="1"/>
    <col min="10249" max="10249" width="17.1640625" style="41" customWidth="1"/>
    <col min="10250" max="10250" width="20" style="41" customWidth="1"/>
    <col min="10251" max="10251" width="14.33203125" style="41" customWidth="1"/>
    <col min="10252" max="10252" width="12.5" style="41" customWidth="1"/>
    <col min="10253" max="10255" width="9.33203125" style="41"/>
    <col min="10256" max="10256" width="16.33203125" style="41" customWidth="1"/>
    <col min="10257" max="10497" width="9.33203125" style="41"/>
    <col min="10498" max="10498" width="22" style="41" customWidth="1"/>
    <col min="10499" max="10499" width="62.6640625" style="41" customWidth="1"/>
    <col min="10500" max="10500" width="23.6640625" style="41" customWidth="1"/>
    <col min="10501" max="10501" width="18.6640625" style="41" customWidth="1"/>
    <col min="10502" max="10502" width="16.83203125" style="41" customWidth="1"/>
    <col min="10503" max="10503" width="18.5" style="41" customWidth="1"/>
    <col min="10504" max="10504" width="25" style="41" customWidth="1"/>
    <col min="10505" max="10505" width="17.1640625" style="41" customWidth="1"/>
    <col min="10506" max="10506" width="20" style="41" customWidth="1"/>
    <col min="10507" max="10507" width="14.33203125" style="41" customWidth="1"/>
    <col min="10508" max="10508" width="12.5" style="41" customWidth="1"/>
    <col min="10509" max="10511" width="9.33203125" style="41"/>
    <col min="10512" max="10512" width="16.33203125" style="41" customWidth="1"/>
    <col min="10513" max="10753" width="9.33203125" style="41"/>
    <col min="10754" max="10754" width="22" style="41" customWidth="1"/>
    <col min="10755" max="10755" width="62.6640625" style="41" customWidth="1"/>
    <col min="10756" max="10756" width="23.6640625" style="41" customWidth="1"/>
    <col min="10757" max="10757" width="18.6640625" style="41" customWidth="1"/>
    <col min="10758" max="10758" width="16.83203125" style="41" customWidth="1"/>
    <col min="10759" max="10759" width="18.5" style="41" customWidth="1"/>
    <col min="10760" max="10760" width="25" style="41" customWidth="1"/>
    <col min="10761" max="10761" width="17.1640625" style="41" customWidth="1"/>
    <col min="10762" max="10762" width="20" style="41" customWidth="1"/>
    <col min="10763" max="10763" width="14.33203125" style="41" customWidth="1"/>
    <col min="10764" max="10764" width="12.5" style="41" customWidth="1"/>
    <col min="10765" max="10767" width="9.33203125" style="41"/>
    <col min="10768" max="10768" width="16.33203125" style="41" customWidth="1"/>
    <col min="10769" max="11009" width="9.33203125" style="41"/>
    <col min="11010" max="11010" width="22" style="41" customWidth="1"/>
    <col min="11011" max="11011" width="62.6640625" style="41" customWidth="1"/>
    <col min="11012" max="11012" width="23.6640625" style="41" customWidth="1"/>
    <col min="11013" max="11013" width="18.6640625" style="41" customWidth="1"/>
    <col min="11014" max="11014" width="16.83203125" style="41" customWidth="1"/>
    <col min="11015" max="11015" width="18.5" style="41" customWidth="1"/>
    <col min="11016" max="11016" width="25" style="41" customWidth="1"/>
    <col min="11017" max="11017" width="17.1640625" style="41" customWidth="1"/>
    <col min="11018" max="11018" width="20" style="41" customWidth="1"/>
    <col min="11019" max="11019" width="14.33203125" style="41" customWidth="1"/>
    <col min="11020" max="11020" width="12.5" style="41" customWidth="1"/>
    <col min="11021" max="11023" width="9.33203125" style="41"/>
    <col min="11024" max="11024" width="16.33203125" style="41" customWidth="1"/>
    <col min="11025" max="11265" width="9.33203125" style="41"/>
    <col min="11266" max="11266" width="22" style="41" customWidth="1"/>
    <col min="11267" max="11267" width="62.6640625" style="41" customWidth="1"/>
    <col min="11268" max="11268" width="23.6640625" style="41" customWidth="1"/>
    <col min="11269" max="11269" width="18.6640625" style="41" customWidth="1"/>
    <col min="11270" max="11270" width="16.83203125" style="41" customWidth="1"/>
    <col min="11271" max="11271" width="18.5" style="41" customWidth="1"/>
    <col min="11272" max="11272" width="25" style="41" customWidth="1"/>
    <col min="11273" max="11273" width="17.1640625" style="41" customWidth="1"/>
    <col min="11274" max="11274" width="20" style="41" customWidth="1"/>
    <col min="11275" max="11275" width="14.33203125" style="41" customWidth="1"/>
    <col min="11276" max="11276" width="12.5" style="41" customWidth="1"/>
    <col min="11277" max="11279" width="9.33203125" style="41"/>
    <col min="11280" max="11280" width="16.33203125" style="41" customWidth="1"/>
    <col min="11281" max="11521" width="9.33203125" style="41"/>
    <col min="11522" max="11522" width="22" style="41" customWidth="1"/>
    <col min="11523" max="11523" width="62.6640625" style="41" customWidth="1"/>
    <col min="11524" max="11524" width="23.6640625" style="41" customWidth="1"/>
    <col min="11525" max="11525" width="18.6640625" style="41" customWidth="1"/>
    <col min="11526" max="11526" width="16.83203125" style="41" customWidth="1"/>
    <col min="11527" max="11527" width="18.5" style="41" customWidth="1"/>
    <col min="11528" max="11528" width="25" style="41" customWidth="1"/>
    <col min="11529" max="11529" width="17.1640625" style="41" customWidth="1"/>
    <col min="11530" max="11530" width="20" style="41" customWidth="1"/>
    <col min="11531" max="11531" width="14.33203125" style="41" customWidth="1"/>
    <col min="11532" max="11532" width="12.5" style="41" customWidth="1"/>
    <col min="11533" max="11535" width="9.33203125" style="41"/>
    <col min="11536" max="11536" width="16.33203125" style="41" customWidth="1"/>
    <col min="11537" max="11777" width="9.33203125" style="41"/>
    <col min="11778" max="11778" width="22" style="41" customWidth="1"/>
    <col min="11779" max="11779" width="62.6640625" style="41" customWidth="1"/>
    <col min="11780" max="11780" width="23.6640625" style="41" customWidth="1"/>
    <col min="11781" max="11781" width="18.6640625" style="41" customWidth="1"/>
    <col min="11782" max="11782" width="16.83203125" style="41" customWidth="1"/>
    <col min="11783" max="11783" width="18.5" style="41" customWidth="1"/>
    <col min="11784" max="11784" width="25" style="41" customWidth="1"/>
    <col min="11785" max="11785" width="17.1640625" style="41" customWidth="1"/>
    <col min="11786" max="11786" width="20" style="41" customWidth="1"/>
    <col min="11787" max="11787" width="14.33203125" style="41" customWidth="1"/>
    <col min="11788" max="11788" width="12.5" style="41" customWidth="1"/>
    <col min="11789" max="11791" width="9.33203125" style="41"/>
    <col min="11792" max="11792" width="16.33203125" style="41" customWidth="1"/>
    <col min="11793" max="12033" width="9.33203125" style="41"/>
    <col min="12034" max="12034" width="22" style="41" customWidth="1"/>
    <col min="12035" max="12035" width="62.6640625" style="41" customWidth="1"/>
    <col min="12036" max="12036" width="23.6640625" style="41" customWidth="1"/>
    <col min="12037" max="12037" width="18.6640625" style="41" customWidth="1"/>
    <col min="12038" max="12038" width="16.83203125" style="41" customWidth="1"/>
    <col min="12039" max="12039" width="18.5" style="41" customWidth="1"/>
    <col min="12040" max="12040" width="25" style="41" customWidth="1"/>
    <col min="12041" max="12041" width="17.1640625" style="41" customWidth="1"/>
    <col min="12042" max="12042" width="20" style="41" customWidth="1"/>
    <col min="12043" max="12043" width="14.33203125" style="41" customWidth="1"/>
    <col min="12044" max="12044" width="12.5" style="41" customWidth="1"/>
    <col min="12045" max="12047" width="9.33203125" style="41"/>
    <col min="12048" max="12048" width="16.33203125" style="41" customWidth="1"/>
    <col min="12049" max="12289" width="9.33203125" style="41"/>
    <col min="12290" max="12290" width="22" style="41" customWidth="1"/>
    <col min="12291" max="12291" width="62.6640625" style="41" customWidth="1"/>
    <col min="12292" max="12292" width="23.6640625" style="41" customWidth="1"/>
    <col min="12293" max="12293" width="18.6640625" style="41" customWidth="1"/>
    <col min="12294" max="12294" width="16.83203125" style="41" customWidth="1"/>
    <col min="12295" max="12295" width="18.5" style="41" customWidth="1"/>
    <col min="12296" max="12296" width="25" style="41" customWidth="1"/>
    <col min="12297" max="12297" width="17.1640625" style="41" customWidth="1"/>
    <col min="12298" max="12298" width="20" style="41" customWidth="1"/>
    <col min="12299" max="12299" width="14.33203125" style="41" customWidth="1"/>
    <col min="12300" max="12300" width="12.5" style="41" customWidth="1"/>
    <col min="12301" max="12303" width="9.33203125" style="41"/>
    <col min="12304" max="12304" width="16.33203125" style="41" customWidth="1"/>
    <col min="12305" max="12545" width="9.33203125" style="41"/>
    <col min="12546" max="12546" width="22" style="41" customWidth="1"/>
    <col min="12547" max="12547" width="62.6640625" style="41" customWidth="1"/>
    <col min="12548" max="12548" width="23.6640625" style="41" customWidth="1"/>
    <col min="12549" max="12549" width="18.6640625" style="41" customWidth="1"/>
    <col min="12550" max="12550" width="16.83203125" style="41" customWidth="1"/>
    <col min="12551" max="12551" width="18.5" style="41" customWidth="1"/>
    <col min="12552" max="12552" width="25" style="41" customWidth="1"/>
    <col min="12553" max="12553" width="17.1640625" style="41" customWidth="1"/>
    <col min="12554" max="12554" width="20" style="41" customWidth="1"/>
    <col min="12555" max="12555" width="14.33203125" style="41" customWidth="1"/>
    <col min="12556" max="12556" width="12.5" style="41" customWidth="1"/>
    <col min="12557" max="12559" width="9.33203125" style="41"/>
    <col min="12560" max="12560" width="16.33203125" style="41" customWidth="1"/>
    <col min="12561" max="12801" width="9.33203125" style="41"/>
    <col min="12802" max="12802" width="22" style="41" customWidth="1"/>
    <col min="12803" max="12803" width="62.6640625" style="41" customWidth="1"/>
    <col min="12804" max="12804" width="23.6640625" style="41" customWidth="1"/>
    <col min="12805" max="12805" width="18.6640625" style="41" customWidth="1"/>
    <col min="12806" max="12806" width="16.83203125" style="41" customWidth="1"/>
    <col min="12807" max="12807" width="18.5" style="41" customWidth="1"/>
    <col min="12808" max="12808" width="25" style="41" customWidth="1"/>
    <col min="12809" max="12809" width="17.1640625" style="41" customWidth="1"/>
    <col min="12810" max="12810" width="20" style="41" customWidth="1"/>
    <col min="12811" max="12811" width="14.33203125" style="41" customWidth="1"/>
    <col min="12812" max="12812" width="12.5" style="41" customWidth="1"/>
    <col min="12813" max="12815" width="9.33203125" style="41"/>
    <col min="12816" max="12816" width="16.33203125" style="41" customWidth="1"/>
    <col min="12817" max="13057" width="9.33203125" style="41"/>
    <col min="13058" max="13058" width="22" style="41" customWidth="1"/>
    <col min="13059" max="13059" width="62.6640625" style="41" customWidth="1"/>
    <col min="13060" max="13060" width="23.6640625" style="41" customWidth="1"/>
    <col min="13061" max="13061" width="18.6640625" style="41" customWidth="1"/>
    <col min="13062" max="13062" width="16.83203125" style="41" customWidth="1"/>
    <col min="13063" max="13063" width="18.5" style="41" customWidth="1"/>
    <col min="13064" max="13064" width="25" style="41" customWidth="1"/>
    <col min="13065" max="13065" width="17.1640625" style="41" customWidth="1"/>
    <col min="13066" max="13066" width="20" style="41" customWidth="1"/>
    <col min="13067" max="13067" width="14.33203125" style="41" customWidth="1"/>
    <col min="13068" max="13068" width="12.5" style="41" customWidth="1"/>
    <col min="13069" max="13071" width="9.33203125" style="41"/>
    <col min="13072" max="13072" width="16.33203125" style="41" customWidth="1"/>
    <col min="13073" max="13313" width="9.33203125" style="41"/>
    <col min="13314" max="13314" width="22" style="41" customWidth="1"/>
    <col min="13315" max="13315" width="62.6640625" style="41" customWidth="1"/>
    <col min="13316" max="13316" width="23.6640625" style="41" customWidth="1"/>
    <col min="13317" max="13317" width="18.6640625" style="41" customWidth="1"/>
    <col min="13318" max="13318" width="16.83203125" style="41" customWidth="1"/>
    <col min="13319" max="13319" width="18.5" style="41" customWidth="1"/>
    <col min="13320" max="13320" width="25" style="41" customWidth="1"/>
    <col min="13321" max="13321" width="17.1640625" style="41" customWidth="1"/>
    <col min="13322" max="13322" width="20" style="41" customWidth="1"/>
    <col min="13323" max="13323" width="14.33203125" style="41" customWidth="1"/>
    <col min="13324" max="13324" width="12.5" style="41" customWidth="1"/>
    <col min="13325" max="13327" width="9.33203125" style="41"/>
    <col min="13328" max="13328" width="16.33203125" style="41" customWidth="1"/>
    <col min="13329" max="13569" width="9.33203125" style="41"/>
    <col min="13570" max="13570" width="22" style="41" customWidth="1"/>
    <col min="13571" max="13571" width="62.6640625" style="41" customWidth="1"/>
    <col min="13572" max="13572" width="23.6640625" style="41" customWidth="1"/>
    <col min="13573" max="13573" width="18.6640625" style="41" customWidth="1"/>
    <col min="13574" max="13574" width="16.83203125" style="41" customWidth="1"/>
    <col min="13575" max="13575" width="18.5" style="41" customWidth="1"/>
    <col min="13576" max="13576" width="25" style="41" customWidth="1"/>
    <col min="13577" max="13577" width="17.1640625" style="41" customWidth="1"/>
    <col min="13578" max="13578" width="20" style="41" customWidth="1"/>
    <col min="13579" max="13579" width="14.33203125" style="41" customWidth="1"/>
    <col min="13580" max="13580" width="12.5" style="41" customWidth="1"/>
    <col min="13581" max="13583" width="9.33203125" style="41"/>
    <col min="13584" max="13584" width="16.33203125" style="41" customWidth="1"/>
    <col min="13585" max="13825" width="9.33203125" style="41"/>
    <col min="13826" max="13826" width="22" style="41" customWidth="1"/>
    <col min="13827" max="13827" width="62.6640625" style="41" customWidth="1"/>
    <col min="13828" max="13828" width="23.6640625" style="41" customWidth="1"/>
    <col min="13829" max="13829" width="18.6640625" style="41" customWidth="1"/>
    <col min="13830" max="13830" width="16.83203125" style="41" customWidth="1"/>
    <col min="13831" max="13831" width="18.5" style="41" customWidth="1"/>
    <col min="13832" max="13832" width="25" style="41" customWidth="1"/>
    <col min="13833" max="13833" width="17.1640625" style="41" customWidth="1"/>
    <col min="13834" max="13834" width="20" style="41" customWidth="1"/>
    <col min="13835" max="13835" width="14.33203125" style="41" customWidth="1"/>
    <col min="13836" max="13836" width="12.5" style="41" customWidth="1"/>
    <col min="13837" max="13839" width="9.33203125" style="41"/>
    <col min="13840" max="13840" width="16.33203125" style="41" customWidth="1"/>
    <col min="13841" max="14081" width="9.33203125" style="41"/>
    <col min="14082" max="14082" width="22" style="41" customWidth="1"/>
    <col min="14083" max="14083" width="62.6640625" style="41" customWidth="1"/>
    <col min="14084" max="14084" width="23.6640625" style="41" customWidth="1"/>
    <col min="14085" max="14085" width="18.6640625" style="41" customWidth="1"/>
    <col min="14086" max="14086" width="16.83203125" style="41" customWidth="1"/>
    <col min="14087" max="14087" width="18.5" style="41" customWidth="1"/>
    <col min="14088" max="14088" width="25" style="41" customWidth="1"/>
    <col min="14089" max="14089" width="17.1640625" style="41" customWidth="1"/>
    <col min="14090" max="14090" width="20" style="41" customWidth="1"/>
    <col min="14091" max="14091" width="14.33203125" style="41" customWidth="1"/>
    <col min="14092" max="14092" width="12.5" style="41" customWidth="1"/>
    <col min="14093" max="14095" width="9.33203125" style="41"/>
    <col min="14096" max="14096" width="16.33203125" style="41" customWidth="1"/>
    <col min="14097" max="14337" width="9.33203125" style="41"/>
    <col min="14338" max="14338" width="22" style="41" customWidth="1"/>
    <col min="14339" max="14339" width="62.6640625" style="41" customWidth="1"/>
    <col min="14340" max="14340" width="23.6640625" style="41" customWidth="1"/>
    <col min="14341" max="14341" width="18.6640625" style="41" customWidth="1"/>
    <col min="14342" max="14342" width="16.83203125" style="41" customWidth="1"/>
    <col min="14343" max="14343" width="18.5" style="41" customWidth="1"/>
    <col min="14344" max="14344" width="25" style="41" customWidth="1"/>
    <col min="14345" max="14345" width="17.1640625" style="41" customWidth="1"/>
    <col min="14346" max="14346" width="20" style="41" customWidth="1"/>
    <col min="14347" max="14347" width="14.33203125" style="41" customWidth="1"/>
    <col min="14348" max="14348" width="12.5" style="41" customWidth="1"/>
    <col min="14349" max="14351" width="9.33203125" style="41"/>
    <col min="14352" max="14352" width="16.33203125" style="41" customWidth="1"/>
    <col min="14353" max="14593" width="9.33203125" style="41"/>
    <col min="14594" max="14594" width="22" style="41" customWidth="1"/>
    <col min="14595" max="14595" width="62.6640625" style="41" customWidth="1"/>
    <col min="14596" max="14596" width="23.6640625" style="41" customWidth="1"/>
    <col min="14597" max="14597" width="18.6640625" style="41" customWidth="1"/>
    <col min="14598" max="14598" width="16.83203125" style="41" customWidth="1"/>
    <col min="14599" max="14599" width="18.5" style="41" customWidth="1"/>
    <col min="14600" max="14600" width="25" style="41" customWidth="1"/>
    <col min="14601" max="14601" width="17.1640625" style="41" customWidth="1"/>
    <col min="14602" max="14602" width="20" style="41" customWidth="1"/>
    <col min="14603" max="14603" width="14.33203125" style="41" customWidth="1"/>
    <col min="14604" max="14604" width="12.5" style="41" customWidth="1"/>
    <col min="14605" max="14607" width="9.33203125" style="41"/>
    <col min="14608" max="14608" width="16.33203125" style="41" customWidth="1"/>
    <col min="14609" max="14849" width="9.33203125" style="41"/>
    <col min="14850" max="14850" width="22" style="41" customWidth="1"/>
    <col min="14851" max="14851" width="62.6640625" style="41" customWidth="1"/>
    <col min="14852" max="14852" width="23.6640625" style="41" customWidth="1"/>
    <col min="14853" max="14853" width="18.6640625" style="41" customWidth="1"/>
    <col min="14854" max="14854" width="16.83203125" style="41" customWidth="1"/>
    <col min="14855" max="14855" width="18.5" style="41" customWidth="1"/>
    <col min="14856" max="14856" width="25" style="41" customWidth="1"/>
    <col min="14857" max="14857" width="17.1640625" style="41" customWidth="1"/>
    <col min="14858" max="14858" width="20" style="41" customWidth="1"/>
    <col min="14859" max="14859" width="14.33203125" style="41" customWidth="1"/>
    <col min="14860" max="14860" width="12.5" style="41" customWidth="1"/>
    <col min="14861" max="14863" width="9.33203125" style="41"/>
    <col min="14864" max="14864" width="16.33203125" style="41" customWidth="1"/>
    <col min="14865" max="15105" width="9.33203125" style="41"/>
    <col min="15106" max="15106" width="22" style="41" customWidth="1"/>
    <col min="15107" max="15107" width="62.6640625" style="41" customWidth="1"/>
    <col min="15108" max="15108" width="23.6640625" style="41" customWidth="1"/>
    <col min="15109" max="15109" width="18.6640625" style="41" customWidth="1"/>
    <col min="15110" max="15110" width="16.83203125" style="41" customWidth="1"/>
    <col min="15111" max="15111" width="18.5" style="41" customWidth="1"/>
    <col min="15112" max="15112" width="25" style="41" customWidth="1"/>
    <col min="15113" max="15113" width="17.1640625" style="41" customWidth="1"/>
    <col min="15114" max="15114" width="20" style="41" customWidth="1"/>
    <col min="15115" max="15115" width="14.33203125" style="41" customWidth="1"/>
    <col min="15116" max="15116" width="12.5" style="41" customWidth="1"/>
    <col min="15117" max="15119" width="9.33203125" style="41"/>
    <col min="15120" max="15120" width="16.33203125" style="41" customWidth="1"/>
    <col min="15121" max="15361" width="9.33203125" style="41"/>
    <col min="15362" max="15362" width="22" style="41" customWidth="1"/>
    <col min="15363" max="15363" width="62.6640625" style="41" customWidth="1"/>
    <col min="15364" max="15364" width="23.6640625" style="41" customWidth="1"/>
    <col min="15365" max="15365" width="18.6640625" style="41" customWidth="1"/>
    <col min="15366" max="15366" width="16.83203125" style="41" customWidth="1"/>
    <col min="15367" max="15367" width="18.5" style="41" customWidth="1"/>
    <col min="15368" max="15368" width="25" style="41" customWidth="1"/>
    <col min="15369" max="15369" width="17.1640625" style="41" customWidth="1"/>
    <col min="15370" max="15370" width="20" style="41" customWidth="1"/>
    <col min="15371" max="15371" width="14.33203125" style="41" customWidth="1"/>
    <col min="15372" max="15372" width="12.5" style="41" customWidth="1"/>
    <col min="15373" max="15375" width="9.33203125" style="41"/>
    <col min="15376" max="15376" width="16.33203125" style="41" customWidth="1"/>
    <col min="15377" max="15617" width="9.33203125" style="41"/>
    <col min="15618" max="15618" width="22" style="41" customWidth="1"/>
    <col min="15619" max="15619" width="62.6640625" style="41" customWidth="1"/>
    <col min="15620" max="15620" width="23.6640625" style="41" customWidth="1"/>
    <col min="15621" max="15621" width="18.6640625" style="41" customWidth="1"/>
    <col min="15622" max="15622" width="16.83203125" style="41" customWidth="1"/>
    <col min="15623" max="15623" width="18.5" style="41" customWidth="1"/>
    <col min="15624" max="15624" width="25" style="41" customWidth="1"/>
    <col min="15625" max="15625" width="17.1640625" style="41" customWidth="1"/>
    <col min="15626" max="15626" width="20" style="41" customWidth="1"/>
    <col min="15627" max="15627" width="14.33203125" style="41" customWidth="1"/>
    <col min="15628" max="15628" width="12.5" style="41" customWidth="1"/>
    <col min="15629" max="15631" width="9.33203125" style="41"/>
    <col min="15632" max="15632" width="16.33203125" style="41" customWidth="1"/>
    <col min="15633" max="15873" width="9.33203125" style="41"/>
    <col min="15874" max="15874" width="22" style="41" customWidth="1"/>
    <col min="15875" max="15875" width="62.6640625" style="41" customWidth="1"/>
    <col min="15876" max="15876" width="23.6640625" style="41" customWidth="1"/>
    <col min="15877" max="15877" width="18.6640625" style="41" customWidth="1"/>
    <col min="15878" max="15878" width="16.83203125" style="41" customWidth="1"/>
    <col min="15879" max="15879" width="18.5" style="41" customWidth="1"/>
    <col min="15880" max="15880" width="25" style="41" customWidth="1"/>
    <col min="15881" max="15881" width="17.1640625" style="41" customWidth="1"/>
    <col min="15882" max="15882" width="20" style="41" customWidth="1"/>
    <col min="15883" max="15883" width="14.33203125" style="41" customWidth="1"/>
    <col min="15884" max="15884" width="12.5" style="41" customWidth="1"/>
    <col min="15885" max="15887" width="9.33203125" style="41"/>
    <col min="15888" max="15888" width="16.33203125" style="41" customWidth="1"/>
    <col min="15889" max="16129" width="9.33203125" style="41"/>
    <col min="16130" max="16130" width="22" style="41" customWidth="1"/>
    <col min="16131" max="16131" width="62.6640625" style="41" customWidth="1"/>
    <col min="16132" max="16132" width="23.6640625" style="41" customWidth="1"/>
    <col min="16133" max="16133" width="18.6640625" style="41" customWidth="1"/>
    <col min="16134" max="16134" width="16.83203125" style="41" customWidth="1"/>
    <col min="16135" max="16135" width="18.5" style="41" customWidth="1"/>
    <col min="16136" max="16136" width="25" style="41" customWidth="1"/>
    <col min="16137" max="16137" width="17.1640625" style="41" customWidth="1"/>
    <col min="16138" max="16138" width="20" style="41" customWidth="1"/>
    <col min="16139" max="16139" width="14.33203125" style="41" customWidth="1"/>
    <col min="16140" max="16140" width="12.5" style="41" customWidth="1"/>
    <col min="16141" max="16143" width="9.33203125" style="41"/>
    <col min="16144" max="16144" width="16.33203125" style="41" customWidth="1"/>
    <col min="16145" max="16384" width="9.33203125" style="41"/>
  </cols>
  <sheetData>
    <row r="1" spans="1:16" ht="20.25" x14ac:dyDescent="0.2">
      <c r="A1" s="100" t="s">
        <v>269</v>
      </c>
      <c r="B1" s="100"/>
      <c r="C1" s="100"/>
      <c r="D1" s="100"/>
      <c r="E1" s="100"/>
      <c r="F1" s="100"/>
      <c r="G1" s="100"/>
      <c r="H1" s="100"/>
      <c r="L1" s="66"/>
    </row>
    <row r="2" spans="1:16" ht="20.25" x14ac:dyDescent="0.2">
      <c r="A2" s="100" t="s">
        <v>268</v>
      </c>
      <c r="B2" s="100"/>
      <c r="C2" s="100"/>
      <c r="D2" s="100"/>
      <c r="E2" s="100"/>
      <c r="F2" s="100"/>
      <c r="G2" s="100"/>
      <c r="H2" s="100"/>
      <c r="L2" s="66"/>
    </row>
    <row r="3" spans="1:16" ht="21" customHeight="1" x14ac:dyDescent="0.2">
      <c r="B3" s="81"/>
      <c r="C3" s="81"/>
      <c r="D3" s="81"/>
      <c r="E3" s="81"/>
      <c r="F3" s="81"/>
      <c r="G3" s="81"/>
      <c r="H3" s="80" t="s">
        <v>4</v>
      </c>
      <c r="L3" s="66"/>
    </row>
    <row r="4" spans="1:16" ht="31.5" customHeight="1" x14ac:dyDescent="0.2">
      <c r="A4" s="101" t="s">
        <v>3</v>
      </c>
      <c r="B4" s="103" t="s">
        <v>267</v>
      </c>
      <c r="C4" s="104" t="s">
        <v>93</v>
      </c>
      <c r="D4" s="105"/>
      <c r="E4" s="105"/>
      <c r="F4" s="106"/>
      <c r="G4" s="39" t="s">
        <v>94</v>
      </c>
      <c r="H4" s="103" t="s">
        <v>2</v>
      </c>
      <c r="J4" s="110"/>
      <c r="K4" s="110"/>
      <c r="L4" s="110"/>
      <c r="M4" s="110"/>
      <c r="N4" s="110"/>
      <c r="O4" s="110"/>
      <c r="P4" s="110"/>
    </row>
    <row r="5" spans="1:16" ht="27" customHeight="1" x14ac:dyDescent="0.2">
      <c r="A5" s="101"/>
      <c r="B5" s="103"/>
      <c r="C5" s="90" t="s">
        <v>87</v>
      </c>
      <c r="D5" s="90"/>
      <c r="E5" s="103" t="s">
        <v>0</v>
      </c>
      <c r="F5" s="103" t="s">
        <v>1</v>
      </c>
      <c r="G5" s="111" t="s">
        <v>0</v>
      </c>
      <c r="H5" s="103"/>
      <c r="J5" s="110"/>
      <c r="K5" s="110"/>
      <c r="L5" s="110"/>
      <c r="M5" s="110"/>
      <c r="N5" s="110"/>
      <c r="O5" s="110"/>
      <c r="P5" s="110"/>
    </row>
    <row r="6" spans="1:16" ht="52.5" customHeight="1" x14ac:dyDescent="0.2">
      <c r="A6" s="102"/>
      <c r="B6" s="102"/>
      <c r="C6" s="39" t="s">
        <v>88</v>
      </c>
      <c r="D6" s="39" t="s">
        <v>89</v>
      </c>
      <c r="E6" s="103"/>
      <c r="F6" s="103"/>
      <c r="G6" s="112"/>
      <c r="H6" s="103"/>
      <c r="I6" s="75"/>
      <c r="J6" s="110"/>
      <c r="K6" s="110"/>
      <c r="L6" s="110"/>
      <c r="M6" s="110"/>
      <c r="N6" s="110"/>
      <c r="O6" s="110"/>
      <c r="P6" s="110"/>
    </row>
    <row r="7" spans="1:16" ht="15.75" customHeight="1" x14ac:dyDescent="0.2">
      <c r="A7" s="79">
        <v>1</v>
      </c>
      <c r="B7" s="78">
        <v>2</v>
      </c>
      <c r="C7" s="78">
        <v>3</v>
      </c>
      <c r="D7" s="78">
        <v>4</v>
      </c>
      <c r="E7" s="79">
        <v>5</v>
      </c>
      <c r="F7" s="78" t="s">
        <v>90</v>
      </c>
      <c r="G7" s="78">
        <v>7</v>
      </c>
      <c r="H7" s="78" t="s">
        <v>91</v>
      </c>
      <c r="I7" s="75"/>
      <c r="J7" s="110"/>
      <c r="K7" s="110"/>
      <c r="L7" s="110"/>
      <c r="M7" s="110"/>
      <c r="N7" s="110"/>
      <c r="O7" s="110"/>
      <c r="P7" s="110"/>
    </row>
    <row r="8" spans="1:16" s="46" customFormat="1" ht="18.75" x14ac:dyDescent="0.2">
      <c r="A8" s="77" t="s">
        <v>266</v>
      </c>
      <c r="B8" s="54" t="s">
        <v>265</v>
      </c>
      <c r="C8" s="1">
        <f>SUM(C9:C18)+0.1</f>
        <v>28435622.300000001</v>
      </c>
      <c r="D8" s="1">
        <f>SUM(D9:D18)</f>
        <v>23707410.799999997</v>
      </c>
      <c r="E8" s="1">
        <f>SUM(E9:E18)</f>
        <v>1180429.3</v>
      </c>
      <c r="F8" s="1">
        <f t="shared" ref="F8:F41" si="0">E8/D8*100</f>
        <v>4.9791574033888182</v>
      </c>
      <c r="G8" s="1">
        <f>SUM(G9:G18)</f>
        <v>1132564.0117900001</v>
      </c>
      <c r="H8" s="49">
        <f t="shared" ref="H8:H15" si="1">E8/G8*100</f>
        <v>104.22627663529143</v>
      </c>
      <c r="I8" s="76"/>
      <c r="J8" s="113"/>
      <c r="K8" s="113"/>
      <c r="L8" s="113"/>
      <c r="M8" s="113"/>
      <c r="N8" s="113"/>
      <c r="O8" s="113"/>
      <c r="P8" s="113"/>
    </row>
    <row r="9" spans="1:16" ht="51" customHeight="1" x14ac:dyDescent="0.2">
      <c r="A9" s="53" t="s">
        <v>264</v>
      </c>
      <c r="B9" s="52" t="s">
        <v>263</v>
      </c>
      <c r="C9" s="2">
        <v>282803.40000000002</v>
      </c>
      <c r="D9" s="2">
        <v>282803.40000000002</v>
      </c>
      <c r="E9" s="2">
        <v>61389.599999999999</v>
      </c>
      <c r="F9" s="2">
        <f t="shared" si="0"/>
        <v>21.707518367883836</v>
      </c>
      <c r="G9" s="2">
        <v>55706.832849999999</v>
      </c>
      <c r="H9" s="51">
        <f t="shared" si="1"/>
        <v>110.20120308275611</v>
      </c>
      <c r="I9" s="75"/>
      <c r="J9" s="113"/>
      <c r="K9" s="113"/>
      <c r="L9" s="113"/>
      <c r="M9" s="113"/>
      <c r="N9" s="113"/>
      <c r="O9" s="113"/>
      <c r="P9" s="113"/>
    </row>
    <row r="10" spans="1:16" ht="66.75" customHeight="1" x14ac:dyDescent="0.2">
      <c r="A10" s="53" t="s">
        <v>262</v>
      </c>
      <c r="B10" s="52" t="s">
        <v>261</v>
      </c>
      <c r="C10" s="2">
        <v>405137.3</v>
      </c>
      <c r="D10" s="2">
        <v>405137.3</v>
      </c>
      <c r="E10" s="2">
        <v>79506.8</v>
      </c>
      <c r="F10" s="2">
        <f t="shared" si="0"/>
        <v>19.624655641433165</v>
      </c>
      <c r="G10" s="2">
        <v>68585.065530000007</v>
      </c>
      <c r="H10" s="51">
        <f t="shared" si="1"/>
        <v>115.92436252061708</v>
      </c>
      <c r="I10" s="75"/>
      <c r="J10" s="113"/>
      <c r="K10" s="113"/>
      <c r="L10" s="113"/>
      <c r="M10" s="113"/>
      <c r="N10" s="113"/>
      <c r="O10" s="113"/>
      <c r="P10" s="113"/>
    </row>
    <row r="11" spans="1:16" ht="68.25" customHeight="1" x14ac:dyDescent="0.2">
      <c r="A11" s="53" t="s">
        <v>260</v>
      </c>
      <c r="B11" s="52" t="s">
        <v>259</v>
      </c>
      <c r="C11" s="2">
        <v>140180.70000000001</v>
      </c>
      <c r="D11" s="2">
        <v>140180.70000000001</v>
      </c>
      <c r="E11" s="2">
        <v>32871</v>
      </c>
      <c r="F11" s="2">
        <f t="shared" si="0"/>
        <v>23.449019729534808</v>
      </c>
      <c r="G11" s="2">
        <v>28865.276300000001</v>
      </c>
      <c r="H11" s="51">
        <f t="shared" si="1"/>
        <v>113.87730939544132</v>
      </c>
      <c r="I11" s="75"/>
      <c r="J11" s="68"/>
      <c r="L11" s="66"/>
    </row>
    <row r="12" spans="1:16" ht="21" customHeight="1" x14ac:dyDescent="0.2">
      <c r="A12" s="53" t="s">
        <v>258</v>
      </c>
      <c r="B12" s="52" t="s">
        <v>257</v>
      </c>
      <c r="C12" s="2">
        <v>703920.7</v>
      </c>
      <c r="D12" s="2">
        <v>703920.7</v>
      </c>
      <c r="E12" s="2">
        <v>123740.6</v>
      </c>
      <c r="F12" s="2">
        <f t="shared" si="0"/>
        <v>17.578769881323282</v>
      </c>
      <c r="G12" s="2">
        <v>107536.6915</v>
      </c>
      <c r="H12" s="51">
        <f t="shared" si="1"/>
        <v>115.06826021330589</v>
      </c>
      <c r="J12" s="68"/>
      <c r="L12" s="66"/>
    </row>
    <row r="13" spans="1:16" ht="47.25" x14ac:dyDescent="0.2">
      <c r="A13" s="53" t="s">
        <v>256</v>
      </c>
      <c r="B13" s="52" t="s">
        <v>255</v>
      </c>
      <c r="C13" s="2">
        <v>376363.6</v>
      </c>
      <c r="D13" s="2">
        <v>376363.6</v>
      </c>
      <c r="E13" s="2">
        <v>69368.899999999994</v>
      </c>
      <c r="F13" s="2">
        <f t="shared" si="0"/>
        <v>18.431352022352851</v>
      </c>
      <c r="G13" s="2">
        <v>57266.983249999997</v>
      </c>
      <c r="H13" s="51">
        <f t="shared" si="1"/>
        <v>121.13245025876232</v>
      </c>
      <c r="J13" s="68"/>
      <c r="L13" s="66"/>
    </row>
    <row r="14" spans="1:16" ht="15.75" x14ac:dyDescent="0.2">
      <c r="A14" s="53" t="s">
        <v>254</v>
      </c>
      <c r="B14" s="52" t="s">
        <v>253</v>
      </c>
      <c r="C14" s="2">
        <v>294544.5</v>
      </c>
      <c r="D14" s="2">
        <v>294544.5</v>
      </c>
      <c r="E14" s="2">
        <v>38382.9</v>
      </c>
      <c r="F14" s="2">
        <f t="shared" si="0"/>
        <v>13.031273712461106</v>
      </c>
      <c r="G14" s="2">
        <v>34980.777270000006</v>
      </c>
      <c r="H14" s="51">
        <f t="shared" si="1"/>
        <v>109.7256922101548</v>
      </c>
      <c r="J14" s="68"/>
      <c r="L14" s="66"/>
    </row>
    <row r="15" spans="1:16" s="71" customFormat="1" ht="31.5" x14ac:dyDescent="0.2">
      <c r="A15" s="74" t="s">
        <v>252</v>
      </c>
      <c r="B15" s="60" t="s">
        <v>251</v>
      </c>
      <c r="C15" s="2"/>
      <c r="D15" s="2">
        <v>35000</v>
      </c>
      <c r="E15" s="2">
        <v>1935</v>
      </c>
      <c r="F15" s="2">
        <f t="shared" si="0"/>
        <v>5.5285714285714285</v>
      </c>
      <c r="G15" s="2">
        <v>18725.953000000001</v>
      </c>
      <c r="H15" s="51">
        <f t="shared" si="1"/>
        <v>10.333252465174937</v>
      </c>
      <c r="J15" s="73"/>
      <c r="L15" s="72"/>
    </row>
    <row r="16" spans="1:16" ht="15.75" x14ac:dyDescent="0.2">
      <c r="A16" s="53" t="s">
        <v>250</v>
      </c>
      <c r="B16" s="52" t="s">
        <v>249</v>
      </c>
      <c r="C16" s="2">
        <v>9714500</v>
      </c>
      <c r="D16" s="2">
        <v>4950720.5</v>
      </c>
      <c r="E16" s="2"/>
      <c r="F16" s="2">
        <f t="shared" si="0"/>
        <v>0</v>
      </c>
      <c r="G16" s="2">
        <v>0</v>
      </c>
      <c r="H16" s="51"/>
      <c r="J16" s="68"/>
      <c r="L16" s="66"/>
    </row>
    <row r="17" spans="1:12" ht="31.5" x14ac:dyDescent="0.2">
      <c r="A17" s="53" t="s">
        <v>248</v>
      </c>
      <c r="B17" s="70" t="s">
        <v>247</v>
      </c>
      <c r="C17" s="2">
        <v>213</v>
      </c>
      <c r="D17" s="2">
        <v>213</v>
      </c>
      <c r="E17" s="2">
        <v>21.4</v>
      </c>
      <c r="F17" s="2">
        <f t="shared" si="0"/>
        <v>10.046948356807512</v>
      </c>
      <c r="G17" s="2">
        <v>20.440000000000001</v>
      </c>
      <c r="H17" s="51">
        <f>E17/G17*100</f>
        <v>104.69667318982385</v>
      </c>
      <c r="J17" s="68"/>
      <c r="L17" s="66"/>
    </row>
    <row r="18" spans="1:12" ht="15.75" x14ac:dyDescent="0.2">
      <c r="A18" s="53" t="s">
        <v>246</v>
      </c>
      <c r="B18" s="52" t="s">
        <v>245</v>
      </c>
      <c r="C18" s="2">
        <v>16517959</v>
      </c>
      <c r="D18" s="2">
        <v>16518527.1</v>
      </c>
      <c r="E18" s="2">
        <v>773213.1</v>
      </c>
      <c r="F18" s="2">
        <f t="shared" si="0"/>
        <v>4.6808840480698795</v>
      </c>
      <c r="G18" s="2">
        <v>760875.99209000007</v>
      </c>
      <c r="H18" s="51">
        <f>E18/G18*100</f>
        <v>101.62143477232235</v>
      </c>
      <c r="J18" s="68"/>
      <c r="L18" s="66"/>
    </row>
    <row r="19" spans="1:12" s="46" customFormat="1" ht="15.75" x14ac:dyDescent="0.2">
      <c r="A19" s="55" t="s">
        <v>244</v>
      </c>
      <c r="B19" s="54" t="s">
        <v>243</v>
      </c>
      <c r="C19" s="1">
        <f>C20+C21</f>
        <v>111167.5</v>
      </c>
      <c r="D19" s="1">
        <f>D20+D21</f>
        <v>146167.5</v>
      </c>
      <c r="E19" s="1">
        <f>E20+E21</f>
        <v>26388.800000000003</v>
      </c>
      <c r="F19" s="1">
        <f t="shared" si="0"/>
        <v>18.053808131082494</v>
      </c>
      <c r="G19" s="1">
        <f>G20+G21</f>
        <v>17797.519260000001</v>
      </c>
      <c r="H19" s="49">
        <f>E19/G19*100</f>
        <v>148.27234972746422</v>
      </c>
      <c r="J19" s="69"/>
      <c r="L19" s="67"/>
    </row>
    <row r="20" spans="1:12" ht="21" customHeight="1" x14ac:dyDescent="0.2">
      <c r="A20" s="53" t="s">
        <v>242</v>
      </c>
      <c r="B20" s="52" t="s">
        <v>241</v>
      </c>
      <c r="C20" s="2">
        <v>109813.4</v>
      </c>
      <c r="D20" s="2">
        <v>144813.4</v>
      </c>
      <c r="E20" s="2">
        <v>26320.400000000001</v>
      </c>
      <c r="F20" s="2">
        <f t="shared" si="0"/>
        <v>18.175389846519728</v>
      </c>
      <c r="G20" s="2">
        <v>17797.519260000001</v>
      </c>
      <c r="H20" s="51">
        <f>E20/G20*100</f>
        <v>147.88802650240817</v>
      </c>
      <c r="J20" s="68"/>
      <c r="L20" s="66"/>
    </row>
    <row r="21" spans="1:12" ht="15.75" x14ac:dyDescent="0.2">
      <c r="A21" s="53" t="s">
        <v>240</v>
      </c>
      <c r="B21" s="52" t="s">
        <v>239</v>
      </c>
      <c r="C21" s="2">
        <v>1354.1</v>
      </c>
      <c r="D21" s="2">
        <v>1354.1</v>
      </c>
      <c r="E21" s="2">
        <v>68.400000000000006</v>
      </c>
      <c r="F21" s="2">
        <f t="shared" si="0"/>
        <v>5.05132560372203</v>
      </c>
      <c r="G21" s="2"/>
      <c r="H21" s="51"/>
      <c r="J21" s="68"/>
      <c r="L21" s="66"/>
    </row>
    <row r="22" spans="1:12" s="46" customFormat="1" ht="31.5" x14ac:dyDescent="0.2">
      <c r="A22" s="55" t="s">
        <v>238</v>
      </c>
      <c r="B22" s="54" t="s">
        <v>237</v>
      </c>
      <c r="C22" s="1">
        <f>SUM(C23:C26)</f>
        <v>1257171.2</v>
      </c>
      <c r="D22" s="1">
        <f>SUM(D23:D26)</f>
        <v>1257171.2</v>
      </c>
      <c r="E22" s="1">
        <f>SUM(E23:E26)</f>
        <v>207045.7</v>
      </c>
      <c r="F22" s="1">
        <f t="shared" si="0"/>
        <v>16.46917301319025</v>
      </c>
      <c r="G22" s="1">
        <f>SUM(G23:G26)</f>
        <v>177339.16824</v>
      </c>
      <c r="H22" s="49">
        <f>E22/G22*100</f>
        <v>116.751252447399</v>
      </c>
      <c r="J22" s="69"/>
      <c r="L22" s="67"/>
    </row>
    <row r="23" spans="1:12" ht="15.75" x14ac:dyDescent="0.2">
      <c r="A23" s="53" t="s">
        <v>236</v>
      </c>
      <c r="B23" s="52" t="s">
        <v>235</v>
      </c>
      <c r="C23" s="2">
        <v>214594.9</v>
      </c>
      <c r="D23" s="2">
        <v>214594.9</v>
      </c>
      <c r="E23" s="2">
        <v>44064.1</v>
      </c>
      <c r="F23" s="2">
        <f t="shared" si="0"/>
        <v>20.533619391700363</v>
      </c>
      <c r="G23" s="2">
        <v>42427.332979999999</v>
      </c>
      <c r="H23" s="51">
        <f>E23/G23*100</f>
        <v>103.85781265292249</v>
      </c>
      <c r="J23" s="68"/>
      <c r="L23" s="66"/>
    </row>
    <row r="24" spans="1:12" ht="15.75" x14ac:dyDescent="0.2">
      <c r="A24" s="53" t="s">
        <v>234</v>
      </c>
      <c r="B24" s="52" t="s">
        <v>233</v>
      </c>
      <c r="C24" s="2">
        <v>58359.199999999997</v>
      </c>
      <c r="D24" s="2">
        <v>58359.199999999997</v>
      </c>
      <c r="E24" s="2">
        <v>10616.1</v>
      </c>
      <c r="F24" s="2">
        <f t="shared" si="0"/>
        <v>18.190962179056601</v>
      </c>
      <c r="G24" s="2">
        <v>5281.8132999999998</v>
      </c>
      <c r="H24" s="51" t="s">
        <v>232</v>
      </c>
      <c r="J24" s="68"/>
      <c r="L24" s="66"/>
    </row>
    <row r="25" spans="1:12" ht="47.25" x14ac:dyDescent="0.2">
      <c r="A25" s="53" t="s">
        <v>231</v>
      </c>
      <c r="B25" s="52" t="s">
        <v>230</v>
      </c>
      <c r="C25" s="2">
        <v>976107.1</v>
      </c>
      <c r="D25" s="2">
        <v>976107.1</v>
      </c>
      <c r="E25" s="2">
        <v>152365.5</v>
      </c>
      <c r="F25" s="2">
        <f t="shared" si="0"/>
        <v>15.609506374863988</v>
      </c>
      <c r="G25" s="2">
        <v>129630.02196</v>
      </c>
      <c r="H25" s="51">
        <f>E25/G25*100</f>
        <v>117.53874426328146</v>
      </c>
      <c r="J25" s="68"/>
      <c r="L25" s="66"/>
    </row>
    <row r="26" spans="1:12" ht="15.75" x14ac:dyDescent="0.2">
      <c r="A26" s="53" t="s">
        <v>229</v>
      </c>
      <c r="B26" s="52" t="s">
        <v>228</v>
      </c>
      <c r="C26" s="2">
        <v>8110</v>
      </c>
      <c r="D26" s="2">
        <v>8110</v>
      </c>
      <c r="E26" s="2"/>
      <c r="F26" s="2">
        <f t="shared" si="0"/>
        <v>0</v>
      </c>
      <c r="G26" s="2">
        <v>0</v>
      </c>
      <c r="H26" s="51"/>
      <c r="L26" s="66"/>
    </row>
    <row r="27" spans="1:12" s="46" customFormat="1" ht="15.75" x14ac:dyDescent="0.2">
      <c r="A27" s="55" t="s">
        <v>227</v>
      </c>
      <c r="B27" s="54" t="s">
        <v>226</v>
      </c>
      <c r="C27" s="1">
        <f>SUM(C28:C37)-0.1</f>
        <v>37955574.199999996</v>
      </c>
      <c r="D27" s="1">
        <f>SUM(D28:D37)</f>
        <v>37955574.200000003</v>
      </c>
      <c r="E27" s="1">
        <f>SUM(E28:E37)</f>
        <v>7477525.3999999994</v>
      </c>
      <c r="F27" s="1">
        <f t="shared" si="0"/>
        <v>19.700730545132945</v>
      </c>
      <c r="G27" s="1">
        <f>SUM(G28:G37)</f>
        <v>8740057.0668499991</v>
      </c>
      <c r="H27" s="49">
        <f>E27/G27*100</f>
        <v>85.554651906809255</v>
      </c>
      <c r="L27" s="67"/>
    </row>
    <row r="28" spans="1:12" ht="15.75" x14ac:dyDescent="0.2">
      <c r="A28" s="53" t="s">
        <v>225</v>
      </c>
      <c r="B28" s="52" t="s">
        <v>224</v>
      </c>
      <c r="C28" s="2">
        <v>548626</v>
      </c>
      <c r="D28" s="2">
        <v>548626</v>
      </c>
      <c r="E28" s="2">
        <v>94474.1</v>
      </c>
      <c r="F28" s="2">
        <f t="shared" si="0"/>
        <v>17.220128101839872</v>
      </c>
      <c r="G28" s="2">
        <v>91581.593389999995</v>
      </c>
      <c r="H28" s="51">
        <f>E28/G28*100</f>
        <v>103.15839297279123</v>
      </c>
      <c r="L28" s="66"/>
    </row>
    <row r="29" spans="1:12" ht="15.75" x14ac:dyDescent="0.2">
      <c r="A29" s="53" t="s">
        <v>223</v>
      </c>
      <c r="B29" s="52" t="s">
        <v>222</v>
      </c>
      <c r="C29" s="2">
        <v>853.4</v>
      </c>
      <c r="D29" s="2">
        <v>853.4</v>
      </c>
      <c r="E29" s="2"/>
      <c r="F29" s="2">
        <f t="shared" si="0"/>
        <v>0</v>
      </c>
      <c r="G29" s="2">
        <v>0</v>
      </c>
      <c r="H29" s="51"/>
      <c r="I29" s="57"/>
      <c r="L29" s="66"/>
    </row>
    <row r="30" spans="1:12" ht="15.75" x14ac:dyDescent="0.2">
      <c r="A30" s="53" t="s">
        <v>221</v>
      </c>
      <c r="B30" s="52" t="s">
        <v>220</v>
      </c>
      <c r="C30" s="2">
        <v>3305595</v>
      </c>
      <c r="D30" s="2">
        <v>3305595</v>
      </c>
      <c r="E30" s="2">
        <v>306069.09999999998</v>
      </c>
      <c r="F30" s="2">
        <f t="shared" si="0"/>
        <v>9.2591227902994753</v>
      </c>
      <c r="G30" s="2">
        <v>1005791.7679</v>
      </c>
      <c r="H30" s="51">
        <f>E30/G30*100</f>
        <v>30.430662664802266</v>
      </c>
      <c r="L30" s="66"/>
    </row>
    <row r="31" spans="1:12" ht="15.75" x14ac:dyDescent="0.2">
      <c r="A31" s="53" t="s">
        <v>219</v>
      </c>
      <c r="B31" s="52" t="s">
        <v>218</v>
      </c>
      <c r="C31" s="2">
        <v>62518</v>
      </c>
      <c r="D31" s="2">
        <v>62518</v>
      </c>
      <c r="E31" s="2">
        <v>11562.2</v>
      </c>
      <c r="F31" s="2">
        <f t="shared" si="0"/>
        <v>18.494193672222401</v>
      </c>
      <c r="G31" s="2">
        <v>34611.491710000002</v>
      </c>
      <c r="H31" s="51">
        <f>E31/G31*100</f>
        <v>33.405667969691791</v>
      </c>
      <c r="L31" s="66"/>
    </row>
    <row r="32" spans="1:12" ht="15.75" x14ac:dyDescent="0.2">
      <c r="A32" s="53" t="s">
        <v>217</v>
      </c>
      <c r="B32" s="52" t="s">
        <v>216</v>
      </c>
      <c r="C32" s="2">
        <v>480981.9</v>
      </c>
      <c r="D32" s="2">
        <v>480981.9</v>
      </c>
      <c r="E32" s="2">
        <v>75210.7</v>
      </c>
      <c r="F32" s="2">
        <f t="shared" si="0"/>
        <v>15.63690858221484</v>
      </c>
      <c r="G32" s="2">
        <v>96845.836510000008</v>
      </c>
      <c r="H32" s="51">
        <f>E32/G32*100</f>
        <v>77.660230641132372</v>
      </c>
      <c r="L32" s="66"/>
    </row>
    <row r="33" spans="1:12" ht="15.75" x14ac:dyDescent="0.2">
      <c r="A33" s="53" t="s">
        <v>215</v>
      </c>
      <c r="B33" s="52" t="s">
        <v>214</v>
      </c>
      <c r="C33" s="2">
        <v>4874909.7</v>
      </c>
      <c r="D33" s="2">
        <v>4874909.7</v>
      </c>
      <c r="E33" s="2">
        <v>717095.7</v>
      </c>
      <c r="F33" s="2">
        <f t="shared" si="0"/>
        <v>14.709927857740626</v>
      </c>
      <c r="G33" s="2">
        <v>1269346.4368</v>
      </c>
      <c r="H33" s="51">
        <f>E33/G33*100</f>
        <v>56.493300742056327</v>
      </c>
      <c r="L33" s="66"/>
    </row>
    <row r="34" spans="1:12" ht="15.75" x14ac:dyDescent="0.2">
      <c r="A34" s="53" t="s">
        <v>213</v>
      </c>
      <c r="B34" s="52" t="s">
        <v>212</v>
      </c>
      <c r="C34" s="2">
        <v>24968661.800000001</v>
      </c>
      <c r="D34" s="2">
        <v>24968661.800000001</v>
      </c>
      <c r="E34" s="2">
        <v>5505642.5999999996</v>
      </c>
      <c r="F34" s="2">
        <f t="shared" si="0"/>
        <v>22.050210956840306</v>
      </c>
      <c r="G34" s="2">
        <v>3415688.6299099997</v>
      </c>
      <c r="H34" s="51" t="s">
        <v>96</v>
      </c>
      <c r="I34" s="44"/>
      <c r="J34" s="44"/>
      <c r="K34" s="44"/>
      <c r="L34" s="45"/>
    </row>
    <row r="35" spans="1:12" ht="15.75" x14ac:dyDescent="0.2">
      <c r="A35" s="53" t="s">
        <v>211</v>
      </c>
      <c r="B35" s="52" t="s">
        <v>210</v>
      </c>
      <c r="C35" s="2">
        <v>296352.09999999998</v>
      </c>
      <c r="D35" s="2">
        <v>296352.09999999998</v>
      </c>
      <c r="E35" s="2">
        <v>55045.9</v>
      </c>
      <c r="F35" s="2">
        <f t="shared" si="0"/>
        <v>18.574492976429056</v>
      </c>
      <c r="G35" s="2">
        <v>15972.70429</v>
      </c>
      <c r="H35" s="51" t="s">
        <v>209</v>
      </c>
      <c r="I35" s="44"/>
      <c r="J35" s="44"/>
      <c r="K35" s="44"/>
      <c r="L35" s="45"/>
    </row>
    <row r="36" spans="1:12" ht="31.5" customHeight="1" x14ac:dyDescent="0.2">
      <c r="A36" s="53" t="s">
        <v>208</v>
      </c>
      <c r="B36" s="52" t="s">
        <v>207</v>
      </c>
      <c r="C36" s="2">
        <v>53903.6</v>
      </c>
      <c r="D36" s="2">
        <v>53903.6</v>
      </c>
      <c r="E36" s="2"/>
      <c r="F36" s="2">
        <f t="shared" si="0"/>
        <v>0</v>
      </c>
      <c r="G36" s="2">
        <v>0</v>
      </c>
      <c r="H36" s="51"/>
      <c r="I36" s="44"/>
      <c r="J36" s="44"/>
      <c r="K36" s="44"/>
      <c r="L36" s="45"/>
    </row>
    <row r="37" spans="1:12" ht="18.75" customHeight="1" x14ac:dyDescent="0.2">
      <c r="A37" s="53" t="s">
        <v>206</v>
      </c>
      <c r="B37" s="52" t="s">
        <v>205</v>
      </c>
      <c r="C37" s="2">
        <v>3363172.8</v>
      </c>
      <c r="D37" s="2">
        <v>3363172.7</v>
      </c>
      <c r="E37" s="2">
        <v>712425.1</v>
      </c>
      <c r="F37" s="2">
        <f t="shared" si="0"/>
        <v>21.18312568367363</v>
      </c>
      <c r="G37" s="2">
        <v>2810218.6063399999</v>
      </c>
      <c r="H37" s="51">
        <f>E37/G37*100</f>
        <v>25.351234184868453</v>
      </c>
      <c r="I37" s="57"/>
      <c r="J37" s="44"/>
      <c r="K37" s="44"/>
      <c r="L37" s="45"/>
    </row>
    <row r="38" spans="1:12" s="46" customFormat="1" ht="15.75" x14ac:dyDescent="0.2">
      <c r="A38" s="55" t="s">
        <v>204</v>
      </c>
      <c r="B38" s="54" t="s">
        <v>203</v>
      </c>
      <c r="C38" s="58">
        <f>SUM(C39:C43)-0.1</f>
        <v>4112533.1</v>
      </c>
      <c r="D38" s="58">
        <f>SUM(D39:D43)</f>
        <v>4231761.5</v>
      </c>
      <c r="E38" s="58">
        <f>SUM(E39:E43)</f>
        <v>1699051.5</v>
      </c>
      <c r="F38" s="1">
        <f t="shared" si="0"/>
        <v>40.149982460022855</v>
      </c>
      <c r="G38" s="1">
        <f>SUM(G39:G43)</f>
        <v>1667896.99945</v>
      </c>
      <c r="H38" s="49">
        <f>E38/G38*100</f>
        <v>101.86789115636476</v>
      </c>
      <c r="I38" s="48"/>
      <c r="J38" s="48"/>
      <c r="K38" s="48"/>
      <c r="L38" s="47"/>
    </row>
    <row r="39" spans="1:12" ht="15.75" x14ac:dyDescent="0.2">
      <c r="A39" s="53" t="s">
        <v>202</v>
      </c>
      <c r="B39" s="52" t="s">
        <v>201</v>
      </c>
      <c r="C39" s="2">
        <v>1042376.9</v>
      </c>
      <c r="D39" s="2">
        <v>1041808.9</v>
      </c>
      <c r="E39" s="2">
        <v>152163.1</v>
      </c>
      <c r="F39" s="2">
        <f t="shared" si="0"/>
        <v>14.605663284312506</v>
      </c>
      <c r="G39" s="2">
        <v>113731.00193000001</v>
      </c>
      <c r="H39" s="51">
        <f>E39/G39*100</f>
        <v>133.79210366374375</v>
      </c>
      <c r="I39" s="65"/>
      <c r="J39" s="44"/>
      <c r="K39" s="44"/>
      <c r="L39" s="45"/>
    </row>
    <row r="40" spans="1:12" ht="15.75" x14ac:dyDescent="0.2">
      <c r="A40" s="53" t="s">
        <v>200</v>
      </c>
      <c r="B40" s="52" t="s">
        <v>199</v>
      </c>
      <c r="C40" s="2">
        <v>1036959.8</v>
      </c>
      <c r="D40" s="2">
        <v>1112792</v>
      </c>
      <c r="E40" s="2">
        <v>765896.5</v>
      </c>
      <c r="F40" s="2">
        <f t="shared" si="0"/>
        <v>68.826564173717998</v>
      </c>
      <c r="G40" s="2">
        <v>942093.58209000004</v>
      </c>
      <c r="H40" s="51">
        <f>E40/G40*100</f>
        <v>81.297284533123204</v>
      </c>
      <c r="I40" s="57"/>
      <c r="J40" s="44"/>
      <c r="K40" s="44"/>
      <c r="L40" s="45"/>
    </row>
    <row r="41" spans="1:12" ht="15.75" x14ac:dyDescent="0.2">
      <c r="A41" s="53" t="s">
        <v>198</v>
      </c>
      <c r="B41" s="52" t="s">
        <v>197</v>
      </c>
      <c r="C41" s="2">
        <v>1490784</v>
      </c>
      <c r="D41" s="2">
        <v>1490784</v>
      </c>
      <c r="E41" s="2">
        <v>622621.9</v>
      </c>
      <c r="F41" s="2">
        <f t="shared" si="0"/>
        <v>41.764729162641942</v>
      </c>
      <c r="G41" s="2">
        <v>477624.83265</v>
      </c>
      <c r="H41" s="51">
        <f>E41/G41*100</f>
        <v>130.35794151353366</v>
      </c>
      <c r="I41" s="44"/>
      <c r="J41" s="44"/>
      <c r="K41" s="44"/>
      <c r="L41" s="45"/>
    </row>
    <row r="42" spans="1:12" ht="31.5" hidden="1" x14ac:dyDescent="0.2">
      <c r="A42" s="53" t="s">
        <v>196</v>
      </c>
      <c r="B42" s="52" t="s">
        <v>186</v>
      </c>
      <c r="C42" s="2"/>
      <c r="D42" s="2"/>
      <c r="E42" s="2"/>
      <c r="F42" s="2"/>
      <c r="G42" s="2"/>
      <c r="H42" s="51"/>
      <c r="I42" s="44"/>
      <c r="J42" s="44"/>
      <c r="K42" s="44"/>
      <c r="L42" s="45"/>
    </row>
    <row r="43" spans="1:12" ht="31.5" x14ac:dyDescent="0.2">
      <c r="A43" s="53" t="s">
        <v>195</v>
      </c>
      <c r="B43" s="52" t="s">
        <v>194</v>
      </c>
      <c r="C43" s="2">
        <v>542412.5</v>
      </c>
      <c r="D43" s="2">
        <v>586376.6</v>
      </c>
      <c r="E43" s="2">
        <v>158370</v>
      </c>
      <c r="F43" s="2">
        <f>E43/D43*100</f>
        <v>27.00824009689336</v>
      </c>
      <c r="G43" s="2">
        <v>134447.58278</v>
      </c>
      <c r="H43" s="51">
        <f>E43/G43*100</f>
        <v>117.79311812481214</v>
      </c>
      <c r="I43" s="44"/>
      <c r="J43" s="44"/>
      <c r="K43" s="44"/>
      <c r="L43" s="45"/>
    </row>
    <row r="44" spans="1:12" s="46" customFormat="1" ht="15.75" x14ac:dyDescent="0.2">
      <c r="A44" s="55" t="s">
        <v>193</v>
      </c>
      <c r="B44" s="54" t="s">
        <v>192</v>
      </c>
      <c r="C44" s="58">
        <f>SUM(C45:C48)+0.1</f>
        <v>146462.30000000002</v>
      </c>
      <c r="D44" s="58">
        <f>SUM(D45:D48)</f>
        <v>149430</v>
      </c>
      <c r="E44" s="58">
        <f>SUM(E45:E48)</f>
        <v>22841.599999999999</v>
      </c>
      <c r="F44" s="1">
        <f>E44/D44*100</f>
        <v>15.285819447232818</v>
      </c>
      <c r="G44" s="1">
        <f>SUM(G45:G48)</f>
        <v>19989.695400000001</v>
      </c>
      <c r="H44" s="49">
        <f>E44/G44*100</f>
        <v>114.26687372134745</v>
      </c>
      <c r="I44" s="48"/>
      <c r="J44" s="48"/>
      <c r="K44" s="48"/>
      <c r="L44" s="47"/>
    </row>
    <row r="45" spans="1:12" ht="15.75" x14ac:dyDescent="0.2">
      <c r="A45" s="53" t="s">
        <v>191</v>
      </c>
      <c r="B45" s="52" t="s">
        <v>190</v>
      </c>
      <c r="C45" s="2"/>
      <c r="D45" s="2"/>
      <c r="E45" s="2"/>
      <c r="F45" s="2"/>
      <c r="G45" s="2"/>
      <c r="H45" s="51"/>
      <c r="I45" s="44"/>
      <c r="J45" s="44"/>
      <c r="K45" s="44"/>
      <c r="L45" s="45"/>
    </row>
    <row r="46" spans="1:12" ht="31.5" x14ac:dyDescent="0.2">
      <c r="A46" s="53" t="s">
        <v>189</v>
      </c>
      <c r="B46" s="52" t="s">
        <v>188</v>
      </c>
      <c r="C46" s="2">
        <v>39553</v>
      </c>
      <c r="D46" s="2">
        <v>42520.800000000003</v>
      </c>
      <c r="E46" s="2">
        <v>6038</v>
      </c>
      <c r="F46" s="2">
        <f t="shared" ref="F46:F73" si="2">E46/D46*100</f>
        <v>14.200109123064475</v>
      </c>
      <c r="G46" s="2">
        <v>4937.8328499999998</v>
      </c>
      <c r="H46" s="51">
        <f>E46/G46*100</f>
        <v>122.28036435052678</v>
      </c>
      <c r="I46" s="44"/>
      <c r="J46" s="44"/>
      <c r="K46" s="44"/>
      <c r="L46" s="45"/>
    </row>
    <row r="47" spans="1:12" ht="31.5" x14ac:dyDescent="0.2">
      <c r="A47" s="53" t="s">
        <v>187</v>
      </c>
      <c r="B47" s="52" t="s">
        <v>186</v>
      </c>
      <c r="C47" s="2">
        <v>150</v>
      </c>
      <c r="D47" s="2">
        <v>150</v>
      </c>
      <c r="E47" s="2"/>
      <c r="F47" s="2">
        <f t="shared" si="2"/>
        <v>0</v>
      </c>
      <c r="G47" s="2">
        <v>0</v>
      </c>
      <c r="H47" s="51"/>
      <c r="I47" s="44"/>
      <c r="J47" s="44"/>
      <c r="K47" s="44"/>
      <c r="L47" s="45"/>
    </row>
    <row r="48" spans="1:12" ht="36.75" customHeight="1" x14ac:dyDescent="0.2">
      <c r="A48" s="53" t="s">
        <v>185</v>
      </c>
      <c r="B48" s="52" t="s">
        <v>184</v>
      </c>
      <c r="C48" s="2">
        <v>106759.2</v>
      </c>
      <c r="D48" s="2">
        <v>106759.2</v>
      </c>
      <c r="E48" s="2">
        <f>16803.5+0.1</f>
        <v>16803.599999999999</v>
      </c>
      <c r="F48" s="2">
        <f t="shared" si="2"/>
        <v>15.739720792212756</v>
      </c>
      <c r="G48" s="2">
        <v>15051.862550000002</v>
      </c>
      <c r="H48" s="51">
        <f t="shared" ref="H48:H55" si="3">E48/G48*100</f>
        <v>111.63801120413497</v>
      </c>
      <c r="I48" s="44"/>
      <c r="J48" s="44"/>
      <c r="K48" s="44"/>
      <c r="L48" s="45"/>
    </row>
    <row r="49" spans="1:16" s="46" customFormat="1" ht="15.75" x14ac:dyDescent="0.2">
      <c r="A49" s="55" t="s">
        <v>183</v>
      </c>
      <c r="B49" s="54" t="s">
        <v>182</v>
      </c>
      <c r="C49" s="58">
        <f>SUM(C50:C57)</f>
        <v>58345427.5</v>
      </c>
      <c r="D49" s="58">
        <f>SUM(D50:D57)</f>
        <v>58364796.300000004</v>
      </c>
      <c r="E49" s="58">
        <f>SUM(E50:E57)</f>
        <v>11700740.000000002</v>
      </c>
      <c r="F49" s="1">
        <f t="shared" si="2"/>
        <v>20.04759845276801</v>
      </c>
      <c r="G49" s="1">
        <f>SUM(G50:G57)</f>
        <v>9769354.6988500021</v>
      </c>
      <c r="H49" s="49">
        <f t="shared" si="3"/>
        <v>119.7698349654287</v>
      </c>
      <c r="I49" s="48"/>
      <c r="J49" s="48"/>
      <c r="K49" s="48"/>
      <c r="L49" s="47"/>
    </row>
    <row r="50" spans="1:16" ht="15.75" x14ac:dyDescent="0.2">
      <c r="A50" s="53" t="s">
        <v>181</v>
      </c>
      <c r="B50" s="52" t="s">
        <v>180</v>
      </c>
      <c r="C50" s="2">
        <v>9749503.8000000007</v>
      </c>
      <c r="D50" s="2">
        <v>9749503.8000000007</v>
      </c>
      <c r="E50" s="2">
        <v>1896787.7</v>
      </c>
      <c r="F50" s="2">
        <f t="shared" si="2"/>
        <v>19.455222941704992</v>
      </c>
      <c r="G50" s="2">
        <v>1544728.4036400001</v>
      </c>
      <c r="H50" s="51">
        <f t="shared" si="3"/>
        <v>122.79101591777601</v>
      </c>
      <c r="I50" s="44"/>
      <c r="J50" s="44"/>
      <c r="K50" s="44"/>
      <c r="L50" s="45"/>
    </row>
    <row r="51" spans="1:16" ht="15.75" x14ac:dyDescent="0.2">
      <c r="A51" s="53" t="s">
        <v>179</v>
      </c>
      <c r="B51" s="52" t="s">
        <v>178</v>
      </c>
      <c r="C51" s="2">
        <v>39534423.700000003</v>
      </c>
      <c r="D51" s="2">
        <v>39534423.700000003</v>
      </c>
      <c r="E51" s="2">
        <v>7912812.2000000002</v>
      </c>
      <c r="F51" s="2">
        <f t="shared" si="2"/>
        <v>20.014993161516603</v>
      </c>
      <c r="G51" s="2">
        <v>6344264.2960100006</v>
      </c>
      <c r="H51" s="51">
        <f t="shared" si="3"/>
        <v>124.7238738930924</v>
      </c>
      <c r="I51" s="44"/>
      <c r="J51" s="44"/>
      <c r="K51" s="44"/>
      <c r="L51" s="45"/>
    </row>
    <row r="52" spans="1:16" ht="15.75" x14ac:dyDescent="0.2">
      <c r="A52" s="53" t="s">
        <v>177</v>
      </c>
      <c r="B52" s="52" t="s">
        <v>176</v>
      </c>
      <c r="C52" s="2">
        <v>1627714.9</v>
      </c>
      <c r="D52" s="2">
        <v>1627714.9</v>
      </c>
      <c r="E52" s="2">
        <v>397041.5</v>
      </c>
      <c r="F52" s="2">
        <f t="shared" si="2"/>
        <v>24.392570222217664</v>
      </c>
      <c r="G52" s="2">
        <v>414905.36429</v>
      </c>
      <c r="H52" s="51">
        <f t="shared" si="3"/>
        <v>95.694472564709017</v>
      </c>
      <c r="I52" s="44"/>
      <c r="J52" s="44"/>
      <c r="K52" s="44"/>
      <c r="L52" s="45"/>
    </row>
    <row r="53" spans="1:16" ht="15.75" x14ac:dyDescent="0.2">
      <c r="A53" s="53" t="s">
        <v>175</v>
      </c>
      <c r="B53" s="52" t="s">
        <v>174</v>
      </c>
      <c r="C53" s="2">
        <v>4668765.4000000004</v>
      </c>
      <c r="D53" s="2">
        <v>4688134.2</v>
      </c>
      <c r="E53" s="2">
        <v>1070028.8</v>
      </c>
      <c r="F53" s="2">
        <f t="shared" si="2"/>
        <v>22.824193044644499</v>
      </c>
      <c r="G53" s="2">
        <v>985893.93950999994</v>
      </c>
      <c r="H53" s="51">
        <f t="shared" si="3"/>
        <v>108.5338652686937</v>
      </c>
      <c r="I53" s="44"/>
      <c r="J53" s="107"/>
      <c r="K53" s="107"/>
      <c r="L53" s="107"/>
      <c r="M53" s="107"/>
      <c r="N53" s="107"/>
      <c r="O53" s="107"/>
      <c r="P53" s="107"/>
    </row>
    <row r="54" spans="1:16" ht="31.5" x14ac:dyDescent="0.2">
      <c r="A54" s="53" t="s">
        <v>173</v>
      </c>
      <c r="B54" s="52" t="s">
        <v>172</v>
      </c>
      <c r="C54" s="2">
        <v>324001.8</v>
      </c>
      <c r="D54" s="2">
        <v>324001.8</v>
      </c>
      <c r="E54" s="2">
        <v>52637.1</v>
      </c>
      <c r="F54" s="2">
        <f t="shared" si="2"/>
        <v>16.245928263361499</v>
      </c>
      <c r="G54" s="2">
        <v>55655.117880000005</v>
      </c>
      <c r="H54" s="51">
        <f t="shared" si="3"/>
        <v>94.577285980226904</v>
      </c>
      <c r="I54" s="44"/>
      <c r="J54" s="107"/>
      <c r="K54" s="107"/>
      <c r="L54" s="107"/>
      <c r="M54" s="107"/>
      <c r="N54" s="107"/>
      <c r="O54" s="107"/>
      <c r="P54" s="107"/>
    </row>
    <row r="55" spans="1:16" ht="15.75" x14ac:dyDescent="0.2">
      <c r="A55" s="53" t="s">
        <v>171</v>
      </c>
      <c r="B55" s="52" t="s">
        <v>170</v>
      </c>
      <c r="C55" s="2">
        <v>142114.20000000001</v>
      </c>
      <c r="D55" s="2">
        <v>142114.20000000001</v>
      </c>
      <c r="E55" s="2">
        <v>28688.400000000001</v>
      </c>
      <c r="F55" s="2">
        <f t="shared" si="2"/>
        <v>20.186863803898554</v>
      </c>
      <c r="G55" s="2">
        <v>61617.263800000001</v>
      </c>
      <c r="H55" s="51">
        <f t="shared" si="3"/>
        <v>46.55902945174271</v>
      </c>
      <c r="I55" s="44"/>
      <c r="J55" s="107"/>
      <c r="K55" s="107"/>
      <c r="L55" s="107"/>
      <c r="M55" s="107"/>
      <c r="N55" s="107"/>
      <c r="O55" s="107"/>
      <c r="P55" s="107"/>
    </row>
    <row r="56" spans="1:16" ht="31.5" x14ac:dyDescent="0.2">
      <c r="A56" s="53" t="s">
        <v>169</v>
      </c>
      <c r="B56" s="52" t="s">
        <v>168</v>
      </c>
      <c r="C56" s="2">
        <v>26700</v>
      </c>
      <c r="D56" s="2">
        <v>26700</v>
      </c>
      <c r="E56" s="2"/>
      <c r="F56" s="2">
        <f t="shared" si="2"/>
        <v>0</v>
      </c>
      <c r="G56" s="2"/>
      <c r="H56" s="51"/>
      <c r="I56" s="44"/>
      <c r="J56" s="64"/>
      <c r="K56" s="64"/>
      <c r="L56" s="64"/>
      <c r="M56" s="64"/>
      <c r="N56" s="64"/>
      <c r="O56" s="64"/>
      <c r="P56" s="64"/>
    </row>
    <row r="57" spans="1:16" ht="25.5" customHeight="1" x14ac:dyDescent="0.2">
      <c r="A57" s="53" t="s">
        <v>167</v>
      </c>
      <c r="B57" s="52" t="s">
        <v>166</v>
      </c>
      <c r="C57" s="2">
        <v>2272203.7000000002</v>
      </c>
      <c r="D57" s="2">
        <v>2272203.7000000002</v>
      </c>
      <c r="E57" s="2">
        <v>342744.3</v>
      </c>
      <c r="F57" s="2">
        <f t="shared" si="2"/>
        <v>15.084224182893461</v>
      </c>
      <c r="G57" s="2">
        <v>362290.31372000003</v>
      </c>
      <c r="H57" s="51">
        <f t="shared" ref="H57:H63" si="4">E57/G57*100</f>
        <v>94.604875432825835</v>
      </c>
      <c r="I57" s="44"/>
      <c r="J57" s="44"/>
      <c r="K57" s="44"/>
      <c r="L57" s="45"/>
    </row>
    <row r="58" spans="1:16" s="46" customFormat="1" ht="15.75" x14ac:dyDescent="0.2">
      <c r="A58" s="55" t="s">
        <v>165</v>
      </c>
      <c r="B58" s="54" t="s">
        <v>164</v>
      </c>
      <c r="C58" s="1">
        <f>C59+C60</f>
        <v>3186088.5</v>
      </c>
      <c r="D58" s="1">
        <f>D59+D60</f>
        <v>3186088.5</v>
      </c>
      <c r="E58" s="1">
        <f>E59+E60</f>
        <v>783229.5</v>
      </c>
      <c r="F58" s="1">
        <f t="shared" si="2"/>
        <v>24.582791720945604</v>
      </c>
      <c r="G58" s="1">
        <f>G59+G60</f>
        <v>606670.80168999988</v>
      </c>
      <c r="H58" s="49">
        <f t="shared" si="4"/>
        <v>129.10288377455475</v>
      </c>
      <c r="I58" s="48"/>
      <c r="J58" s="48"/>
      <c r="K58" s="48"/>
      <c r="L58" s="47"/>
    </row>
    <row r="59" spans="1:16" ht="15.75" x14ac:dyDescent="0.2">
      <c r="A59" s="53" t="s">
        <v>163</v>
      </c>
      <c r="B59" s="52" t="s">
        <v>162</v>
      </c>
      <c r="C59" s="2">
        <v>3068889.8</v>
      </c>
      <c r="D59" s="2">
        <v>3068889.8</v>
      </c>
      <c r="E59" s="2">
        <v>758959.6</v>
      </c>
      <c r="F59" s="2">
        <f t="shared" si="2"/>
        <v>24.730754424613096</v>
      </c>
      <c r="G59" s="2">
        <v>585629.99151999992</v>
      </c>
      <c r="H59" s="51">
        <f t="shared" si="4"/>
        <v>129.59711951058446</v>
      </c>
      <c r="I59" s="63"/>
      <c r="J59" s="56"/>
      <c r="K59" s="44"/>
      <c r="L59" s="45"/>
    </row>
    <row r="60" spans="1:16" ht="33" customHeight="1" x14ac:dyDescent="0.2">
      <c r="A60" s="53" t="s">
        <v>161</v>
      </c>
      <c r="B60" s="52" t="s">
        <v>160</v>
      </c>
      <c r="C60" s="2">
        <v>117198.7</v>
      </c>
      <c r="D60" s="2">
        <v>117198.7</v>
      </c>
      <c r="E60" s="2">
        <v>24269.9</v>
      </c>
      <c r="F60" s="2">
        <f t="shared" si="2"/>
        <v>20.708335502014954</v>
      </c>
      <c r="G60" s="2">
        <v>21040.810170000001</v>
      </c>
      <c r="H60" s="51">
        <f t="shared" si="4"/>
        <v>115.34679417717497</v>
      </c>
      <c r="I60" s="44"/>
      <c r="J60" s="61"/>
      <c r="K60" s="44"/>
      <c r="L60" s="45"/>
    </row>
    <row r="61" spans="1:16" s="46" customFormat="1" ht="15.75" x14ac:dyDescent="0.2">
      <c r="A61" s="55" t="s">
        <v>159</v>
      </c>
      <c r="B61" s="54" t="s">
        <v>158</v>
      </c>
      <c r="C61" s="1">
        <f>SUM(C62:C68)-0.1</f>
        <v>17359919.5</v>
      </c>
      <c r="D61" s="1">
        <f>SUM(D62:D68)</f>
        <v>17470547.900000002</v>
      </c>
      <c r="E61" s="1">
        <f>SUM(E62:E68)</f>
        <v>5621625.1000000006</v>
      </c>
      <c r="F61" s="1">
        <f t="shared" si="2"/>
        <v>32.177726378003292</v>
      </c>
      <c r="G61" s="1">
        <f>SUM(G62:G68)</f>
        <v>5999632.75337</v>
      </c>
      <c r="H61" s="49">
        <f t="shared" si="4"/>
        <v>93.699486803460232</v>
      </c>
      <c r="I61" s="48"/>
      <c r="J61" s="62"/>
      <c r="K61" s="48"/>
      <c r="L61" s="47"/>
    </row>
    <row r="62" spans="1:16" ht="15.75" x14ac:dyDescent="0.2">
      <c r="A62" s="53" t="s">
        <v>157</v>
      </c>
      <c r="B62" s="52" t="s">
        <v>156</v>
      </c>
      <c r="C62" s="2">
        <v>7740755.5</v>
      </c>
      <c r="D62" s="2">
        <v>7740341.2000000002</v>
      </c>
      <c r="E62" s="2">
        <v>2153741.6</v>
      </c>
      <c r="F62" s="2">
        <f t="shared" si="2"/>
        <v>27.82489226702306</v>
      </c>
      <c r="G62" s="2">
        <v>2905113.87824</v>
      </c>
      <c r="H62" s="51">
        <f t="shared" si="4"/>
        <v>74.136219448471238</v>
      </c>
      <c r="I62" s="44"/>
      <c r="J62" s="61"/>
      <c r="K62" s="44"/>
      <c r="L62" s="45"/>
    </row>
    <row r="63" spans="1:16" ht="15.75" x14ac:dyDescent="0.2">
      <c r="A63" s="53" t="s">
        <v>155</v>
      </c>
      <c r="B63" s="52" t="s">
        <v>154</v>
      </c>
      <c r="C63" s="2">
        <v>631985.5</v>
      </c>
      <c r="D63" s="2">
        <v>743028.1</v>
      </c>
      <c r="E63" s="2">
        <v>202034.3</v>
      </c>
      <c r="F63" s="2">
        <f t="shared" si="2"/>
        <v>27.190667486196013</v>
      </c>
      <c r="G63" s="2">
        <v>615645.81024999998</v>
      </c>
      <c r="H63" s="51">
        <f t="shared" si="4"/>
        <v>32.816644998844119</v>
      </c>
      <c r="I63" s="44"/>
      <c r="J63" s="61"/>
      <c r="K63" s="44"/>
      <c r="L63" s="45"/>
    </row>
    <row r="64" spans="1:16" ht="15.75" x14ac:dyDescent="0.2">
      <c r="A64" s="53" t="s">
        <v>153</v>
      </c>
      <c r="B64" s="52" t="s">
        <v>152</v>
      </c>
      <c r="C64" s="2">
        <v>599070.30000000005</v>
      </c>
      <c r="D64" s="2">
        <v>599070.30000000005</v>
      </c>
      <c r="E64" s="2">
        <v>245827.7</v>
      </c>
      <c r="F64" s="2">
        <f t="shared" si="2"/>
        <v>41.03486685953218</v>
      </c>
      <c r="G64" s="2">
        <v>148991.03700000001</v>
      </c>
      <c r="H64" s="51" t="s">
        <v>151</v>
      </c>
      <c r="I64" s="44"/>
      <c r="J64" s="61"/>
      <c r="K64" s="44"/>
      <c r="L64" s="45"/>
    </row>
    <row r="65" spans="1:12" ht="15.75" x14ac:dyDescent="0.2">
      <c r="A65" s="53" t="s">
        <v>150</v>
      </c>
      <c r="B65" s="52" t="s">
        <v>149</v>
      </c>
      <c r="C65" s="2">
        <v>143569.29999999999</v>
      </c>
      <c r="D65" s="2">
        <v>143569.29999999999</v>
      </c>
      <c r="E65" s="2">
        <v>43363.1</v>
      </c>
      <c r="F65" s="2">
        <f t="shared" si="2"/>
        <v>30.203602023552389</v>
      </c>
      <c r="G65" s="2">
        <v>54614.084950000004</v>
      </c>
      <c r="H65" s="51">
        <f t="shared" ref="H65:H73" si="5">E65/G65*100</f>
        <v>79.399114788244745</v>
      </c>
      <c r="I65" s="44"/>
      <c r="J65" s="61"/>
      <c r="K65" s="44"/>
      <c r="L65" s="45"/>
    </row>
    <row r="66" spans="1:12" ht="31.5" x14ac:dyDescent="0.2">
      <c r="A66" s="53" t="s">
        <v>148</v>
      </c>
      <c r="B66" s="52" t="s">
        <v>147</v>
      </c>
      <c r="C66" s="2">
        <v>299474.40000000002</v>
      </c>
      <c r="D66" s="2">
        <v>299474.40000000002</v>
      </c>
      <c r="E66" s="2">
        <v>89559.2</v>
      </c>
      <c r="F66" s="2">
        <f t="shared" si="2"/>
        <v>29.905461034398929</v>
      </c>
      <c r="G66" s="2">
        <v>92692.555999999997</v>
      </c>
      <c r="H66" s="51">
        <f t="shared" si="5"/>
        <v>96.619624989087583</v>
      </c>
      <c r="I66" s="44"/>
      <c r="J66" s="44"/>
      <c r="K66" s="44"/>
      <c r="L66" s="45"/>
    </row>
    <row r="67" spans="1:12" ht="15.75" x14ac:dyDescent="0.2">
      <c r="A67" s="53" t="s">
        <v>146</v>
      </c>
      <c r="B67" s="52" t="s">
        <v>145</v>
      </c>
      <c r="C67" s="2">
        <v>10496</v>
      </c>
      <c r="D67" s="2">
        <v>10496</v>
      </c>
      <c r="E67" s="2">
        <v>3139.1</v>
      </c>
      <c r="F67" s="2">
        <f t="shared" si="2"/>
        <v>29.907583841463413</v>
      </c>
      <c r="G67" s="2">
        <v>4374.07</v>
      </c>
      <c r="H67" s="51">
        <f t="shared" si="5"/>
        <v>71.76611256792873</v>
      </c>
      <c r="I67" s="44"/>
      <c r="J67" s="44"/>
      <c r="K67" s="44"/>
      <c r="L67" s="45"/>
    </row>
    <row r="68" spans="1:12" ht="20.25" customHeight="1" x14ac:dyDescent="0.2">
      <c r="A68" s="53" t="s">
        <v>144</v>
      </c>
      <c r="B68" s="52" t="s">
        <v>143</v>
      </c>
      <c r="C68" s="2">
        <v>7934568.5999999996</v>
      </c>
      <c r="D68" s="2">
        <v>7934568.5999999996</v>
      </c>
      <c r="E68" s="2">
        <v>2883960.1</v>
      </c>
      <c r="F68" s="2">
        <f t="shared" si="2"/>
        <v>36.346778828026018</v>
      </c>
      <c r="G68" s="2">
        <v>2178201.3169299997</v>
      </c>
      <c r="H68" s="51">
        <f t="shared" si="5"/>
        <v>132.40098964152273</v>
      </c>
      <c r="I68" s="44"/>
      <c r="J68" s="44"/>
      <c r="K68" s="44"/>
      <c r="L68" s="45"/>
    </row>
    <row r="69" spans="1:12" s="46" customFormat="1" ht="15.75" x14ac:dyDescent="0.2">
      <c r="A69" s="55" t="s">
        <v>142</v>
      </c>
      <c r="B69" s="54" t="s">
        <v>141</v>
      </c>
      <c r="C69" s="58">
        <f>SUM(C70:C75)</f>
        <v>46973961.099999994</v>
      </c>
      <c r="D69" s="58">
        <f>SUM(D70:D75)</f>
        <v>51385412.499999993</v>
      </c>
      <c r="E69" s="58">
        <f>SUM(E70:E75)</f>
        <v>14899516.5</v>
      </c>
      <c r="F69" s="1">
        <f t="shared" si="2"/>
        <v>28.995615243917722</v>
      </c>
      <c r="G69" s="1">
        <f>SUM(G70:G75)</f>
        <v>12005451.99938</v>
      </c>
      <c r="H69" s="49">
        <f t="shared" si="5"/>
        <v>124.10625189929925</v>
      </c>
      <c r="I69" s="48"/>
      <c r="J69" s="48"/>
      <c r="K69" s="48"/>
      <c r="L69" s="47"/>
    </row>
    <row r="70" spans="1:12" ht="15.75" x14ac:dyDescent="0.2">
      <c r="A70" s="53" t="s">
        <v>140</v>
      </c>
      <c r="B70" s="52" t="s">
        <v>139</v>
      </c>
      <c r="C70" s="2">
        <v>190120.1</v>
      </c>
      <c r="D70" s="2">
        <v>190120.1</v>
      </c>
      <c r="E70" s="2">
        <v>47012.2</v>
      </c>
      <c r="F70" s="2">
        <f t="shared" si="2"/>
        <v>24.72763269112524</v>
      </c>
      <c r="G70" s="2">
        <v>42409.374530000001</v>
      </c>
      <c r="H70" s="51">
        <f t="shared" si="5"/>
        <v>110.85332080703995</v>
      </c>
      <c r="I70" s="44"/>
      <c r="J70" s="44"/>
      <c r="K70" s="44"/>
      <c r="L70" s="45"/>
    </row>
    <row r="71" spans="1:12" ht="15.75" x14ac:dyDescent="0.2">
      <c r="A71" s="53" t="s">
        <v>138</v>
      </c>
      <c r="B71" s="52" t="s">
        <v>137</v>
      </c>
      <c r="C71" s="2">
        <v>9703220.6999999993</v>
      </c>
      <c r="D71" s="2">
        <v>9703220.6999999993</v>
      </c>
      <c r="E71" s="2">
        <v>2377270.9</v>
      </c>
      <c r="F71" s="2">
        <f t="shared" si="2"/>
        <v>24.499812727128838</v>
      </c>
      <c r="G71" s="2">
        <v>2116660.4997200002</v>
      </c>
      <c r="H71" s="51">
        <f t="shared" si="5"/>
        <v>112.31233824765351</v>
      </c>
      <c r="I71" s="44"/>
      <c r="J71" s="44"/>
      <c r="K71" s="44"/>
      <c r="L71" s="45"/>
    </row>
    <row r="72" spans="1:12" ht="15.75" x14ac:dyDescent="0.2">
      <c r="A72" s="53" t="s">
        <v>136</v>
      </c>
      <c r="B72" s="52" t="s">
        <v>135</v>
      </c>
      <c r="C72" s="2">
        <v>26693400.600000001</v>
      </c>
      <c r="D72" s="2">
        <v>31104852</v>
      </c>
      <c r="E72" s="2">
        <v>10784030.4</v>
      </c>
      <c r="F72" s="2">
        <f t="shared" si="2"/>
        <v>34.669929951764438</v>
      </c>
      <c r="G72" s="2">
        <v>7759084.4378699996</v>
      </c>
      <c r="H72" s="51">
        <f t="shared" si="5"/>
        <v>138.98586213814167</v>
      </c>
      <c r="I72" s="44"/>
      <c r="J72" s="44"/>
      <c r="K72" s="44"/>
      <c r="L72" s="45"/>
    </row>
    <row r="73" spans="1:12" ht="15.75" x14ac:dyDescent="0.2">
      <c r="A73" s="53" t="s">
        <v>134</v>
      </c>
      <c r="B73" s="52" t="s">
        <v>133</v>
      </c>
      <c r="C73" s="2">
        <v>8117832.9000000004</v>
      </c>
      <c r="D73" s="2">
        <v>8117832.9000000004</v>
      </c>
      <c r="E73" s="2">
        <v>1382208.5</v>
      </c>
      <c r="F73" s="2">
        <f t="shared" si="2"/>
        <v>17.026816356370183</v>
      </c>
      <c r="G73" s="2">
        <v>1683473.6606300001</v>
      </c>
      <c r="H73" s="51">
        <f t="shared" si="5"/>
        <v>82.104551578356222</v>
      </c>
      <c r="I73" s="59"/>
      <c r="J73" s="44"/>
      <c r="K73" s="44"/>
      <c r="L73" s="45"/>
    </row>
    <row r="74" spans="1:12" ht="31.5" x14ac:dyDescent="0.2">
      <c r="A74" s="53" t="s">
        <v>132</v>
      </c>
      <c r="B74" s="60" t="s">
        <v>131</v>
      </c>
      <c r="C74" s="2"/>
      <c r="D74" s="2"/>
      <c r="E74" s="2"/>
      <c r="F74" s="2"/>
      <c r="G74" s="2"/>
      <c r="H74" s="51"/>
      <c r="I74" s="59"/>
      <c r="J74" s="44"/>
      <c r="K74" s="44"/>
      <c r="L74" s="45"/>
    </row>
    <row r="75" spans="1:12" ht="15.75" x14ac:dyDescent="0.2">
      <c r="A75" s="53" t="s">
        <v>130</v>
      </c>
      <c r="B75" s="52" t="s">
        <v>129</v>
      </c>
      <c r="C75" s="2">
        <v>2269386.7999999998</v>
      </c>
      <c r="D75" s="2">
        <v>2269386.7999999998</v>
      </c>
      <c r="E75" s="2">
        <v>308994.5</v>
      </c>
      <c r="F75" s="2">
        <f t="shared" ref="F75:F90" si="6">E75/D75*100</f>
        <v>13.615770568507759</v>
      </c>
      <c r="G75" s="2">
        <v>403824.02662999998</v>
      </c>
      <c r="H75" s="51">
        <f t="shared" ref="H75:H81" si="7">E75/G75*100</f>
        <v>76.517116274290771</v>
      </c>
      <c r="I75" s="57"/>
      <c r="J75" s="59"/>
      <c r="K75" s="44"/>
      <c r="L75" s="45"/>
    </row>
    <row r="76" spans="1:12" s="46" customFormat="1" ht="15.75" x14ac:dyDescent="0.2">
      <c r="A76" s="55" t="s">
        <v>128</v>
      </c>
      <c r="B76" s="54" t="s">
        <v>127</v>
      </c>
      <c r="C76" s="58">
        <f>SUM(C77:C80)</f>
        <v>2773289.8</v>
      </c>
      <c r="D76" s="58">
        <f>SUM(D77:D80)</f>
        <v>2773289.7</v>
      </c>
      <c r="E76" s="58">
        <f>SUM(E77:E80)</f>
        <v>848475.4</v>
      </c>
      <c r="F76" s="1">
        <f t="shared" si="6"/>
        <v>30.594546253137562</v>
      </c>
      <c r="G76" s="1">
        <f>SUM(G77:G80)</f>
        <v>777574.60642000008</v>
      </c>
      <c r="H76" s="49">
        <f t="shared" si="7"/>
        <v>109.11819817604788</v>
      </c>
      <c r="I76" s="48"/>
      <c r="J76" s="48"/>
      <c r="K76" s="48"/>
      <c r="L76" s="47"/>
    </row>
    <row r="77" spans="1:12" ht="15.75" x14ac:dyDescent="0.2">
      <c r="A77" s="53" t="s">
        <v>126</v>
      </c>
      <c r="B77" s="52" t="s">
        <v>125</v>
      </c>
      <c r="C77" s="2">
        <v>105073.7</v>
      </c>
      <c r="D77" s="2">
        <v>105073.7</v>
      </c>
      <c r="E77" s="2">
        <v>27423.9</v>
      </c>
      <c r="F77" s="2">
        <f t="shared" si="6"/>
        <v>26.099680509965868</v>
      </c>
      <c r="G77" s="2">
        <v>47402.008740000005</v>
      </c>
      <c r="H77" s="51">
        <f t="shared" si="7"/>
        <v>57.853877354481078</v>
      </c>
      <c r="I77" s="44"/>
      <c r="J77" s="44"/>
      <c r="K77" s="44"/>
      <c r="L77" s="45"/>
    </row>
    <row r="78" spans="1:12" ht="15.75" x14ac:dyDescent="0.2">
      <c r="A78" s="53" t="s">
        <v>124</v>
      </c>
      <c r="B78" s="52" t="s">
        <v>123</v>
      </c>
      <c r="C78" s="2">
        <v>679252.5</v>
      </c>
      <c r="D78" s="2">
        <v>679252.5</v>
      </c>
      <c r="E78" s="2">
        <v>77811.7</v>
      </c>
      <c r="F78" s="2">
        <f t="shared" si="6"/>
        <v>11.455489674311099</v>
      </c>
      <c r="G78" s="2">
        <v>107319.18399999999</v>
      </c>
      <c r="H78" s="51">
        <f t="shared" si="7"/>
        <v>72.50493071210829</v>
      </c>
      <c r="I78" s="57"/>
      <c r="J78" s="56"/>
      <c r="K78" s="44"/>
      <c r="L78" s="45"/>
    </row>
    <row r="79" spans="1:12" ht="15.75" x14ac:dyDescent="0.2">
      <c r="A79" s="53" t="s">
        <v>122</v>
      </c>
      <c r="B79" s="52" t="s">
        <v>121</v>
      </c>
      <c r="C79" s="2">
        <v>1954736.1</v>
      </c>
      <c r="D79" s="2">
        <v>1954736</v>
      </c>
      <c r="E79" s="2">
        <v>734172.5</v>
      </c>
      <c r="F79" s="2">
        <f t="shared" si="6"/>
        <v>37.558652421605778</v>
      </c>
      <c r="G79" s="2">
        <v>616129.95370000007</v>
      </c>
      <c r="H79" s="51">
        <f t="shared" si="7"/>
        <v>119.15870922865017</v>
      </c>
      <c r="I79" s="56"/>
      <c r="J79" s="44"/>
      <c r="K79" s="44"/>
      <c r="L79" s="45"/>
    </row>
    <row r="80" spans="1:12" ht="31.5" x14ac:dyDescent="0.2">
      <c r="A80" s="53" t="s">
        <v>120</v>
      </c>
      <c r="B80" s="52" t="s">
        <v>119</v>
      </c>
      <c r="C80" s="2">
        <v>34227.5</v>
      </c>
      <c r="D80" s="2">
        <v>34227.5</v>
      </c>
      <c r="E80" s="2">
        <v>9067.2999999999993</v>
      </c>
      <c r="F80" s="2">
        <f t="shared" si="6"/>
        <v>26.491271638302532</v>
      </c>
      <c r="G80" s="2">
        <v>6723.4599800000005</v>
      </c>
      <c r="H80" s="51">
        <f t="shared" si="7"/>
        <v>134.86062275929541</v>
      </c>
      <c r="I80" s="44"/>
      <c r="J80" s="44"/>
      <c r="K80" s="44"/>
      <c r="L80" s="45"/>
    </row>
    <row r="81" spans="1:12" s="46" customFormat="1" ht="15.75" x14ac:dyDescent="0.2">
      <c r="A81" s="55" t="s">
        <v>118</v>
      </c>
      <c r="B81" s="54" t="s">
        <v>117</v>
      </c>
      <c r="C81" s="1">
        <f>SUM(C82:C84)</f>
        <v>227084.9</v>
      </c>
      <c r="D81" s="1">
        <f>SUM(D82:D84)</f>
        <v>232290.3</v>
      </c>
      <c r="E81" s="1">
        <f>SUM(E82:E84)</f>
        <v>40911.5</v>
      </c>
      <c r="F81" s="1">
        <f t="shared" si="6"/>
        <v>17.612229180469438</v>
      </c>
      <c r="G81" s="1">
        <f>SUM(G82:G84)</f>
        <v>37478.072540000001</v>
      </c>
      <c r="H81" s="49">
        <f t="shared" si="7"/>
        <v>109.16116338783306</v>
      </c>
      <c r="I81" s="48"/>
      <c r="J81" s="48"/>
      <c r="K81" s="48"/>
      <c r="L81" s="47"/>
    </row>
    <row r="82" spans="1:12" ht="15.75" x14ac:dyDescent="0.2">
      <c r="A82" s="53" t="s">
        <v>116</v>
      </c>
      <c r="B82" s="52" t="s">
        <v>115</v>
      </c>
      <c r="C82" s="2">
        <v>77119.399999999994</v>
      </c>
      <c r="D82" s="2">
        <v>77119.399999999994</v>
      </c>
      <c r="E82" s="2">
        <v>6029.5</v>
      </c>
      <c r="F82" s="2">
        <f t="shared" si="6"/>
        <v>7.8183958900095174</v>
      </c>
      <c r="G82" s="2">
        <v>3181.1945599999999</v>
      </c>
      <c r="H82" s="51" t="s">
        <v>114</v>
      </c>
      <c r="I82" s="44"/>
      <c r="J82" s="44"/>
      <c r="K82" s="44"/>
      <c r="L82" s="45"/>
    </row>
    <row r="83" spans="1:12" ht="15.75" x14ac:dyDescent="0.2">
      <c r="A83" s="53" t="s">
        <v>113</v>
      </c>
      <c r="B83" s="52" t="s">
        <v>112</v>
      </c>
      <c r="C83" s="2">
        <v>22451.4</v>
      </c>
      <c r="D83" s="2">
        <v>22451.4</v>
      </c>
      <c r="E83" s="2">
        <v>5574.5</v>
      </c>
      <c r="F83" s="2">
        <f t="shared" si="6"/>
        <v>24.829186598608548</v>
      </c>
      <c r="G83" s="2">
        <v>4357.8404500000006</v>
      </c>
      <c r="H83" s="51">
        <f>E83/G83*100</f>
        <v>127.91886403275731</v>
      </c>
      <c r="I83" s="44"/>
      <c r="J83" s="44"/>
      <c r="K83" s="44"/>
      <c r="L83" s="45"/>
    </row>
    <row r="84" spans="1:12" ht="36" customHeight="1" x14ac:dyDescent="0.2">
      <c r="A84" s="53" t="s">
        <v>111</v>
      </c>
      <c r="B84" s="52" t="s">
        <v>110</v>
      </c>
      <c r="C84" s="2">
        <v>127514.1</v>
      </c>
      <c r="D84" s="2">
        <v>132719.5</v>
      </c>
      <c r="E84" s="2">
        <v>29307.5</v>
      </c>
      <c r="F84" s="2">
        <f t="shared" si="6"/>
        <v>22.082286325671813</v>
      </c>
      <c r="G84" s="2">
        <v>29939.037530000001</v>
      </c>
      <c r="H84" s="51">
        <f>E84/G84*100</f>
        <v>97.890588401957885</v>
      </c>
      <c r="I84" s="44"/>
      <c r="J84" s="44"/>
      <c r="K84" s="44"/>
      <c r="L84" s="45"/>
    </row>
    <row r="85" spans="1:12" s="46" customFormat="1" ht="15.75" x14ac:dyDescent="0.2">
      <c r="A85" s="55" t="s">
        <v>109</v>
      </c>
      <c r="B85" s="54" t="s">
        <v>108</v>
      </c>
      <c r="C85" s="1">
        <f>C86</f>
        <v>2546400</v>
      </c>
      <c r="D85" s="1">
        <f>D86</f>
        <v>2546400</v>
      </c>
      <c r="E85" s="1">
        <f>E86</f>
        <v>975.3</v>
      </c>
      <c r="F85" s="1">
        <f t="shared" si="6"/>
        <v>3.8301131008482557E-2</v>
      </c>
      <c r="G85" s="1">
        <f>G86</f>
        <v>0</v>
      </c>
      <c r="H85" s="49"/>
      <c r="I85" s="48"/>
      <c r="J85" s="48"/>
      <c r="K85" s="48"/>
      <c r="L85" s="47"/>
    </row>
    <row r="86" spans="1:12" ht="37.5" customHeight="1" x14ac:dyDescent="0.2">
      <c r="A86" s="53" t="s">
        <v>107</v>
      </c>
      <c r="B86" s="52" t="s">
        <v>106</v>
      </c>
      <c r="C86" s="2">
        <v>2546400</v>
      </c>
      <c r="D86" s="2">
        <v>2546400</v>
      </c>
      <c r="E86" s="2">
        <v>975.3</v>
      </c>
      <c r="F86" s="2">
        <f t="shared" si="6"/>
        <v>3.8301131008482557E-2</v>
      </c>
      <c r="G86" s="2"/>
      <c r="H86" s="51"/>
      <c r="I86" s="44"/>
      <c r="J86" s="44"/>
      <c r="K86" s="44"/>
      <c r="L86" s="45"/>
    </row>
    <row r="87" spans="1:12" s="46" customFormat="1" ht="31.5" x14ac:dyDescent="0.2">
      <c r="A87" s="55" t="s">
        <v>105</v>
      </c>
      <c r="B87" s="54" t="s">
        <v>104</v>
      </c>
      <c r="C87" s="1">
        <f>SUM(C88:C90)</f>
        <v>15088780.699999999</v>
      </c>
      <c r="D87" s="1">
        <f>SUM(D88:D90)</f>
        <v>15113168.199999999</v>
      </c>
      <c r="E87" s="1">
        <f>SUM(E88:E90)</f>
        <v>2765688.0999999996</v>
      </c>
      <c r="F87" s="1">
        <f t="shared" si="6"/>
        <v>18.299856544969835</v>
      </c>
      <c r="G87" s="1">
        <f>SUM(G88:G90)</f>
        <v>2256475.0093700001</v>
      </c>
      <c r="H87" s="49">
        <f>E87/G87*100</f>
        <v>122.56675072914589</v>
      </c>
      <c r="I87" s="48"/>
      <c r="J87" s="48"/>
      <c r="K87" s="48"/>
      <c r="L87" s="47"/>
    </row>
    <row r="88" spans="1:12" ht="51" customHeight="1" x14ac:dyDescent="0.2">
      <c r="A88" s="53" t="s">
        <v>103</v>
      </c>
      <c r="B88" s="52" t="s">
        <v>102</v>
      </c>
      <c r="C88" s="2">
        <v>4945752.8</v>
      </c>
      <c r="D88" s="2">
        <v>4945752.8</v>
      </c>
      <c r="E88" s="2">
        <v>1392569.5</v>
      </c>
      <c r="F88" s="2">
        <f t="shared" si="6"/>
        <v>28.156876340443059</v>
      </c>
      <c r="G88" s="2">
        <v>1198382.8999999999</v>
      </c>
      <c r="H88" s="51">
        <f>E88/G88*100</f>
        <v>116.20405297839281</v>
      </c>
      <c r="I88" s="44"/>
      <c r="J88" s="44"/>
      <c r="K88" s="44"/>
      <c r="L88" s="45"/>
    </row>
    <row r="89" spans="1:12" ht="15.75" x14ac:dyDescent="0.2">
      <c r="A89" s="53" t="s">
        <v>101</v>
      </c>
      <c r="B89" s="52" t="s">
        <v>100</v>
      </c>
      <c r="C89" s="2">
        <v>629644.5</v>
      </c>
      <c r="D89" s="2">
        <v>629644.5</v>
      </c>
      <c r="E89" s="2">
        <v>164617.70000000001</v>
      </c>
      <c r="F89" s="2">
        <f t="shared" si="6"/>
        <v>26.144546644971889</v>
      </c>
      <c r="G89" s="2">
        <v>113693.7</v>
      </c>
      <c r="H89" s="51">
        <f>E89/G89*100</f>
        <v>144.79052049497906</v>
      </c>
      <c r="I89" s="44"/>
      <c r="J89" s="44"/>
      <c r="K89" s="44"/>
      <c r="L89" s="45"/>
    </row>
    <row r="90" spans="1:12" ht="32.25" customHeight="1" x14ac:dyDescent="0.2">
      <c r="A90" s="53" t="s">
        <v>99</v>
      </c>
      <c r="B90" s="52" t="s">
        <v>98</v>
      </c>
      <c r="C90" s="2">
        <v>9513383.4000000004</v>
      </c>
      <c r="D90" s="2">
        <v>9537770.9000000004</v>
      </c>
      <c r="E90" s="2">
        <v>1208500.8999999999</v>
      </c>
      <c r="F90" s="2">
        <f t="shared" si="6"/>
        <v>12.670684929116927</v>
      </c>
      <c r="G90" s="2">
        <v>944398.40937000001</v>
      </c>
      <c r="H90" s="51">
        <f>E90/G90*100</f>
        <v>127.96515623169891</v>
      </c>
      <c r="I90" s="44"/>
      <c r="J90" s="44"/>
      <c r="K90" s="44"/>
      <c r="L90" s="45"/>
    </row>
    <row r="91" spans="1:12" s="46" customFormat="1" ht="19.5" customHeight="1" x14ac:dyDescent="0.25">
      <c r="A91" s="108" t="s">
        <v>97</v>
      </c>
      <c r="B91" s="109"/>
      <c r="C91" s="50">
        <f>C8+C19+C22+C27+C38+C44+C49+C58+C61+C69+C76+C81+C85+C87</f>
        <v>218519482.59999996</v>
      </c>
      <c r="D91" s="50">
        <f>D8+D19+D22+D27+D38+D44+D49+D58+D61+D69+D76+D81+D85+D87</f>
        <v>218519508.59999999</v>
      </c>
      <c r="E91" s="50">
        <f>E8+E19+E22+E27+E38+E44+E49+E58+E61+E69+E76+E81+E85+E87</f>
        <v>47274443.700000003</v>
      </c>
      <c r="F91" s="1">
        <f>E91/D91*100</f>
        <v>21.633969434983438</v>
      </c>
      <c r="G91" s="50">
        <f>G8+G19+G22+G27+G38+G44+G49+G58+G61+G69+G76+G81+G85+G87</f>
        <v>43208282.402610004</v>
      </c>
      <c r="H91" s="49">
        <f>E91/G91*100</f>
        <v>109.41060618772566</v>
      </c>
      <c r="I91" s="48"/>
      <c r="J91" s="48"/>
      <c r="K91" s="48"/>
      <c r="L91" s="47"/>
    </row>
    <row r="92" spans="1:12" ht="12" customHeight="1" x14ac:dyDescent="0.2">
      <c r="I92" s="44"/>
      <c r="J92" s="44"/>
      <c r="K92" s="44"/>
      <c r="L92" s="45"/>
    </row>
    <row r="93" spans="1:12" ht="21.75" customHeight="1" x14ac:dyDescent="0.2">
      <c r="A93" s="99" t="s">
        <v>95</v>
      </c>
      <c r="B93" s="99"/>
      <c r="C93" s="99"/>
      <c r="D93" s="99"/>
      <c r="E93" s="99"/>
      <c r="F93" s="99"/>
      <c r="G93" s="99"/>
      <c r="H93" s="99"/>
      <c r="I93" s="44"/>
      <c r="J93" s="44"/>
      <c r="K93" s="44"/>
      <c r="L93" s="44"/>
    </row>
    <row r="94" spans="1:12" ht="20.25" customHeight="1" x14ac:dyDescent="0.2">
      <c r="A94" s="99" t="s">
        <v>92</v>
      </c>
      <c r="B94" s="99"/>
      <c r="C94" s="99"/>
      <c r="D94" s="99"/>
      <c r="E94" s="99"/>
      <c r="F94" s="99"/>
      <c r="G94" s="99"/>
      <c r="H94" s="99"/>
      <c r="I94" s="44"/>
      <c r="J94" s="44"/>
      <c r="K94" s="44"/>
      <c r="L94" s="44"/>
    </row>
    <row r="95" spans="1:12" x14ac:dyDescent="0.2">
      <c r="I95" s="44"/>
      <c r="J95" s="44"/>
      <c r="K95" s="44"/>
      <c r="L95" s="44"/>
    </row>
    <row r="96" spans="1:12" x14ac:dyDescent="0.2">
      <c r="I96" s="44"/>
      <c r="J96" s="44"/>
      <c r="K96" s="44"/>
      <c r="L96" s="44"/>
    </row>
  </sheetData>
  <mergeCells count="16">
    <mergeCell ref="J53:P55"/>
    <mergeCell ref="A91:B91"/>
    <mergeCell ref="A93:H93"/>
    <mergeCell ref="A94:H94"/>
    <mergeCell ref="J4:P7"/>
    <mergeCell ref="E5:E6"/>
    <mergeCell ref="F5:F6"/>
    <mergeCell ref="G5:G6"/>
    <mergeCell ref="J8:P10"/>
    <mergeCell ref="A1:H1"/>
    <mergeCell ref="A2:H2"/>
    <mergeCell ref="A4:A6"/>
    <mergeCell ref="B4:B6"/>
    <mergeCell ref="H4:H6"/>
    <mergeCell ref="C4:F4"/>
    <mergeCell ref="C5:D5"/>
  </mergeCells>
  <pageMargins left="0.35433070866141736" right="0.19685039370078741" top="0.35433070866141736" bottom="0.27559055118110237" header="0.15748031496062992" footer="0.15748031496062992"/>
  <pageSetup paperSize="9" scale="60" fitToHeight="0" orientation="portrait" r:id="rId1"/>
  <rowBreaks count="1" manualBreakCount="1">
    <brk id="5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ДОХОДЫ ОБ</vt:lpstr>
      <vt:lpstr>РАСХОДЫ ОБ</vt:lpstr>
      <vt:lpstr>'РАСХОДЫ ОБ'!Заголовки_для_печати</vt:lpstr>
      <vt:lpstr>'ДОХОДЫ ОБ'!Область_печати</vt:lpstr>
      <vt:lpstr>'РАСХОДЫ 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2026-01-16T07:32:38Z</cp:lastPrinted>
  <dcterms:created xsi:type="dcterms:W3CDTF">2018-04-06T11:58:55Z</dcterms:created>
  <dcterms:modified xsi:type="dcterms:W3CDTF">2026-04-28T12:45:41Z</dcterms:modified>
</cp:coreProperties>
</file>