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1113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'!$A$1:$F$43</definedName>
    <definedName name="_xlnm.Print_Area" localSheetId="1">РАСХОДЫ!$A$1:$F$89</definedName>
  </definedNames>
  <calcPr calcId="144525"/>
</workbook>
</file>

<file path=xl/calcChain.xml><?xml version="1.0" encoding="utf-8"?>
<calcChain xmlns="http://schemas.openxmlformats.org/spreadsheetml/2006/main">
  <c r="D89" i="2" l="1"/>
  <c r="E89" i="2"/>
  <c r="F89" i="2"/>
  <c r="F68" i="2"/>
  <c r="D68" i="2"/>
  <c r="F70" i="2"/>
  <c r="F72" i="2"/>
  <c r="F73" i="2"/>
  <c r="F60" i="2"/>
  <c r="E60" i="2"/>
  <c r="D60" i="2"/>
  <c r="F62" i="2"/>
  <c r="F63" i="2"/>
  <c r="F64" i="2"/>
  <c r="F65" i="2"/>
  <c r="F66" i="2"/>
  <c r="F67" i="2"/>
  <c r="F61" i="2"/>
  <c r="F50" i="2"/>
  <c r="F52" i="2"/>
  <c r="F53" i="2"/>
  <c r="F55" i="2"/>
  <c r="F56" i="2"/>
  <c r="F49" i="2"/>
  <c r="D48" i="2"/>
  <c r="F45" i="2"/>
  <c r="F26" i="2"/>
  <c r="F36" i="2"/>
  <c r="F34" i="2"/>
  <c r="F32" i="2"/>
  <c r="E28" i="2"/>
  <c r="E29" i="2"/>
  <c r="E30" i="2"/>
  <c r="E31" i="2"/>
  <c r="E32" i="2"/>
  <c r="E33" i="2"/>
  <c r="E34" i="2"/>
  <c r="E35" i="2"/>
  <c r="E36" i="2"/>
  <c r="E27" i="2"/>
  <c r="D26" i="2"/>
  <c r="F18" i="2"/>
  <c r="F20" i="2"/>
  <c r="E20" i="2"/>
  <c r="D18" i="2"/>
  <c r="E8" i="2"/>
  <c r="F32" i="1" l="1"/>
  <c r="F43" i="1"/>
  <c r="D43" i="1"/>
  <c r="D32" i="1"/>
  <c r="F33" i="1"/>
  <c r="D33" i="1"/>
  <c r="F35" i="1"/>
  <c r="E10" i="1"/>
  <c r="E9" i="1"/>
  <c r="E8" i="1"/>
  <c r="E7" i="1"/>
  <c r="E28" i="1"/>
  <c r="C57" i="2" l="1"/>
  <c r="E13" i="1" l="1"/>
  <c r="E16" i="1"/>
  <c r="C13" i="1"/>
  <c r="C68" i="2" l="1"/>
  <c r="C26" i="2"/>
  <c r="E26" i="2" s="1"/>
  <c r="E40" i="1" l="1"/>
  <c r="E87" i="2" l="1"/>
  <c r="E88" i="2"/>
  <c r="E86" i="2"/>
  <c r="F88" i="2"/>
  <c r="E84" i="2"/>
  <c r="E81" i="2"/>
  <c r="E82" i="2"/>
  <c r="E80" i="2"/>
  <c r="E76" i="2"/>
  <c r="E77" i="2"/>
  <c r="E78" i="2"/>
  <c r="E75" i="2"/>
  <c r="F76" i="2"/>
  <c r="E70" i="2"/>
  <c r="E71" i="2"/>
  <c r="E72" i="2"/>
  <c r="E73" i="2"/>
  <c r="E69" i="2"/>
  <c r="E62" i="2"/>
  <c r="E63" i="2"/>
  <c r="E64" i="2"/>
  <c r="E65" i="2"/>
  <c r="E66" i="2"/>
  <c r="E67" i="2"/>
  <c r="E61" i="2"/>
  <c r="E59" i="2"/>
  <c r="E58" i="2"/>
  <c r="F58" i="2"/>
  <c r="E50" i="2"/>
  <c r="E51" i="2"/>
  <c r="E52" i="2"/>
  <c r="E53" i="2"/>
  <c r="E54" i="2"/>
  <c r="E56" i="2"/>
  <c r="E49" i="2"/>
  <c r="E45" i="2"/>
  <c r="E46" i="2"/>
  <c r="E47" i="2"/>
  <c r="E40" i="2"/>
  <c r="E42" i="2"/>
  <c r="E38" i="2"/>
  <c r="F38" i="2"/>
  <c r="E39" i="2"/>
  <c r="E23" i="2"/>
  <c r="E24" i="2"/>
  <c r="E25" i="2"/>
  <c r="E22" i="2"/>
  <c r="E19" i="2"/>
  <c r="E18" i="2" s="1"/>
  <c r="F17" i="2"/>
  <c r="E9" i="2"/>
  <c r="E10" i="2"/>
  <c r="E11" i="2"/>
  <c r="E12" i="2"/>
  <c r="E13" i="2"/>
  <c r="E15" i="2"/>
  <c r="E16" i="2"/>
  <c r="E17" i="2"/>
  <c r="C37" i="2"/>
  <c r="C7" i="2"/>
  <c r="C18" i="2"/>
  <c r="F48" i="2" l="1"/>
  <c r="F7" i="2"/>
  <c r="E7" i="2"/>
  <c r="E21" i="2"/>
  <c r="E35" i="1"/>
  <c r="E36" i="1"/>
  <c r="E37" i="1"/>
  <c r="E34" i="1"/>
  <c r="E30" i="1"/>
  <c r="E27" i="1"/>
  <c r="E25" i="1"/>
  <c r="E26" i="1"/>
  <c r="E29" i="1"/>
  <c r="E31" i="1"/>
  <c r="E23" i="1"/>
  <c r="E22" i="1"/>
  <c r="E21" i="1"/>
  <c r="E19" i="1"/>
  <c r="E17" i="1" s="1"/>
  <c r="E18" i="1"/>
  <c r="E15" i="1"/>
  <c r="E14" i="1"/>
  <c r="E12" i="1"/>
  <c r="C17" i="1"/>
  <c r="F37" i="2" l="1"/>
  <c r="F74" i="2"/>
  <c r="E20" i="1" l="1"/>
  <c r="E33" i="1" l="1"/>
  <c r="E32" i="1" s="1"/>
  <c r="E11" i="1" l="1"/>
  <c r="F85" i="2" l="1"/>
  <c r="F43" i="2" l="1"/>
  <c r="D43" i="2" l="1"/>
  <c r="E68" i="2" l="1"/>
  <c r="F57" i="2"/>
  <c r="D74" i="2"/>
  <c r="D57" i="2"/>
  <c r="D37" i="2"/>
  <c r="E37" i="2" s="1"/>
  <c r="D7" i="2"/>
  <c r="D85" i="2" l="1"/>
  <c r="C85" i="2" l="1"/>
  <c r="C83" i="2"/>
  <c r="E83" i="2" s="1"/>
  <c r="C79" i="2"/>
  <c r="E79" i="2" s="1"/>
  <c r="C74" i="2"/>
  <c r="E74" i="2" s="1"/>
  <c r="C60" i="2"/>
  <c r="E57" i="2"/>
  <c r="C48" i="2"/>
  <c r="E48" i="2" s="1"/>
  <c r="C43" i="2"/>
  <c r="E43" i="2" s="1"/>
  <c r="C21" i="2"/>
  <c r="C33" i="1"/>
  <c r="C32" i="1" s="1"/>
  <c r="C20" i="1"/>
  <c r="C11" i="1"/>
  <c r="C8" i="1"/>
  <c r="E85" i="2" l="1"/>
  <c r="C89" i="2"/>
  <c r="C7" i="1"/>
  <c r="C43" i="1" s="1"/>
  <c r="E43" i="1" l="1"/>
</calcChain>
</file>

<file path=xl/sharedStrings.xml><?xml version="1.0" encoding="utf-8"?>
<sst xmlns="http://schemas.openxmlformats.org/spreadsheetml/2006/main" count="258" uniqueCount="250">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</sst>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1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77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5" fontId="10" fillId="0" borderId="0" xfId="0" applyNumberFormat="1" applyFont="1" applyAlignment="1">
      <alignment horizontal="left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4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J14" sqref="J14"/>
    </sheetView>
  </sheetViews>
  <sheetFormatPr defaultRowHeight="12.75" x14ac:dyDescent="0.2"/>
  <cols>
    <col min="1" max="1" width="23.83203125" style="1" customWidth="1"/>
    <col min="2" max="2" width="52.6640625" style="28" customWidth="1"/>
    <col min="3" max="3" width="29.5" style="28" customWidth="1"/>
    <col min="4" max="4" width="32.83203125" style="1" customWidth="1"/>
    <col min="5" max="5" width="23.5" style="1" customWidth="1"/>
    <col min="6" max="6" width="14" style="1" customWidth="1"/>
    <col min="7" max="7" width="18" style="1" customWidth="1"/>
    <col min="8" max="8" width="16.5" style="1" customWidth="1"/>
    <col min="9" max="9" width="13.1640625" style="1" customWidth="1"/>
    <col min="10" max="10" width="15.83203125" style="1" bestFit="1" customWidth="1"/>
    <col min="11" max="11" width="16" style="1" bestFit="1" customWidth="1"/>
    <col min="12" max="16384" width="9.33203125" style="1"/>
  </cols>
  <sheetData>
    <row r="1" spans="1:7" ht="20.25" customHeight="1" x14ac:dyDescent="0.2">
      <c r="A1" s="65" t="s">
        <v>240</v>
      </c>
      <c r="B1" s="65"/>
      <c r="C1" s="65"/>
      <c r="D1" s="65"/>
      <c r="E1" s="65"/>
      <c r="F1" s="65"/>
    </row>
    <row r="2" spans="1:7" ht="14.25" customHeight="1" thickBot="1" x14ac:dyDescent="0.25">
      <c r="B2" s="2"/>
      <c r="C2" s="2"/>
      <c r="F2" s="3" t="s">
        <v>0</v>
      </c>
    </row>
    <row r="3" spans="1:7" ht="71.25" customHeight="1" thickBot="1" x14ac:dyDescent="0.25">
      <c r="A3" s="66" t="s">
        <v>1</v>
      </c>
      <c r="B3" s="66" t="s">
        <v>2</v>
      </c>
      <c r="C3" s="69" t="s">
        <v>242</v>
      </c>
      <c r="D3" s="4" t="s">
        <v>243</v>
      </c>
      <c r="E3" s="71" t="s">
        <v>244</v>
      </c>
      <c r="F3" s="66" t="s">
        <v>3</v>
      </c>
    </row>
    <row r="4" spans="1:7" ht="28.5" customHeight="1" thickBot="1" x14ac:dyDescent="0.25">
      <c r="A4" s="67"/>
      <c r="B4" s="67"/>
      <c r="C4" s="67"/>
      <c r="D4" s="45" t="s">
        <v>247</v>
      </c>
      <c r="E4" s="72"/>
      <c r="F4" s="67"/>
    </row>
    <row r="5" spans="1:7" ht="34.5" customHeight="1" thickBot="1" x14ac:dyDescent="0.25">
      <c r="A5" s="68"/>
      <c r="B5" s="68"/>
      <c r="C5" s="70"/>
      <c r="D5" s="50" t="s">
        <v>4</v>
      </c>
      <c r="E5" s="73"/>
      <c r="F5" s="70"/>
    </row>
    <row r="6" spans="1:7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7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>SUM(E8,E11,E13,E17,E20,E23,E24,E25,E26,E27,E28,E29,E30,E31)</f>
        <v>135759552.40000001</v>
      </c>
      <c r="F7" s="57"/>
      <c r="G7" s="9"/>
    </row>
    <row r="8" spans="1:7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54"/>
      <c r="E8" s="13">
        <f>E9+E10</f>
        <v>91400066.400000006</v>
      </c>
      <c r="F8" s="52"/>
      <c r="G8" s="9"/>
    </row>
    <row r="9" spans="1:7" s="10" customFormat="1" ht="16.5" customHeight="1" x14ac:dyDescent="0.25">
      <c r="A9" s="11" t="s">
        <v>9</v>
      </c>
      <c r="B9" s="14" t="s">
        <v>10</v>
      </c>
      <c r="C9" s="15">
        <v>33842439.200000003</v>
      </c>
      <c r="D9" s="55"/>
      <c r="E9" s="15">
        <f>C9+D9</f>
        <v>33842439.200000003</v>
      </c>
      <c r="F9" s="52"/>
      <c r="G9" s="16"/>
    </row>
    <row r="10" spans="1:7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55"/>
      <c r="E10" s="15">
        <f>C10+D10</f>
        <v>57557627.200000003</v>
      </c>
      <c r="F10" s="52"/>
      <c r="G10" s="22"/>
    </row>
    <row r="11" spans="1:7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54"/>
      <c r="E11" s="13">
        <f>E12</f>
        <v>13867908.699999999</v>
      </c>
      <c r="F11" s="52"/>
    </row>
    <row r="12" spans="1:7" s="10" customFormat="1" ht="38.25" x14ac:dyDescent="0.2">
      <c r="A12" s="11" t="s">
        <v>15</v>
      </c>
      <c r="B12" s="14" t="s">
        <v>16</v>
      </c>
      <c r="C12" s="15">
        <v>13867908.699999999</v>
      </c>
      <c r="D12" s="55"/>
      <c r="E12" s="15">
        <f>C12+D12</f>
        <v>13867908.699999999</v>
      </c>
      <c r="F12" s="52"/>
    </row>
    <row r="13" spans="1:7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54"/>
      <c r="E13" s="13">
        <f>E14+E15+E16</f>
        <v>14006302.499999998</v>
      </c>
      <c r="F13" s="52"/>
    </row>
    <row r="14" spans="1:7" s="10" customFormat="1" ht="30.75" customHeight="1" x14ac:dyDescent="0.2">
      <c r="A14" s="11" t="s">
        <v>19</v>
      </c>
      <c r="B14" s="14" t="s">
        <v>20</v>
      </c>
      <c r="C14" s="15">
        <v>13165161.6</v>
      </c>
      <c r="D14" s="55"/>
      <c r="E14" s="15">
        <f>C14+D14</f>
        <v>13165161.6</v>
      </c>
      <c r="F14" s="52"/>
    </row>
    <row r="15" spans="1:7" s="10" customFormat="1" ht="20.25" customHeight="1" x14ac:dyDescent="0.2">
      <c r="A15" s="11" t="s">
        <v>21</v>
      </c>
      <c r="B15" s="14" t="s">
        <v>22</v>
      </c>
      <c r="C15" s="15">
        <v>830043.7</v>
      </c>
      <c r="D15" s="55"/>
      <c r="E15" s="15">
        <f>C15+D15</f>
        <v>830043.7</v>
      </c>
      <c r="F15" s="52"/>
    </row>
    <row r="16" spans="1:7" s="10" customFormat="1" ht="54" customHeight="1" x14ac:dyDescent="0.2">
      <c r="A16" s="11" t="s">
        <v>245</v>
      </c>
      <c r="B16" s="14" t="s">
        <v>246</v>
      </c>
      <c r="C16" s="15">
        <v>11097.2</v>
      </c>
      <c r="D16" s="55"/>
      <c r="E16" s="15">
        <f>C16+D16</f>
        <v>11097.2</v>
      </c>
      <c r="F16" s="52"/>
    </row>
    <row r="17" spans="1:7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54"/>
      <c r="E17" s="13">
        <f>E19+E18</f>
        <v>11654079.9</v>
      </c>
      <c r="F17" s="52"/>
    </row>
    <row r="18" spans="1:7" s="10" customFormat="1" ht="14.25" customHeight="1" x14ac:dyDescent="0.2">
      <c r="A18" s="11" t="s">
        <v>25</v>
      </c>
      <c r="B18" s="14" t="s">
        <v>26</v>
      </c>
      <c r="C18" s="15">
        <v>11650719.9</v>
      </c>
      <c r="D18" s="55"/>
      <c r="E18" s="15">
        <f>C18+D18</f>
        <v>11650719.9</v>
      </c>
      <c r="F18" s="52"/>
    </row>
    <row r="19" spans="1:7" s="10" customFormat="1" ht="16.5" customHeight="1" x14ac:dyDescent="0.2">
      <c r="A19" s="11" t="s">
        <v>27</v>
      </c>
      <c r="B19" s="14" t="s">
        <v>28</v>
      </c>
      <c r="C19" s="15">
        <v>3360</v>
      </c>
      <c r="D19" s="55"/>
      <c r="E19" s="15">
        <f>C19+D19</f>
        <v>3360</v>
      </c>
      <c r="F19" s="52"/>
    </row>
    <row r="20" spans="1:7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54"/>
      <c r="E20" s="13">
        <f>E21+E22</f>
        <v>258615.19999999998</v>
      </c>
      <c r="F20" s="52"/>
    </row>
    <row r="21" spans="1:7" s="10" customFormat="1" ht="18" customHeight="1" x14ac:dyDescent="0.2">
      <c r="A21" s="11" t="s">
        <v>31</v>
      </c>
      <c r="B21" s="14" t="s">
        <v>32</v>
      </c>
      <c r="C21" s="15">
        <v>254218.3</v>
      </c>
      <c r="D21" s="55"/>
      <c r="E21" s="15">
        <f>C21+D21</f>
        <v>254218.3</v>
      </c>
      <c r="F21" s="53"/>
    </row>
    <row r="22" spans="1:7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55"/>
      <c r="E22" s="15">
        <f>C22+D22</f>
        <v>4396.8999999999996</v>
      </c>
      <c r="F22" s="53"/>
    </row>
    <row r="23" spans="1:7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54"/>
      <c r="E23" s="13">
        <f>C23+D23</f>
        <v>323576.59999999998</v>
      </c>
      <c r="F23" s="52"/>
    </row>
    <row r="24" spans="1:7" s="10" customFormat="1" ht="42" customHeight="1" x14ac:dyDescent="0.2">
      <c r="A24" s="11" t="s">
        <v>37</v>
      </c>
      <c r="B24" s="12" t="s">
        <v>38</v>
      </c>
      <c r="C24" s="13"/>
      <c r="D24" s="54"/>
      <c r="E24" s="13"/>
      <c r="F24" s="52"/>
    </row>
    <row r="25" spans="1:7" ht="41.25" customHeight="1" x14ac:dyDescent="0.2">
      <c r="A25" s="11" t="s">
        <v>39</v>
      </c>
      <c r="B25" s="12" t="s">
        <v>40</v>
      </c>
      <c r="C25" s="13">
        <v>1103897.8999999999</v>
      </c>
      <c r="D25" s="54"/>
      <c r="E25" s="13">
        <f t="shared" ref="E25:E31" si="0">C25+D25</f>
        <v>1103897.8999999999</v>
      </c>
      <c r="F25" s="52"/>
      <c r="G25" s="22"/>
    </row>
    <row r="26" spans="1:7" ht="30.75" customHeight="1" x14ac:dyDescent="0.2">
      <c r="A26" s="11" t="s">
        <v>41</v>
      </c>
      <c r="B26" s="12" t="s">
        <v>42</v>
      </c>
      <c r="C26" s="13">
        <v>252723.8</v>
      </c>
      <c r="D26" s="54"/>
      <c r="E26" s="13">
        <f t="shared" si="0"/>
        <v>252723.8</v>
      </c>
      <c r="F26" s="52"/>
      <c r="G26" s="22"/>
    </row>
    <row r="27" spans="1:7" ht="25.5" customHeight="1" x14ac:dyDescent="0.2">
      <c r="A27" s="11" t="s">
        <v>43</v>
      </c>
      <c r="B27" s="12" t="s">
        <v>235</v>
      </c>
      <c r="C27" s="13">
        <v>387783.3</v>
      </c>
      <c r="D27" s="54"/>
      <c r="E27" s="13">
        <f t="shared" si="0"/>
        <v>387783.3</v>
      </c>
      <c r="F27" s="52"/>
      <c r="G27" s="22"/>
    </row>
    <row r="28" spans="1:7" ht="28.5" customHeight="1" x14ac:dyDescent="0.2">
      <c r="A28" s="11" t="s">
        <v>44</v>
      </c>
      <c r="B28" s="12" t="s">
        <v>45</v>
      </c>
      <c r="C28" s="13">
        <v>315</v>
      </c>
      <c r="D28" s="54"/>
      <c r="E28" s="13">
        <f>C28+D28</f>
        <v>315</v>
      </c>
      <c r="F28" s="52"/>
    </row>
    <row r="29" spans="1:7" ht="15.75" customHeight="1" x14ac:dyDescent="0.2">
      <c r="A29" s="11" t="s">
        <v>46</v>
      </c>
      <c r="B29" s="12" t="s">
        <v>47</v>
      </c>
      <c r="C29" s="13">
        <v>18360.7</v>
      </c>
      <c r="D29" s="54"/>
      <c r="E29" s="13">
        <f t="shared" si="0"/>
        <v>18360.7</v>
      </c>
      <c r="F29" s="52"/>
    </row>
    <row r="30" spans="1:7" ht="15.75" customHeight="1" x14ac:dyDescent="0.25">
      <c r="A30" s="11" t="s">
        <v>48</v>
      </c>
      <c r="B30" s="12" t="s">
        <v>49</v>
      </c>
      <c r="C30" s="13">
        <v>2479427.7999999998</v>
      </c>
      <c r="D30" s="54"/>
      <c r="E30" s="13">
        <f t="shared" si="0"/>
        <v>2479427.7999999998</v>
      </c>
      <c r="F30" s="52"/>
      <c r="G30" s="16"/>
    </row>
    <row r="31" spans="1:7" ht="15.75" customHeight="1" x14ac:dyDescent="0.2">
      <c r="A31" s="11" t="s">
        <v>50</v>
      </c>
      <c r="B31" s="12" t="s">
        <v>51</v>
      </c>
      <c r="C31" s="13">
        <v>6494.6</v>
      </c>
      <c r="D31" s="54"/>
      <c r="E31" s="13">
        <f t="shared" si="0"/>
        <v>6494.6</v>
      </c>
      <c r="F31" s="52"/>
    </row>
    <row r="32" spans="1:7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58">
        <f>F33+F39+F40+F41+F42</f>
        <v>374953.5</v>
      </c>
      <c r="G32" s="9"/>
    </row>
    <row r="33" spans="1:11" s="10" customFormat="1" ht="38.25" x14ac:dyDescent="0.25">
      <c r="A33" s="11" t="s">
        <v>54</v>
      </c>
      <c r="B33" s="12" t="s">
        <v>55</v>
      </c>
      <c r="C33" s="13">
        <f>C34+C35+C36+C37+C38</f>
        <v>55283025.000000007</v>
      </c>
      <c r="D33" s="54">
        <f>D34+D35+D36+D37</f>
        <v>374953.5</v>
      </c>
      <c r="E33" s="13">
        <f>E34+E35+E36+E37+E38</f>
        <v>55657978.500000007</v>
      </c>
      <c r="F33" s="52">
        <f>F34+F35+F36+F37</f>
        <v>374953.5</v>
      </c>
      <c r="G33" s="16"/>
    </row>
    <row r="34" spans="1:11" ht="27.75" customHeight="1" x14ac:dyDescent="0.2">
      <c r="A34" s="11" t="s">
        <v>56</v>
      </c>
      <c r="B34" s="12" t="s">
        <v>57</v>
      </c>
      <c r="C34" s="13">
        <v>19403500</v>
      </c>
      <c r="D34" s="54"/>
      <c r="E34" s="13">
        <f>C34+D34</f>
        <v>19403500</v>
      </c>
      <c r="F34" s="52"/>
      <c r="G34" s="22"/>
      <c r="H34" s="23"/>
      <c r="I34" s="10"/>
      <c r="J34" s="23"/>
    </row>
    <row r="35" spans="1:11" ht="42" customHeight="1" x14ac:dyDescent="0.2">
      <c r="A35" s="11" t="s">
        <v>58</v>
      </c>
      <c r="B35" s="12" t="s">
        <v>59</v>
      </c>
      <c r="C35" s="13">
        <v>30572490.600000001</v>
      </c>
      <c r="D35" s="54">
        <v>374953.5</v>
      </c>
      <c r="E35" s="13">
        <f t="shared" ref="E35:E40" si="1">C35+D35</f>
        <v>30947444.100000001</v>
      </c>
      <c r="F35" s="52">
        <f>D35</f>
        <v>374953.5</v>
      </c>
      <c r="G35" s="22"/>
      <c r="H35" s="23"/>
      <c r="J35" s="23"/>
    </row>
    <row r="36" spans="1:11" ht="27.75" customHeight="1" x14ac:dyDescent="0.2">
      <c r="A36" s="11" t="s">
        <v>60</v>
      </c>
      <c r="B36" s="12" t="s">
        <v>61</v>
      </c>
      <c r="C36" s="13">
        <v>3242770.2</v>
      </c>
      <c r="D36" s="54"/>
      <c r="E36" s="13">
        <f t="shared" si="1"/>
        <v>3242770.2</v>
      </c>
      <c r="F36" s="52"/>
      <c r="G36" s="22"/>
      <c r="H36" s="23"/>
      <c r="J36" s="23"/>
    </row>
    <row r="37" spans="1:11" ht="15.75" customHeight="1" x14ac:dyDescent="0.2">
      <c r="A37" s="11" t="s">
        <v>62</v>
      </c>
      <c r="B37" s="12" t="s">
        <v>63</v>
      </c>
      <c r="C37" s="13">
        <v>2064264.2</v>
      </c>
      <c r="D37" s="54"/>
      <c r="E37" s="13">
        <f t="shared" si="1"/>
        <v>2064264.2</v>
      </c>
      <c r="F37" s="52"/>
      <c r="G37" s="22"/>
      <c r="H37" s="23"/>
      <c r="J37" s="23"/>
    </row>
    <row r="38" spans="1:11" ht="27.75" customHeight="1" x14ac:dyDescent="0.2">
      <c r="A38" s="24" t="s">
        <v>64</v>
      </c>
      <c r="B38" s="25" t="s">
        <v>65</v>
      </c>
      <c r="C38" s="26"/>
      <c r="D38" s="54"/>
      <c r="E38" s="13"/>
      <c r="F38" s="52"/>
    </row>
    <row r="39" spans="1:11" ht="48" customHeight="1" x14ac:dyDescent="0.2">
      <c r="A39" s="24" t="s">
        <v>234</v>
      </c>
      <c r="B39" s="25" t="s">
        <v>66</v>
      </c>
      <c r="C39" s="26"/>
      <c r="D39" s="54"/>
      <c r="E39" s="13"/>
      <c r="F39" s="52"/>
      <c r="I39" s="23"/>
    </row>
    <row r="40" spans="1:11" ht="27.75" customHeight="1" x14ac:dyDescent="0.2">
      <c r="A40" s="24" t="s">
        <v>232</v>
      </c>
      <c r="B40" s="25" t="s">
        <v>233</v>
      </c>
      <c r="C40" s="26">
        <v>100000</v>
      </c>
      <c r="D40" s="56"/>
      <c r="E40" s="13">
        <f t="shared" si="1"/>
        <v>100000</v>
      </c>
      <c r="F40" s="52"/>
      <c r="I40" s="23"/>
    </row>
    <row r="41" spans="1:11" ht="66.75" customHeight="1" x14ac:dyDescent="0.25">
      <c r="A41" s="24" t="s">
        <v>67</v>
      </c>
      <c r="B41" s="25" t="s">
        <v>68</v>
      </c>
      <c r="C41" s="26"/>
      <c r="D41" s="56"/>
      <c r="E41" s="13"/>
      <c r="F41" s="52"/>
      <c r="G41" s="16"/>
    </row>
    <row r="42" spans="1:11" ht="55.5" customHeight="1" x14ac:dyDescent="0.25">
      <c r="A42" s="24" t="s">
        <v>69</v>
      </c>
      <c r="B42" s="25" t="s">
        <v>70</v>
      </c>
      <c r="C42" s="26"/>
      <c r="D42" s="56"/>
      <c r="E42" s="13"/>
      <c r="F42" s="52"/>
      <c r="G42" s="16"/>
      <c r="H42" s="23"/>
    </row>
    <row r="43" spans="1:11" s="10" customFormat="1" ht="19.5" customHeight="1" thickBot="1" x14ac:dyDescent="0.25">
      <c r="A43" s="63" t="s">
        <v>71</v>
      </c>
      <c r="B43" s="64"/>
      <c r="C43" s="27">
        <f>C7+C32</f>
        <v>191142577.40000001</v>
      </c>
      <c r="D43" s="27">
        <f>D7+D32</f>
        <v>374953.5</v>
      </c>
      <c r="E43" s="27">
        <f>E7+E32</f>
        <v>191517530.90000001</v>
      </c>
      <c r="F43" s="59">
        <f>F7+F32</f>
        <v>374953.5</v>
      </c>
    </row>
    <row r="45" spans="1:11" x14ac:dyDescent="0.2">
      <c r="E45" s="23"/>
      <c r="G45" s="23"/>
      <c r="K45" s="23"/>
    </row>
    <row r="46" spans="1:11" x14ac:dyDescent="0.2">
      <c r="C46" s="29"/>
      <c r="D46" s="23"/>
      <c r="E46" s="30"/>
      <c r="F46" s="23"/>
    </row>
    <row r="47" spans="1:11" x14ac:dyDescent="0.2">
      <c r="E47" s="23"/>
    </row>
    <row r="48" spans="1:11" x14ac:dyDescent="0.2">
      <c r="E48" s="31"/>
      <c r="F48" s="23"/>
    </row>
    <row r="49" spans="3:6" x14ac:dyDescent="0.2">
      <c r="C49" s="32"/>
      <c r="D49" s="33"/>
      <c r="E49" s="23"/>
    </row>
    <row r="50" spans="3:6" x14ac:dyDescent="0.2">
      <c r="C50" s="34"/>
      <c r="D50" s="34"/>
      <c r="E50" s="31"/>
      <c r="F50" s="23"/>
    </row>
    <row r="51" spans="3:6" x14ac:dyDescent="0.2">
      <c r="C51" s="35"/>
      <c r="D51" s="36"/>
      <c r="E51" s="23"/>
      <c r="F51" s="23"/>
    </row>
    <row r="52" spans="3:6" x14ac:dyDescent="0.2">
      <c r="C52" s="35"/>
      <c r="D52" s="36"/>
      <c r="E52" s="23"/>
      <c r="F52" s="23"/>
    </row>
    <row r="54" spans="3:6" ht="15.75" x14ac:dyDescent="0.25">
      <c r="E54" s="16"/>
    </row>
    <row r="56" spans="3:6" x14ac:dyDescent="0.2">
      <c r="F56" s="23"/>
    </row>
  </sheetData>
  <mergeCells count="7">
    <mergeCell ref="A43:B43"/>
    <mergeCell ref="A1:F1"/>
    <mergeCell ref="A3:A5"/>
    <mergeCell ref="B3:B5"/>
    <mergeCell ref="C3:C5"/>
    <mergeCell ref="E3:E5"/>
    <mergeCell ref="F3:F5"/>
  </mergeCells>
  <printOptions horizontalCentered="1"/>
  <pageMargins left="7.874015748031496E-2" right="7.874015748031496E-2" top="0.11811023622047245" bottom="0.11811023622047245" header="0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E92" sqref="E92"/>
    </sheetView>
  </sheetViews>
  <sheetFormatPr defaultRowHeight="12.75" x14ac:dyDescent="0.2"/>
  <cols>
    <col min="1" max="1" width="19" style="1" customWidth="1"/>
    <col min="2" max="2" width="54.1640625" style="28" customWidth="1"/>
    <col min="3" max="3" width="24" style="28" customWidth="1"/>
    <col min="4" max="4" width="32" style="38" customWidth="1"/>
    <col min="5" max="5" width="23.5" style="1" customWidth="1"/>
    <col min="6" max="6" width="15.5" style="1" customWidth="1"/>
    <col min="7" max="7" width="29" style="37" customWidth="1"/>
    <col min="8" max="8" width="23.6640625" style="1" customWidth="1"/>
    <col min="9" max="16384" width="9.33203125" style="1"/>
  </cols>
  <sheetData>
    <row r="1" spans="1:8" ht="23.25" customHeight="1" x14ac:dyDescent="0.2">
      <c r="A1" s="76" t="s">
        <v>241</v>
      </c>
      <c r="B1" s="76"/>
      <c r="C1" s="76"/>
      <c r="D1" s="76"/>
      <c r="E1" s="76"/>
      <c r="F1" s="76"/>
    </row>
    <row r="2" spans="1:8" ht="15.75" customHeight="1" thickBot="1" x14ac:dyDescent="0.25">
      <c r="B2" s="2"/>
      <c r="C2" s="2"/>
      <c r="F2" s="3" t="s">
        <v>0</v>
      </c>
    </row>
    <row r="3" spans="1:8" ht="72.75" customHeight="1" thickBot="1" x14ac:dyDescent="0.25">
      <c r="A3" s="66" t="s">
        <v>72</v>
      </c>
      <c r="B3" s="66" t="s">
        <v>2</v>
      </c>
      <c r="C3" s="69" t="s">
        <v>242</v>
      </c>
      <c r="D3" s="4" t="s">
        <v>243</v>
      </c>
      <c r="E3" s="71" t="s">
        <v>244</v>
      </c>
      <c r="F3" s="66" t="s">
        <v>3</v>
      </c>
    </row>
    <row r="4" spans="1:8" ht="25.5" customHeight="1" thickBot="1" x14ac:dyDescent="0.25">
      <c r="A4" s="67"/>
      <c r="B4" s="67"/>
      <c r="C4" s="67"/>
      <c r="D4" s="45" t="s">
        <v>247</v>
      </c>
      <c r="E4" s="72"/>
      <c r="F4" s="67"/>
    </row>
    <row r="5" spans="1:8" ht="27" customHeight="1" thickBot="1" x14ac:dyDescent="0.25">
      <c r="A5" s="68"/>
      <c r="B5" s="68"/>
      <c r="C5" s="70"/>
      <c r="D5" s="51" t="s">
        <v>4</v>
      </c>
      <c r="E5" s="73"/>
      <c r="F5" s="70"/>
    </row>
    <row r="6" spans="1:8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</row>
    <row r="7" spans="1:8" s="10" customFormat="1" ht="15.75" x14ac:dyDescent="0.25">
      <c r="A7" s="46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>SUM(E8:E17)</f>
        <v>26229586.700000003</v>
      </c>
      <c r="F7" s="57">
        <f>SUM(F8:F17)</f>
        <v>-745669.79999999702</v>
      </c>
      <c r="G7" s="40"/>
      <c r="H7" s="9"/>
    </row>
    <row r="8" spans="1:8" ht="43.5" customHeight="1" x14ac:dyDescent="0.25">
      <c r="A8" s="47" t="s">
        <v>75</v>
      </c>
      <c r="B8" s="39" t="s">
        <v>76</v>
      </c>
      <c r="C8" s="13">
        <v>282803.40000000002</v>
      </c>
      <c r="D8" s="60"/>
      <c r="E8" s="61">
        <f>C8+D8</f>
        <v>282803.40000000002</v>
      </c>
      <c r="F8" s="52"/>
      <c r="G8" s="40"/>
      <c r="H8" s="9"/>
    </row>
    <row r="9" spans="1:8" ht="50.25" customHeight="1" x14ac:dyDescent="0.25">
      <c r="A9" s="47" t="s">
        <v>77</v>
      </c>
      <c r="B9" s="39" t="s">
        <v>78</v>
      </c>
      <c r="C9" s="13">
        <v>405137.3</v>
      </c>
      <c r="D9" s="60"/>
      <c r="E9" s="61">
        <f t="shared" ref="E9:E17" si="0">C9+D9</f>
        <v>405137.3</v>
      </c>
      <c r="F9" s="52"/>
      <c r="G9" s="40"/>
      <c r="H9" s="9"/>
    </row>
    <row r="10" spans="1:8" ht="57.75" customHeight="1" x14ac:dyDescent="0.25">
      <c r="A10" s="47" t="s">
        <v>79</v>
      </c>
      <c r="B10" s="39" t="s">
        <v>80</v>
      </c>
      <c r="C10" s="13">
        <v>140180.70000000001</v>
      </c>
      <c r="D10" s="60"/>
      <c r="E10" s="61">
        <f t="shared" si="0"/>
        <v>140180.70000000001</v>
      </c>
      <c r="F10" s="52"/>
      <c r="G10" s="40"/>
      <c r="H10" s="9"/>
    </row>
    <row r="11" spans="1:8" ht="17.25" customHeight="1" x14ac:dyDescent="0.25">
      <c r="A11" s="47" t="s">
        <v>81</v>
      </c>
      <c r="B11" s="39" t="s">
        <v>82</v>
      </c>
      <c r="C11" s="13">
        <v>703842.6</v>
      </c>
      <c r="D11" s="60"/>
      <c r="E11" s="61">
        <f t="shared" si="0"/>
        <v>703842.6</v>
      </c>
      <c r="F11" s="52"/>
      <c r="G11" s="40"/>
      <c r="H11" s="9"/>
    </row>
    <row r="12" spans="1:8" ht="38.25" x14ac:dyDescent="0.25">
      <c r="A12" s="47" t="s">
        <v>83</v>
      </c>
      <c r="B12" s="39" t="s">
        <v>84</v>
      </c>
      <c r="C12" s="13">
        <v>376385.1</v>
      </c>
      <c r="D12" s="60"/>
      <c r="E12" s="61">
        <f t="shared" si="0"/>
        <v>376385.1</v>
      </c>
      <c r="F12" s="52"/>
      <c r="G12" s="40"/>
      <c r="H12" s="9"/>
    </row>
    <row r="13" spans="1:8" ht="17.25" customHeight="1" x14ac:dyDescent="0.25">
      <c r="A13" s="47" t="s">
        <v>85</v>
      </c>
      <c r="B13" s="39" t="s">
        <v>86</v>
      </c>
      <c r="C13" s="13">
        <v>294544.5</v>
      </c>
      <c r="D13" s="60"/>
      <c r="E13" s="61">
        <f t="shared" si="0"/>
        <v>294544.5</v>
      </c>
      <c r="F13" s="52"/>
      <c r="G13" s="40"/>
      <c r="H13" s="9"/>
    </row>
    <row r="14" spans="1:8" ht="29.25" customHeight="1" x14ac:dyDescent="0.25">
      <c r="A14" s="47" t="s">
        <v>236</v>
      </c>
      <c r="B14" s="39" t="s">
        <v>237</v>
      </c>
      <c r="C14" s="13"/>
      <c r="D14" s="60"/>
      <c r="E14" s="61"/>
      <c r="F14" s="52"/>
      <c r="G14" s="40"/>
      <c r="H14" s="9"/>
    </row>
    <row r="15" spans="1:8" ht="16.5" customHeight="1" x14ac:dyDescent="0.25">
      <c r="A15" s="47" t="s">
        <v>87</v>
      </c>
      <c r="B15" s="39" t="s">
        <v>88</v>
      </c>
      <c r="C15" s="13">
        <v>6000000</v>
      </c>
      <c r="D15" s="60"/>
      <c r="E15" s="61">
        <f t="shared" si="0"/>
        <v>6000000</v>
      </c>
      <c r="F15" s="52"/>
      <c r="G15" s="40"/>
      <c r="H15" s="9"/>
    </row>
    <row r="16" spans="1:8" ht="26.25" x14ac:dyDescent="0.25">
      <c r="A16" s="47" t="s">
        <v>89</v>
      </c>
      <c r="B16" s="41" t="s">
        <v>90</v>
      </c>
      <c r="C16" s="13">
        <v>213</v>
      </c>
      <c r="D16" s="60"/>
      <c r="E16" s="61">
        <f t="shared" si="0"/>
        <v>213</v>
      </c>
      <c r="F16" s="52"/>
      <c r="G16" s="40"/>
      <c r="H16" s="9"/>
    </row>
    <row r="17" spans="1:8" ht="19.5" customHeight="1" x14ac:dyDescent="0.25">
      <c r="A17" s="47" t="s">
        <v>91</v>
      </c>
      <c r="B17" s="39" t="s">
        <v>92</v>
      </c>
      <c r="C17" s="49">
        <v>18772149.899999999</v>
      </c>
      <c r="D17" s="60">
        <v>-745669.79999999702</v>
      </c>
      <c r="E17" s="62">
        <f t="shared" si="0"/>
        <v>18026480.100000001</v>
      </c>
      <c r="F17" s="52">
        <f>D17</f>
        <v>-745669.79999999702</v>
      </c>
      <c r="G17" s="40"/>
      <c r="H17" s="9"/>
    </row>
    <row r="18" spans="1:8" s="10" customFormat="1" ht="17.25" customHeight="1" x14ac:dyDescent="0.25">
      <c r="A18" s="48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F18" si="1">SUM(E19:E20)</f>
        <v>111167.5</v>
      </c>
      <c r="F18" s="21">
        <f t="shared" si="1"/>
        <v>1354.1</v>
      </c>
      <c r="G18" s="40"/>
      <c r="H18" s="9"/>
    </row>
    <row r="19" spans="1:8" ht="16.5" customHeight="1" x14ac:dyDescent="0.25">
      <c r="A19" s="47" t="s">
        <v>95</v>
      </c>
      <c r="B19" s="39" t="s">
        <v>96</v>
      </c>
      <c r="C19" s="13">
        <v>109813.4</v>
      </c>
      <c r="D19" s="60"/>
      <c r="E19" s="61">
        <f>C19+D19</f>
        <v>109813.4</v>
      </c>
      <c r="F19" s="52"/>
      <c r="G19" s="40"/>
      <c r="H19" s="9"/>
    </row>
    <row r="20" spans="1:8" ht="18" customHeight="1" x14ac:dyDescent="0.25">
      <c r="A20" s="47" t="s">
        <v>97</v>
      </c>
      <c r="B20" s="39" t="s">
        <v>98</v>
      </c>
      <c r="C20" s="13"/>
      <c r="D20" s="60">
        <v>1354.1</v>
      </c>
      <c r="E20" s="61">
        <f>C20+D20</f>
        <v>1354.1</v>
      </c>
      <c r="F20" s="52">
        <f>D20</f>
        <v>1354.1</v>
      </c>
      <c r="G20" s="40"/>
      <c r="H20" s="9"/>
    </row>
    <row r="21" spans="1:8" s="10" customFormat="1" ht="29.25" customHeight="1" x14ac:dyDescent="0.25">
      <c r="A21" s="48" t="s">
        <v>99</v>
      </c>
      <c r="B21" s="20" t="s">
        <v>100</v>
      </c>
      <c r="C21" s="21">
        <f>SUM(C22:C25)</f>
        <v>1106571.2</v>
      </c>
      <c r="D21" s="21"/>
      <c r="E21" s="21">
        <f t="shared" ref="E21" si="2">SUM(E22:E25)</f>
        <v>1106571.2</v>
      </c>
      <c r="F21" s="58"/>
      <c r="G21" s="40"/>
      <c r="H21" s="9"/>
    </row>
    <row r="22" spans="1:8" ht="18" customHeight="1" x14ac:dyDescent="0.25">
      <c r="A22" s="47" t="s">
        <v>101</v>
      </c>
      <c r="B22" s="39" t="s">
        <v>102</v>
      </c>
      <c r="C22" s="13">
        <v>214594.9</v>
      </c>
      <c r="D22" s="60"/>
      <c r="E22" s="61">
        <f>C22+D22</f>
        <v>214594.9</v>
      </c>
      <c r="F22" s="52"/>
      <c r="G22" s="40"/>
      <c r="H22" s="9"/>
    </row>
    <row r="23" spans="1:8" ht="15.75" x14ac:dyDescent="0.25">
      <c r="A23" s="47" t="s">
        <v>103</v>
      </c>
      <c r="B23" s="39" t="s">
        <v>230</v>
      </c>
      <c r="C23" s="13">
        <v>58359.199999999997</v>
      </c>
      <c r="D23" s="60"/>
      <c r="E23" s="61">
        <f t="shared" ref="E23:E25" si="3">C23+D23</f>
        <v>58359.199999999997</v>
      </c>
      <c r="F23" s="52"/>
      <c r="G23" s="40"/>
      <c r="H23" s="9"/>
    </row>
    <row r="24" spans="1:8" ht="41.25" customHeight="1" x14ac:dyDescent="0.25">
      <c r="A24" s="47" t="s">
        <v>104</v>
      </c>
      <c r="B24" s="39" t="s">
        <v>231</v>
      </c>
      <c r="C24" s="13">
        <v>825507.1</v>
      </c>
      <c r="D24" s="60"/>
      <c r="E24" s="61">
        <f t="shared" si="3"/>
        <v>825507.1</v>
      </c>
      <c r="F24" s="52"/>
      <c r="G24" s="40"/>
      <c r="H24" s="9"/>
    </row>
    <row r="25" spans="1:8" ht="16.5" customHeight="1" x14ac:dyDescent="0.25">
      <c r="A25" s="47" t="s">
        <v>105</v>
      </c>
      <c r="B25" s="39" t="s">
        <v>106</v>
      </c>
      <c r="C25" s="13">
        <v>8110</v>
      </c>
      <c r="D25" s="60"/>
      <c r="E25" s="61">
        <f t="shared" si="3"/>
        <v>8110</v>
      </c>
      <c r="F25" s="52"/>
      <c r="G25" s="40"/>
      <c r="H25" s="9"/>
    </row>
    <row r="26" spans="1:8" s="10" customFormat="1" ht="19.5" customHeight="1" x14ac:dyDescent="0.25">
      <c r="A26" s="48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>C26+D26</f>
        <v>36593737.599999994</v>
      </c>
      <c r="F26" s="58">
        <f>SUM(F27:F36)</f>
        <v>1816528.7999999998</v>
      </c>
      <c r="G26" s="40"/>
      <c r="H26" s="9"/>
    </row>
    <row r="27" spans="1:8" ht="18" customHeight="1" x14ac:dyDescent="0.25">
      <c r="A27" s="47" t="s">
        <v>109</v>
      </c>
      <c r="B27" s="39" t="s">
        <v>110</v>
      </c>
      <c r="C27" s="13">
        <v>558291.30000000005</v>
      </c>
      <c r="D27" s="60"/>
      <c r="E27" s="61">
        <f>C27+D27</f>
        <v>558291.30000000005</v>
      </c>
      <c r="F27" s="52"/>
      <c r="G27" s="40"/>
      <c r="H27" s="9"/>
    </row>
    <row r="28" spans="1:8" ht="18.75" customHeight="1" x14ac:dyDescent="0.25">
      <c r="A28" s="47" t="s">
        <v>111</v>
      </c>
      <c r="B28" s="39" t="s">
        <v>112</v>
      </c>
      <c r="C28" s="13">
        <v>1500</v>
      </c>
      <c r="D28" s="60"/>
      <c r="E28" s="61">
        <f t="shared" ref="E28:E36" si="4">C28+D28</f>
        <v>1500</v>
      </c>
      <c r="F28" s="52"/>
      <c r="G28" s="40"/>
      <c r="H28" s="9"/>
    </row>
    <row r="29" spans="1:8" ht="18" customHeight="1" x14ac:dyDescent="0.25">
      <c r="A29" s="47" t="s">
        <v>113</v>
      </c>
      <c r="B29" s="39" t="s">
        <v>114</v>
      </c>
      <c r="C29" s="13">
        <v>3290109.8</v>
      </c>
      <c r="D29" s="60"/>
      <c r="E29" s="61">
        <f t="shared" si="4"/>
        <v>3290109.8</v>
      </c>
      <c r="F29" s="52"/>
      <c r="G29" s="40"/>
      <c r="H29" s="9"/>
    </row>
    <row r="30" spans="1:8" ht="18.75" customHeight="1" x14ac:dyDescent="0.25">
      <c r="A30" s="47" t="s">
        <v>115</v>
      </c>
      <c r="B30" s="39" t="s">
        <v>116</v>
      </c>
      <c r="C30" s="13">
        <v>58313.5</v>
      </c>
      <c r="D30" s="60"/>
      <c r="E30" s="61">
        <f t="shared" si="4"/>
        <v>58313.5</v>
      </c>
      <c r="F30" s="52"/>
      <c r="G30" s="40"/>
      <c r="H30" s="9"/>
    </row>
    <row r="31" spans="1:8" ht="18.75" customHeight="1" x14ac:dyDescent="0.25">
      <c r="A31" s="47" t="s">
        <v>117</v>
      </c>
      <c r="B31" s="39" t="s">
        <v>118</v>
      </c>
      <c r="C31" s="13">
        <v>440359</v>
      </c>
      <c r="D31" s="60"/>
      <c r="E31" s="61">
        <f t="shared" si="4"/>
        <v>440359</v>
      </c>
      <c r="F31" s="52"/>
      <c r="G31" s="40"/>
      <c r="H31" s="9"/>
    </row>
    <row r="32" spans="1:8" ht="17.25" customHeight="1" x14ac:dyDescent="0.25">
      <c r="A32" s="47" t="s">
        <v>119</v>
      </c>
      <c r="B32" s="39" t="s">
        <v>120</v>
      </c>
      <c r="C32" s="13">
        <v>3581992.6</v>
      </c>
      <c r="D32" s="60">
        <v>1058254.1999999997</v>
      </c>
      <c r="E32" s="61">
        <f t="shared" si="4"/>
        <v>4640246.8</v>
      </c>
      <c r="F32" s="52">
        <f>D32</f>
        <v>1058254.1999999997</v>
      </c>
      <c r="G32" s="40"/>
      <c r="H32" s="9"/>
    </row>
    <row r="33" spans="1:8" ht="18" customHeight="1" x14ac:dyDescent="0.25">
      <c r="A33" s="47" t="s">
        <v>121</v>
      </c>
      <c r="B33" s="39" t="s">
        <v>122</v>
      </c>
      <c r="C33" s="13">
        <v>24134575.399999999</v>
      </c>
      <c r="D33" s="60"/>
      <c r="E33" s="61">
        <f t="shared" si="4"/>
        <v>24134575.399999999</v>
      </c>
      <c r="F33" s="52"/>
      <c r="G33" s="40"/>
      <c r="H33" s="9"/>
    </row>
    <row r="34" spans="1:8" ht="18" customHeight="1" x14ac:dyDescent="0.25">
      <c r="A34" s="47" t="s">
        <v>123</v>
      </c>
      <c r="B34" s="39" t="s">
        <v>124</v>
      </c>
      <c r="C34" s="13">
        <v>155687.29999999999</v>
      </c>
      <c r="D34" s="60">
        <v>140571</v>
      </c>
      <c r="E34" s="61">
        <f t="shared" si="4"/>
        <v>296258.3</v>
      </c>
      <c r="F34" s="52">
        <f>D34</f>
        <v>140571</v>
      </c>
      <c r="G34" s="40"/>
      <c r="H34" s="9"/>
    </row>
    <row r="35" spans="1:8" ht="25.5" x14ac:dyDescent="0.25">
      <c r="A35" s="47" t="s">
        <v>125</v>
      </c>
      <c r="B35" s="39" t="s">
        <v>126</v>
      </c>
      <c r="C35" s="13">
        <v>53903.6</v>
      </c>
      <c r="D35" s="60"/>
      <c r="E35" s="61">
        <f t="shared" si="4"/>
        <v>53903.6</v>
      </c>
      <c r="F35" s="52"/>
      <c r="G35" s="40"/>
      <c r="H35" s="9"/>
    </row>
    <row r="36" spans="1:8" ht="17.25" customHeight="1" x14ac:dyDescent="0.25">
      <c r="A36" s="47" t="s">
        <v>127</v>
      </c>
      <c r="B36" s="39" t="s">
        <v>128</v>
      </c>
      <c r="C36" s="13">
        <v>2502476.2999999998</v>
      </c>
      <c r="D36" s="60">
        <v>617703.60000000009</v>
      </c>
      <c r="E36" s="61">
        <f t="shared" si="4"/>
        <v>3120179.9</v>
      </c>
      <c r="F36" s="52">
        <f>D36</f>
        <v>617703.60000000009</v>
      </c>
      <c r="G36" s="40"/>
      <c r="H36" s="9"/>
    </row>
    <row r="37" spans="1:8" s="10" customFormat="1" ht="20.25" customHeight="1" x14ac:dyDescent="0.25">
      <c r="A37" s="48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E74" si="5">C37+D37</f>
        <v>3956708</v>
      </c>
      <c r="F37" s="58">
        <f>SUM(F38:F42)</f>
        <v>56615.79999999993</v>
      </c>
      <c r="G37" s="40"/>
      <c r="H37" s="9"/>
    </row>
    <row r="38" spans="1:8" ht="18.75" customHeight="1" x14ac:dyDescent="0.25">
      <c r="A38" s="47" t="s">
        <v>131</v>
      </c>
      <c r="B38" s="39" t="s">
        <v>132</v>
      </c>
      <c r="C38" s="13">
        <v>885137.4</v>
      </c>
      <c r="D38" s="60">
        <v>56615.79999999993</v>
      </c>
      <c r="E38" s="61">
        <f>C38+D38</f>
        <v>941753.2</v>
      </c>
      <c r="F38" s="52">
        <f>D38</f>
        <v>56615.79999999993</v>
      </c>
      <c r="G38" s="40"/>
      <c r="H38" s="9"/>
    </row>
    <row r="39" spans="1:8" ht="18.75" customHeight="1" x14ac:dyDescent="0.25">
      <c r="A39" s="47" t="s">
        <v>133</v>
      </c>
      <c r="B39" s="39" t="s">
        <v>134</v>
      </c>
      <c r="C39" s="13">
        <v>1036959.8</v>
      </c>
      <c r="D39" s="60"/>
      <c r="E39" s="61">
        <f t="shared" ref="E39:E42" si="6">C39+D39</f>
        <v>1036959.8</v>
      </c>
      <c r="F39" s="52"/>
      <c r="G39" s="40"/>
      <c r="H39" s="9"/>
    </row>
    <row r="40" spans="1:8" ht="16.5" customHeight="1" x14ac:dyDescent="0.25">
      <c r="A40" s="47" t="s">
        <v>135</v>
      </c>
      <c r="B40" s="39" t="s">
        <v>136</v>
      </c>
      <c r="C40" s="13">
        <v>1490784</v>
      </c>
      <c r="D40" s="60"/>
      <c r="E40" s="61">
        <f t="shared" si="6"/>
        <v>1490784</v>
      </c>
      <c r="F40" s="52"/>
      <c r="G40" s="40"/>
      <c r="H40" s="9"/>
    </row>
    <row r="41" spans="1:8" ht="32.25" customHeight="1" x14ac:dyDescent="0.25">
      <c r="A41" s="47" t="s">
        <v>238</v>
      </c>
      <c r="B41" s="39" t="s">
        <v>239</v>
      </c>
      <c r="C41" s="13"/>
      <c r="D41" s="60"/>
      <c r="E41" s="61"/>
      <c r="F41" s="52"/>
      <c r="G41" s="40"/>
      <c r="H41" s="9"/>
    </row>
    <row r="42" spans="1:8" ht="25.5" x14ac:dyDescent="0.25">
      <c r="A42" s="47" t="s">
        <v>137</v>
      </c>
      <c r="B42" s="39" t="s">
        <v>138</v>
      </c>
      <c r="C42" s="13">
        <v>487211</v>
      </c>
      <c r="D42" s="60"/>
      <c r="E42" s="61">
        <f t="shared" si="6"/>
        <v>487211</v>
      </c>
      <c r="F42" s="52"/>
      <c r="G42" s="40"/>
      <c r="H42" s="9"/>
    </row>
    <row r="43" spans="1:8" s="10" customFormat="1" ht="18.75" customHeight="1" x14ac:dyDescent="0.25">
      <c r="A43" s="48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>C43+D43</f>
        <v>122305.29999999999</v>
      </c>
      <c r="F43" s="58">
        <f t="shared" ref="F43" si="7">F44+F45+F46+F47</f>
        <v>1500</v>
      </c>
      <c r="G43" s="40"/>
      <c r="H43" s="9"/>
    </row>
    <row r="44" spans="1:8" ht="15.75" x14ac:dyDescent="0.25">
      <c r="A44" s="47" t="s">
        <v>141</v>
      </c>
      <c r="B44" s="39" t="s">
        <v>142</v>
      </c>
      <c r="C44" s="13"/>
      <c r="D44" s="60"/>
      <c r="E44" s="61"/>
      <c r="F44" s="52"/>
      <c r="G44" s="40"/>
      <c r="H44" s="9"/>
    </row>
    <row r="45" spans="1:8" ht="25.5" x14ac:dyDescent="0.25">
      <c r="A45" s="47" t="s">
        <v>143</v>
      </c>
      <c r="B45" s="39" t="s">
        <v>144</v>
      </c>
      <c r="C45" s="13">
        <v>37422.6</v>
      </c>
      <c r="D45" s="60">
        <v>1500</v>
      </c>
      <c r="E45" s="61">
        <f t="shared" ref="E45:E47" si="8">C45+D45</f>
        <v>38922.6</v>
      </c>
      <c r="F45" s="52">
        <f>D45</f>
        <v>1500</v>
      </c>
      <c r="G45" s="40"/>
      <c r="H45" s="9"/>
    </row>
    <row r="46" spans="1:8" ht="25.5" x14ac:dyDescent="0.25">
      <c r="A46" s="47" t="s">
        <v>145</v>
      </c>
      <c r="B46" s="39" t="s">
        <v>146</v>
      </c>
      <c r="C46" s="13">
        <v>150</v>
      </c>
      <c r="D46" s="60"/>
      <c r="E46" s="61">
        <f t="shared" si="8"/>
        <v>150</v>
      </c>
      <c r="F46" s="52"/>
      <c r="G46" s="40"/>
      <c r="H46" s="9"/>
    </row>
    <row r="47" spans="1:8" ht="20.25" customHeight="1" x14ac:dyDescent="0.25">
      <c r="A47" s="47" t="s">
        <v>147</v>
      </c>
      <c r="B47" s="39" t="s">
        <v>148</v>
      </c>
      <c r="C47" s="13">
        <v>83232.7</v>
      </c>
      <c r="D47" s="60"/>
      <c r="E47" s="61">
        <f t="shared" si="8"/>
        <v>83232.7</v>
      </c>
      <c r="F47" s="52"/>
      <c r="G47" s="40"/>
      <c r="H47" s="9"/>
    </row>
    <row r="48" spans="1:8" s="10" customFormat="1" ht="15.75" x14ac:dyDescent="0.25">
      <c r="A48" s="48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>C48+D48</f>
        <v>55485938.70000001</v>
      </c>
      <c r="F48" s="58">
        <f>SUM(F49:F56)</f>
        <v>1983416.1000000024</v>
      </c>
      <c r="G48" s="40"/>
      <c r="H48" s="9"/>
    </row>
    <row r="49" spans="1:8" ht="17.25" customHeight="1" x14ac:dyDescent="0.25">
      <c r="A49" s="47" t="s">
        <v>151</v>
      </c>
      <c r="B49" s="39" t="s">
        <v>152</v>
      </c>
      <c r="C49" s="13">
        <v>8673179.5</v>
      </c>
      <c r="D49" s="60">
        <v>884354.30000000075</v>
      </c>
      <c r="E49" s="61">
        <f>C49+D49</f>
        <v>9557533.8000000007</v>
      </c>
      <c r="F49" s="52">
        <f>D49</f>
        <v>884354.30000000075</v>
      </c>
      <c r="G49" s="40"/>
      <c r="H49" s="9"/>
    </row>
    <row r="50" spans="1:8" ht="18" customHeight="1" x14ac:dyDescent="0.25">
      <c r="A50" s="47" t="s">
        <v>153</v>
      </c>
      <c r="B50" s="39" t="s">
        <v>154</v>
      </c>
      <c r="C50" s="13">
        <v>35777327.899999999</v>
      </c>
      <c r="D50" s="60">
        <v>1066746.1000000015</v>
      </c>
      <c r="E50" s="61">
        <f t="shared" ref="E50:E56" si="9">C50+D50</f>
        <v>36844074</v>
      </c>
      <c r="F50" s="52">
        <f t="shared" ref="F50:F56" si="10">D50</f>
        <v>1066746.1000000015</v>
      </c>
      <c r="G50" s="40"/>
      <c r="H50" s="9"/>
    </row>
    <row r="51" spans="1:8" ht="19.5" customHeight="1" x14ac:dyDescent="0.25">
      <c r="A51" s="47" t="s">
        <v>155</v>
      </c>
      <c r="B51" s="39" t="s">
        <v>156</v>
      </c>
      <c r="C51" s="13">
        <v>1647509.7</v>
      </c>
      <c r="D51" s="60"/>
      <c r="E51" s="61">
        <f t="shared" si="9"/>
        <v>1647509.7</v>
      </c>
      <c r="F51" s="52"/>
      <c r="G51" s="40"/>
      <c r="H51" s="9"/>
    </row>
    <row r="52" spans="1:8" ht="18" customHeight="1" x14ac:dyDescent="0.25">
      <c r="A52" s="47" t="s">
        <v>157</v>
      </c>
      <c r="B52" s="39" t="s">
        <v>158</v>
      </c>
      <c r="C52" s="13">
        <v>4663762.7</v>
      </c>
      <c r="D52" s="60">
        <v>5002.7000000001863</v>
      </c>
      <c r="E52" s="61">
        <f t="shared" si="9"/>
        <v>4668765.4000000004</v>
      </c>
      <c r="F52" s="52">
        <f t="shared" si="10"/>
        <v>5002.7000000001863</v>
      </c>
      <c r="G52" s="40"/>
      <c r="H52" s="9"/>
    </row>
    <row r="53" spans="1:8" ht="25.5" x14ac:dyDescent="0.25">
      <c r="A53" s="47" t="s">
        <v>159</v>
      </c>
      <c r="B53" s="39" t="s">
        <v>160</v>
      </c>
      <c r="C53" s="13">
        <v>323837.90000000002</v>
      </c>
      <c r="D53" s="60">
        <v>3200</v>
      </c>
      <c r="E53" s="61">
        <f t="shared" si="9"/>
        <v>327037.90000000002</v>
      </c>
      <c r="F53" s="52">
        <f t="shared" si="10"/>
        <v>3200</v>
      </c>
      <c r="G53" s="40"/>
      <c r="H53" s="9"/>
    </row>
    <row r="54" spans="1:8" ht="17.25" customHeight="1" x14ac:dyDescent="0.25">
      <c r="A54" s="47" t="s">
        <v>161</v>
      </c>
      <c r="B54" s="39" t="s">
        <v>162</v>
      </c>
      <c r="C54" s="13">
        <v>142114.20000000001</v>
      </c>
      <c r="D54" s="60"/>
      <c r="E54" s="61">
        <f t="shared" si="9"/>
        <v>142114.20000000001</v>
      </c>
      <c r="F54" s="52"/>
      <c r="G54" s="40"/>
      <c r="H54" s="9"/>
    </row>
    <row r="55" spans="1:8" ht="25.5" customHeight="1" x14ac:dyDescent="0.25">
      <c r="A55" s="47" t="s">
        <v>249</v>
      </c>
      <c r="B55" s="39" t="s">
        <v>248</v>
      </c>
      <c r="C55" s="13"/>
      <c r="D55" s="60">
        <v>26700</v>
      </c>
      <c r="E55" s="61"/>
      <c r="F55" s="52">
        <f t="shared" si="10"/>
        <v>26700</v>
      </c>
      <c r="G55" s="40"/>
      <c r="H55" s="9"/>
    </row>
    <row r="56" spans="1:8" ht="16.5" customHeight="1" x14ac:dyDescent="0.25">
      <c r="A56" s="47" t="s">
        <v>163</v>
      </c>
      <c r="B56" s="39" t="s">
        <v>164</v>
      </c>
      <c r="C56" s="13">
        <v>2274790.7000000002</v>
      </c>
      <c r="D56" s="60">
        <v>-2587</v>
      </c>
      <c r="E56" s="61">
        <f t="shared" si="9"/>
        <v>2272203.7000000002</v>
      </c>
      <c r="F56" s="52">
        <f t="shared" si="10"/>
        <v>-2587</v>
      </c>
      <c r="G56" s="40"/>
      <c r="H56" s="9"/>
    </row>
    <row r="57" spans="1:8" s="10" customFormat="1" ht="21" customHeight="1" x14ac:dyDescent="0.25">
      <c r="A57" s="48" t="s">
        <v>165</v>
      </c>
      <c r="B57" s="20" t="s">
        <v>166</v>
      </c>
      <c r="C57" s="21">
        <f>SUM(C58:C59)</f>
        <v>3064364.3000000003</v>
      </c>
      <c r="D57" s="21">
        <f t="shared" ref="D57:F57" si="11">SUM(D58:D59)</f>
        <v>1300</v>
      </c>
      <c r="E57" s="21">
        <f t="shared" si="5"/>
        <v>3065664.3000000003</v>
      </c>
      <c r="F57" s="58">
        <f t="shared" si="11"/>
        <v>1300</v>
      </c>
      <c r="G57" s="40"/>
      <c r="H57" s="9"/>
    </row>
    <row r="58" spans="1:8" ht="18" customHeight="1" x14ac:dyDescent="0.25">
      <c r="A58" s="47" t="s">
        <v>167</v>
      </c>
      <c r="B58" s="39" t="s">
        <v>168</v>
      </c>
      <c r="C58" s="13">
        <v>2947165.6</v>
      </c>
      <c r="D58" s="60">
        <v>1300</v>
      </c>
      <c r="E58" s="61">
        <f>C58+D58</f>
        <v>2948465.6</v>
      </c>
      <c r="F58" s="52">
        <f>D58</f>
        <v>1300</v>
      </c>
      <c r="G58" s="40"/>
      <c r="H58" s="9"/>
    </row>
    <row r="59" spans="1:8" ht="18.75" customHeight="1" x14ac:dyDescent="0.25">
      <c r="A59" s="47" t="s">
        <v>169</v>
      </c>
      <c r="B59" s="39" t="s">
        <v>170</v>
      </c>
      <c r="C59" s="13">
        <v>117198.7</v>
      </c>
      <c r="D59" s="60"/>
      <c r="E59" s="61">
        <f>C59+D59</f>
        <v>117198.7</v>
      </c>
      <c r="F59" s="52"/>
      <c r="G59" s="40"/>
      <c r="H59" s="9"/>
    </row>
    <row r="60" spans="1:8" s="10" customFormat="1" ht="20.25" customHeight="1" x14ac:dyDescent="0.25">
      <c r="A60" s="48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>C60+D60</f>
        <v>17116643.599999998</v>
      </c>
      <c r="F60" s="58">
        <f>SUM(F61:F67)-0.1</f>
        <v>170886.40000000069</v>
      </c>
      <c r="G60" s="40"/>
      <c r="H60" s="9"/>
    </row>
    <row r="61" spans="1:8" ht="18.75" customHeight="1" x14ac:dyDescent="0.25">
      <c r="A61" s="47" t="s">
        <v>173</v>
      </c>
      <c r="B61" s="39" t="s">
        <v>174</v>
      </c>
      <c r="C61" s="13">
        <v>7562152.5999999996</v>
      </c>
      <c r="D61" s="60">
        <v>164458.40000000037</v>
      </c>
      <c r="E61" s="61">
        <f>C61+D61</f>
        <v>7726611</v>
      </c>
      <c r="F61" s="52">
        <f>D61</f>
        <v>164458.40000000037</v>
      </c>
      <c r="G61" s="40"/>
      <c r="H61" s="9"/>
    </row>
    <row r="62" spans="1:8" ht="21" customHeight="1" x14ac:dyDescent="0.25">
      <c r="A62" s="47" t="s">
        <v>175</v>
      </c>
      <c r="B62" s="39" t="s">
        <v>176</v>
      </c>
      <c r="C62" s="13">
        <v>602018.80000000005</v>
      </c>
      <c r="D62" s="60">
        <v>18984.399999999907</v>
      </c>
      <c r="E62" s="61">
        <f t="shared" ref="E62:E67" si="12">C62+D62</f>
        <v>621003.19999999995</v>
      </c>
      <c r="F62" s="52">
        <f t="shared" ref="F62:F67" si="13">D62</f>
        <v>18984.399999999907</v>
      </c>
      <c r="G62" s="40"/>
      <c r="H62" s="9"/>
    </row>
    <row r="63" spans="1:8" ht="17.25" customHeight="1" x14ac:dyDescent="0.25">
      <c r="A63" s="47" t="s">
        <v>177</v>
      </c>
      <c r="B63" s="39" t="s">
        <v>178</v>
      </c>
      <c r="C63" s="13">
        <v>601306.5</v>
      </c>
      <c r="D63" s="60">
        <v>-2236.1999999999534</v>
      </c>
      <c r="E63" s="61">
        <f t="shared" si="12"/>
        <v>599070.30000000005</v>
      </c>
      <c r="F63" s="52">
        <f t="shared" si="13"/>
        <v>-2236.1999999999534</v>
      </c>
      <c r="G63" s="40"/>
      <c r="H63" s="9"/>
    </row>
    <row r="64" spans="1:8" ht="17.25" customHeight="1" x14ac:dyDescent="0.25">
      <c r="A64" s="47" t="s">
        <v>179</v>
      </c>
      <c r="B64" s="39" t="s">
        <v>180</v>
      </c>
      <c r="C64" s="13">
        <v>142282.70000000001</v>
      </c>
      <c r="D64" s="60">
        <v>1286.5999999999767</v>
      </c>
      <c r="E64" s="61">
        <f t="shared" si="12"/>
        <v>143569.29999999999</v>
      </c>
      <c r="F64" s="52">
        <f t="shared" si="13"/>
        <v>1286.5999999999767</v>
      </c>
      <c r="G64" s="40"/>
      <c r="H64" s="9"/>
    </row>
    <row r="65" spans="1:8" ht="25.5" x14ac:dyDescent="0.25">
      <c r="A65" s="47" t="s">
        <v>181</v>
      </c>
      <c r="B65" s="39" t="s">
        <v>182</v>
      </c>
      <c r="C65" s="13">
        <v>304360</v>
      </c>
      <c r="D65" s="60">
        <v>-4885.5999999999767</v>
      </c>
      <c r="E65" s="61">
        <f t="shared" si="12"/>
        <v>299474.40000000002</v>
      </c>
      <c r="F65" s="52">
        <f t="shared" si="13"/>
        <v>-4885.5999999999767</v>
      </c>
      <c r="G65" s="40"/>
      <c r="H65" s="9"/>
    </row>
    <row r="66" spans="1:8" ht="17.25" customHeight="1" x14ac:dyDescent="0.25">
      <c r="A66" s="47" t="s">
        <v>183</v>
      </c>
      <c r="B66" s="39" t="s">
        <v>184</v>
      </c>
      <c r="C66" s="13">
        <v>10734.5</v>
      </c>
      <c r="D66" s="60">
        <v>-238.5</v>
      </c>
      <c r="E66" s="61">
        <f t="shared" si="12"/>
        <v>10496</v>
      </c>
      <c r="F66" s="52">
        <f t="shared" si="13"/>
        <v>-238.5</v>
      </c>
      <c r="G66" s="40"/>
      <c r="H66" s="9"/>
    </row>
    <row r="67" spans="1:8" ht="18.75" customHeight="1" x14ac:dyDescent="0.25">
      <c r="A67" s="47" t="s">
        <v>185</v>
      </c>
      <c r="B67" s="39" t="s">
        <v>186</v>
      </c>
      <c r="C67" s="13">
        <v>7722902.0999999996</v>
      </c>
      <c r="D67" s="60">
        <v>-6482.5999999996275</v>
      </c>
      <c r="E67" s="61">
        <f t="shared" si="12"/>
        <v>7716419.5</v>
      </c>
      <c r="F67" s="52">
        <f t="shared" si="13"/>
        <v>-6482.5999999996275</v>
      </c>
      <c r="G67" s="40"/>
      <c r="H67" s="9"/>
    </row>
    <row r="68" spans="1:8" s="10" customFormat="1" ht="24" customHeight="1" x14ac:dyDescent="0.25">
      <c r="A68" s="48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>C68+D68</f>
        <v>45116362.899999999</v>
      </c>
      <c r="F68" s="58">
        <f>SUM(F69:F73)+0.1</f>
        <v>-76069.200000000506</v>
      </c>
      <c r="G68" s="40"/>
      <c r="H68" s="9"/>
    </row>
    <row r="69" spans="1:8" ht="19.5" customHeight="1" x14ac:dyDescent="0.25">
      <c r="A69" s="47" t="s">
        <v>189</v>
      </c>
      <c r="B69" s="39" t="s">
        <v>190</v>
      </c>
      <c r="C69" s="13">
        <v>190120.1</v>
      </c>
      <c r="D69" s="60"/>
      <c r="E69" s="61">
        <f>C69+D69</f>
        <v>190120.1</v>
      </c>
      <c r="F69" s="52"/>
      <c r="G69" s="40"/>
      <c r="H69" s="9"/>
    </row>
    <row r="70" spans="1:8" ht="20.25" customHeight="1" x14ac:dyDescent="0.25">
      <c r="A70" s="47" t="s">
        <v>191</v>
      </c>
      <c r="B70" s="39" t="s">
        <v>192</v>
      </c>
      <c r="C70" s="13">
        <v>9693537.4000000004</v>
      </c>
      <c r="D70" s="60">
        <v>5135.6999999992549</v>
      </c>
      <c r="E70" s="61">
        <f t="shared" ref="E70:E73" si="14">C70+D70</f>
        <v>9698673.0999999996</v>
      </c>
      <c r="F70" s="52">
        <f t="shared" ref="F70:F73" si="15">D70</f>
        <v>5135.6999999992549</v>
      </c>
      <c r="G70" s="40"/>
      <c r="H70" s="9"/>
    </row>
    <row r="71" spans="1:8" ht="20.25" customHeight="1" x14ac:dyDescent="0.25">
      <c r="A71" s="47" t="s">
        <v>193</v>
      </c>
      <c r="B71" s="39" t="s">
        <v>194</v>
      </c>
      <c r="C71" s="13">
        <v>26291508</v>
      </c>
      <c r="D71" s="60"/>
      <c r="E71" s="61">
        <f t="shared" si="14"/>
        <v>26291508</v>
      </c>
      <c r="F71" s="52"/>
      <c r="G71" s="40"/>
      <c r="H71" s="9"/>
    </row>
    <row r="72" spans="1:8" ht="20.25" customHeight="1" x14ac:dyDescent="0.25">
      <c r="A72" s="47" t="s">
        <v>195</v>
      </c>
      <c r="B72" s="39" t="s">
        <v>196</v>
      </c>
      <c r="C72" s="13">
        <v>6942076.9000000004</v>
      </c>
      <c r="D72" s="60">
        <v>-139575</v>
      </c>
      <c r="E72" s="61">
        <f t="shared" si="14"/>
        <v>6802501.9000000004</v>
      </c>
      <c r="F72" s="52">
        <f t="shared" si="15"/>
        <v>-139575</v>
      </c>
      <c r="G72" s="40"/>
      <c r="H72" s="9"/>
    </row>
    <row r="73" spans="1:8" ht="18" customHeight="1" x14ac:dyDescent="0.25">
      <c r="A73" s="47" t="s">
        <v>197</v>
      </c>
      <c r="B73" s="39" t="s">
        <v>198</v>
      </c>
      <c r="C73" s="13">
        <v>2075189.7</v>
      </c>
      <c r="D73" s="60">
        <v>58370.000000000233</v>
      </c>
      <c r="E73" s="61">
        <f t="shared" si="14"/>
        <v>2133559.7000000002</v>
      </c>
      <c r="F73" s="52">
        <f t="shared" si="15"/>
        <v>58370.000000000233</v>
      </c>
      <c r="G73" s="40"/>
      <c r="H73" s="9"/>
    </row>
    <row r="74" spans="1:8" s="10" customFormat="1" ht="18.75" customHeight="1" x14ac:dyDescent="0.25">
      <c r="A74" s="48" t="s">
        <v>199</v>
      </c>
      <c r="B74" s="20" t="s">
        <v>200</v>
      </c>
      <c r="C74" s="21">
        <f>SUM(C75:C78)</f>
        <v>2670330.1</v>
      </c>
      <c r="D74" s="21">
        <f t="shared" ref="D74" si="16">SUM(D75:D78)</f>
        <v>26723.900000000023</v>
      </c>
      <c r="E74" s="21">
        <f t="shared" si="5"/>
        <v>2697054</v>
      </c>
      <c r="F74" s="58">
        <f>SUM(F75:F78)</f>
        <v>26723.900000000023</v>
      </c>
      <c r="G74" s="40"/>
      <c r="H74" s="9"/>
    </row>
    <row r="75" spans="1:8" ht="20.25" customHeight="1" x14ac:dyDescent="0.25">
      <c r="A75" s="47" t="s">
        <v>201</v>
      </c>
      <c r="B75" s="39" t="s">
        <v>202</v>
      </c>
      <c r="C75" s="13">
        <v>105073.7</v>
      </c>
      <c r="D75" s="60"/>
      <c r="E75" s="61">
        <f>C75+D75</f>
        <v>105073.7</v>
      </c>
      <c r="F75" s="52"/>
      <c r="G75" s="40"/>
      <c r="H75" s="9"/>
    </row>
    <row r="76" spans="1:8" ht="19.5" customHeight="1" x14ac:dyDescent="0.25">
      <c r="A76" s="47" t="s">
        <v>203</v>
      </c>
      <c r="B76" s="39" t="s">
        <v>204</v>
      </c>
      <c r="C76" s="13">
        <v>622528.6</v>
      </c>
      <c r="D76" s="60">
        <v>26723.900000000023</v>
      </c>
      <c r="E76" s="61">
        <f t="shared" ref="E76:E78" si="17">C76+D76</f>
        <v>649252.5</v>
      </c>
      <c r="F76" s="52">
        <f>D76</f>
        <v>26723.900000000023</v>
      </c>
      <c r="G76" s="40"/>
      <c r="H76" s="9"/>
    </row>
    <row r="77" spans="1:8" ht="19.5" customHeight="1" x14ac:dyDescent="0.25">
      <c r="A77" s="47" t="s">
        <v>205</v>
      </c>
      <c r="B77" s="39" t="s">
        <v>206</v>
      </c>
      <c r="C77" s="13">
        <v>1908500.3</v>
      </c>
      <c r="D77" s="60"/>
      <c r="E77" s="61">
        <f t="shared" si="17"/>
        <v>1908500.3</v>
      </c>
      <c r="F77" s="52"/>
      <c r="G77" s="40"/>
      <c r="H77" s="9"/>
    </row>
    <row r="78" spans="1:8" ht="27.75" customHeight="1" x14ac:dyDescent="0.25">
      <c r="A78" s="47" t="s">
        <v>207</v>
      </c>
      <c r="B78" s="39" t="s">
        <v>208</v>
      </c>
      <c r="C78" s="13">
        <v>34227.5</v>
      </c>
      <c r="D78" s="60"/>
      <c r="E78" s="61">
        <f t="shared" si="17"/>
        <v>34227.5</v>
      </c>
      <c r="F78" s="52"/>
      <c r="G78" s="40"/>
      <c r="H78" s="9"/>
    </row>
    <row r="79" spans="1:8" s="10" customFormat="1" ht="21" customHeight="1" x14ac:dyDescent="0.25">
      <c r="A79" s="48" t="s">
        <v>209</v>
      </c>
      <c r="B79" s="20" t="s">
        <v>210</v>
      </c>
      <c r="C79" s="21">
        <f t="shared" ref="C79" si="18">SUM(C80:C82)</f>
        <v>220924.19999999998</v>
      </c>
      <c r="D79" s="21"/>
      <c r="E79" s="21">
        <f t="shared" ref="E79:E85" si="19">C79+D79</f>
        <v>220924.19999999998</v>
      </c>
      <c r="F79" s="58"/>
      <c r="G79" s="40"/>
      <c r="H79" s="9"/>
    </row>
    <row r="80" spans="1:8" ht="18.75" customHeight="1" x14ac:dyDescent="0.25">
      <c r="A80" s="47" t="s">
        <v>211</v>
      </c>
      <c r="B80" s="39" t="s">
        <v>212</v>
      </c>
      <c r="C80" s="42">
        <v>77119.399999999994</v>
      </c>
      <c r="D80" s="60"/>
      <c r="E80" s="61">
        <f>C80+D80</f>
        <v>77119.399999999994</v>
      </c>
      <c r="F80" s="52"/>
      <c r="G80" s="40"/>
      <c r="H80" s="9"/>
    </row>
    <row r="81" spans="1:8" ht="21" customHeight="1" x14ac:dyDescent="0.25">
      <c r="A81" s="47" t="s">
        <v>213</v>
      </c>
      <c r="B81" s="39" t="s">
        <v>214</v>
      </c>
      <c r="C81" s="42">
        <v>22451.4</v>
      </c>
      <c r="D81" s="60"/>
      <c r="E81" s="61">
        <f t="shared" ref="E81:E82" si="20">C81+D81</f>
        <v>22451.4</v>
      </c>
      <c r="F81" s="52"/>
      <c r="G81" s="40"/>
      <c r="H81" s="9"/>
    </row>
    <row r="82" spans="1:8" ht="25.5" x14ac:dyDescent="0.25">
      <c r="A82" s="47" t="s">
        <v>215</v>
      </c>
      <c r="B82" s="39" t="s">
        <v>216</v>
      </c>
      <c r="C82" s="13">
        <v>121353.4</v>
      </c>
      <c r="D82" s="60"/>
      <c r="E82" s="61">
        <f t="shared" si="20"/>
        <v>121353.4</v>
      </c>
      <c r="F82" s="52"/>
      <c r="G82" s="40"/>
      <c r="H82" s="9"/>
    </row>
    <row r="83" spans="1:8" s="10" customFormat="1" ht="17.25" customHeight="1" x14ac:dyDescent="0.25">
      <c r="A83" s="48" t="s">
        <v>217</v>
      </c>
      <c r="B83" s="20" t="s">
        <v>218</v>
      </c>
      <c r="C83" s="21">
        <f>SUM(C84)</f>
        <v>3346400</v>
      </c>
      <c r="D83" s="21"/>
      <c r="E83" s="21">
        <f t="shared" si="19"/>
        <v>3346400</v>
      </c>
      <c r="F83" s="58"/>
      <c r="G83" s="40"/>
      <c r="H83" s="9"/>
    </row>
    <row r="84" spans="1:8" ht="25.5" x14ac:dyDescent="0.25">
      <c r="A84" s="47" t="s">
        <v>219</v>
      </c>
      <c r="B84" s="39" t="s">
        <v>220</v>
      </c>
      <c r="C84" s="13">
        <v>3346400</v>
      </c>
      <c r="D84" s="60"/>
      <c r="E84" s="61">
        <f>C84+D84</f>
        <v>3346400</v>
      </c>
      <c r="F84" s="52"/>
      <c r="G84" s="40"/>
      <c r="H84" s="9"/>
    </row>
    <row r="85" spans="1:8" s="10" customFormat="1" ht="27" customHeight="1" x14ac:dyDescent="0.25">
      <c r="A85" s="48" t="s">
        <v>221</v>
      </c>
      <c r="B85" s="20" t="s">
        <v>222</v>
      </c>
      <c r="C85" s="21">
        <f t="shared" ref="C85:F85" si="21">SUM(C86:C88)</f>
        <v>11826424.699999999</v>
      </c>
      <c r="D85" s="21">
        <f t="shared" si="21"/>
        <v>11245.899999999441</v>
      </c>
      <c r="E85" s="21">
        <f t="shared" si="19"/>
        <v>11837670.599999998</v>
      </c>
      <c r="F85" s="58">
        <f t="shared" si="21"/>
        <v>11245.899999999441</v>
      </c>
      <c r="G85" s="40"/>
      <c r="H85" s="9"/>
    </row>
    <row r="86" spans="1:8" ht="38.25" x14ac:dyDescent="0.25">
      <c r="A86" s="47" t="s">
        <v>223</v>
      </c>
      <c r="B86" s="39" t="s">
        <v>224</v>
      </c>
      <c r="C86" s="13">
        <v>4945752.8</v>
      </c>
      <c r="D86" s="60"/>
      <c r="E86" s="61">
        <f>C86+D86</f>
        <v>4945752.8</v>
      </c>
      <c r="F86" s="52"/>
      <c r="G86" s="40"/>
      <c r="H86" s="9"/>
    </row>
    <row r="87" spans="1:8" ht="18" customHeight="1" x14ac:dyDescent="0.25">
      <c r="A87" s="47" t="s">
        <v>225</v>
      </c>
      <c r="B87" s="39" t="s">
        <v>226</v>
      </c>
      <c r="C87" s="13">
        <v>615276.19999999995</v>
      </c>
      <c r="D87" s="60"/>
      <c r="E87" s="61">
        <f t="shared" ref="E87:E88" si="22">C87+D87</f>
        <v>615276.19999999995</v>
      </c>
      <c r="F87" s="52"/>
      <c r="G87" s="40"/>
      <c r="H87" s="9"/>
    </row>
    <row r="88" spans="1:8" ht="20.25" customHeight="1" x14ac:dyDescent="0.25">
      <c r="A88" s="47" t="s">
        <v>227</v>
      </c>
      <c r="B88" s="39" t="s">
        <v>228</v>
      </c>
      <c r="C88" s="49">
        <v>6265395.7000000002</v>
      </c>
      <c r="D88" s="60">
        <v>11245.899999999441</v>
      </c>
      <c r="E88" s="62">
        <f t="shared" si="22"/>
        <v>6276641.5999999996</v>
      </c>
      <c r="F88" s="52">
        <f>D88</f>
        <v>11245.899999999441</v>
      </c>
      <c r="G88" s="40"/>
      <c r="H88" s="9"/>
    </row>
    <row r="89" spans="1:8" s="10" customFormat="1" ht="15.75" customHeight="1" thickBot="1" x14ac:dyDescent="0.3">
      <c r="A89" s="74" t="s">
        <v>229</v>
      </c>
      <c r="B89" s="75"/>
      <c r="C89" s="27">
        <f>SUM(C7+C18+C21+C26+C37+C43+C48+C57+C60+C68+C74+C79+C83+C85)</f>
        <v>203758902.59999996</v>
      </c>
      <c r="D89" s="27">
        <f>SUM(D7+D18+D21+D26+D37+D43+D48+D57+D60+D68+D74+D79+D83+D85)-0.1</f>
        <v>3247831.9000000046</v>
      </c>
      <c r="E89" s="27">
        <f>SUM(E7+E18+E21+E26+E37+E43+E48+E57+E60+E68+E74+E79+E83+E85)-0.1</f>
        <v>207006734.5</v>
      </c>
      <c r="F89" s="27">
        <f>SUM(F7+F18+F21+F26+F37+F43+F48+F57+F60+F68+F74+F79+F83+F85)-0.1</f>
        <v>3247831.9000000046</v>
      </c>
      <c r="G89" s="40"/>
      <c r="H89" s="9"/>
    </row>
    <row r="90" spans="1:8" ht="15.75" x14ac:dyDescent="0.25">
      <c r="E90" s="23"/>
      <c r="G90" s="40"/>
    </row>
    <row r="91" spans="1:8" x14ac:dyDescent="0.2">
      <c r="E91" s="23"/>
    </row>
    <row r="92" spans="1:8" x14ac:dyDescent="0.2">
      <c r="C92" s="29"/>
      <c r="D92" s="43"/>
      <c r="E92" s="23"/>
      <c r="F92" s="23"/>
      <c r="H92" s="23"/>
    </row>
    <row r="93" spans="1:8" x14ac:dyDescent="0.2">
      <c r="D93" s="43"/>
      <c r="E93" s="23"/>
      <c r="G93" s="44"/>
    </row>
    <row r="94" spans="1:8" x14ac:dyDescent="0.2">
      <c r="D94" s="43"/>
      <c r="E94" s="23"/>
    </row>
    <row r="95" spans="1:8" x14ac:dyDescent="0.2">
      <c r="E95" s="23"/>
    </row>
    <row r="96" spans="1:8" x14ac:dyDescent="0.2">
      <c r="E96" s="23"/>
      <c r="F96" s="23"/>
    </row>
    <row r="97" spans="4:6" x14ac:dyDescent="0.2">
      <c r="E97" s="23"/>
      <c r="F97" s="23"/>
    </row>
    <row r="98" spans="4:6" x14ac:dyDescent="0.2">
      <c r="D98" s="43"/>
      <c r="E98" s="23"/>
    </row>
    <row r="99" spans="4:6" x14ac:dyDescent="0.2">
      <c r="E99" s="23"/>
    </row>
  </sheetData>
  <mergeCells count="7">
    <mergeCell ref="A89:B89"/>
    <mergeCell ref="A1:F1"/>
    <mergeCell ref="A3:A5"/>
    <mergeCell ref="B3:B5"/>
    <mergeCell ref="C3:C5"/>
    <mergeCell ref="E3:E5"/>
    <mergeCell ref="F3:F5"/>
  </mergeCells>
  <printOptions horizontalCentered="1"/>
  <pageMargins left="0.19685039370078741" right="0.19685039370078741" top="0.19685039370078741" bottom="0.19685039370078741" header="0" footer="0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2025-12-29T13:14:16Z</cp:lastPrinted>
  <dcterms:created xsi:type="dcterms:W3CDTF">2021-01-28T12:39:41Z</dcterms:created>
  <dcterms:modified xsi:type="dcterms:W3CDTF">2025-12-29T13:14:20Z</dcterms:modified>
</cp:coreProperties>
</file>