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025" yWindow="1590" windowWidth="23940" windowHeight="10485"/>
  </bookViews>
  <sheets>
    <sheet name="Доходы ОБ  " sheetId="1" r:id="rId1"/>
  </sheets>
  <definedNames>
    <definedName name="_xlnm.Print_Titles" localSheetId="0">'Доходы ОБ  '!$3:$5</definedName>
    <definedName name="_xlnm.Print_Area" localSheetId="0">'Доходы ОБ  '!$A$1:$I$44</definedName>
  </definedNames>
  <calcPr calcId="144525" iterate="1"/>
</workbook>
</file>

<file path=xl/calcChain.xml><?xml version="1.0" encoding="utf-8"?>
<calcChain xmlns="http://schemas.openxmlformats.org/spreadsheetml/2006/main">
  <c r="F29" i="1" l="1"/>
  <c r="G32" i="1" l="1"/>
  <c r="F32" i="1"/>
  <c r="G40" i="1" l="1"/>
  <c r="G41" i="1"/>
  <c r="G42" i="1"/>
  <c r="G43" i="1"/>
  <c r="D34" i="1" l="1"/>
  <c r="D33" i="1" s="1"/>
  <c r="E17" i="1" l="1"/>
  <c r="D17" i="1"/>
  <c r="C17" i="1"/>
  <c r="F16" i="1" l="1"/>
  <c r="F14" i="1" l="1"/>
  <c r="F9" i="1"/>
  <c r="F10" i="1"/>
  <c r="F18" i="1"/>
  <c r="F19" i="1"/>
  <c r="F21" i="1"/>
  <c r="F22" i="1"/>
  <c r="F23" i="1"/>
  <c r="F26" i="1"/>
  <c r="F27" i="1"/>
  <c r="F28" i="1"/>
  <c r="F30" i="1"/>
  <c r="F31" i="1"/>
  <c r="F35" i="1"/>
  <c r="F36" i="1"/>
  <c r="F37" i="1"/>
  <c r="F38" i="1"/>
  <c r="C34" i="1" l="1"/>
  <c r="C33" i="1" s="1"/>
  <c r="C25" i="1"/>
  <c r="D25" i="1"/>
  <c r="C20" i="1"/>
  <c r="D20" i="1"/>
  <c r="C13" i="1"/>
  <c r="D13" i="1"/>
  <c r="D11" i="1"/>
  <c r="C8" i="1"/>
  <c r="D8" i="1"/>
  <c r="G9" i="1"/>
  <c r="G10" i="1"/>
  <c r="G14" i="1"/>
  <c r="G16" i="1"/>
  <c r="G18" i="1"/>
  <c r="G19" i="1"/>
  <c r="G21" i="1"/>
  <c r="G22" i="1"/>
  <c r="G23" i="1"/>
  <c r="G26" i="1"/>
  <c r="G27" i="1"/>
  <c r="G28" i="1"/>
  <c r="G29" i="1"/>
  <c r="G30" i="1"/>
  <c r="G31" i="1"/>
  <c r="G35" i="1"/>
  <c r="G36" i="1"/>
  <c r="G37" i="1"/>
  <c r="G38" i="1"/>
  <c r="G39" i="1"/>
  <c r="D7" i="1" l="1"/>
  <c r="D6" i="1" s="1"/>
  <c r="E13" i="1"/>
  <c r="E25" i="1"/>
  <c r="E20" i="1"/>
  <c r="F20" i="1" s="1"/>
  <c r="F17" i="1"/>
  <c r="E8" i="1"/>
  <c r="G25" i="1" l="1"/>
  <c r="F25" i="1"/>
  <c r="G13" i="1"/>
  <c r="F13" i="1"/>
  <c r="G8" i="1"/>
  <c r="F8" i="1"/>
  <c r="G20" i="1"/>
  <c r="G17" i="1"/>
  <c r="E11" i="1"/>
  <c r="E7" i="1" s="1"/>
  <c r="G7" i="1" s="1"/>
  <c r="G12" i="1"/>
  <c r="D44" i="1" l="1"/>
  <c r="G11" i="1"/>
  <c r="E6" i="1"/>
  <c r="G6" i="1" s="1"/>
  <c r="E34" i="1" l="1"/>
  <c r="E33" i="1" s="1"/>
  <c r="F33" i="1" l="1"/>
  <c r="F34" i="1"/>
  <c r="G34" i="1"/>
  <c r="G33" i="1" l="1"/>
  <c r="E44" i="1"/>
  <c r="G44" i="1" l="1"/>
  <c r="F12" i="1"/>
  <c r="C11" i="1"/>
  <c r="C7" i="1" s="1"/>
  <c r="C6" i="1" l="1"/>
  <c r="F7" i="1"/>
  <c r="F11" i="1"/>
  <c r="F6" i="1" l="1"/>
  <c r="C44" i="1"/>
  <c r="F44" i="1" s="1"/>
</calcChain>
</file>

<file path=xl/sharedStrings.xml><?xml version="1.0" encoding="utf-8"?>
<sst xmlns="http://schemas.openxmlformats.org/spreadsheetml/2006/main" count="122" uniqueCount="117">
  <si>
    <t>ВСЕГО ДОХОДОВ:</t>
  </si>
  <si>
    <t>Иные межбюджетные трансферты</t>
  </si>
  <si>
    <t xml:space="preserve">Субвенции бюджетам субъектов Российской Федерации и муниципальных образований </t>
  </si>
  <si>
    <t>Субсидии бюджетам субъектов Российской Федерации и муниципальных образований (межбюджетные субсидии)</t>
  </si>
  <si>
    <t>Дотации бюджетам субъектов Российской Федерации и муниципальных образований</t>
  </si>
  <si>
    <t>БЕЗВОЗМЕЗДНЫЕ ПОСТУПЛЕНИЯ ОТ ДРУГИХ БЮДЖЕТОВ БЮДЖЕТНОЙ СИСТЕМЫ РОССИЙСКОЙ ФЕДЕРАЦИИ</t>
  </si>
  <si>
    <t>2 02 00000 00 0000 000</t>
  </si>
  <si>
    <t>БЕЗВОЗМЕЗДНЫЕ ПОСТУПЛЕНИЯ</t>
  </si>
  <si>
    <t>2 00 00000 00 0000 000</t>
  </si>
  <si>
    <t>ПРОЧИЕ НЕНАЛОГОВЫЕ ДОХОДЫ</t>
  </si>
  <si>
    <t>1 17 00000 00 0000 000</t>
  </si>
  <si>
    <t>ШТРАФЫ, САНКЦИИ, ВОЗМЕЩЕНИЕ УЩЕРБА</t>
  </si>
  <si>
    <t>1 16 00000 00 0000 000</t>
  </si>
  <si>
    <t>АДМИНИСТРАТИВНЫЕ ПЛАТЕЖИ И СБОРЫ</t>
  </si>
  <si>
    <t>1 15 00000 00 0000 000</t>
  </si>
  <si>
    <t>ДОХОДЫ ОТ ПРОДАЖИ МАТЕРИАЛЬНЫХ И НЕМАТЕРИАЛЬНЫХ АКТИВОВ</t>
  </si>
  <si>
    <t>1 14 00000 00 0000 000</t>
  </si>
  <si>
    <t>ДОХОДЫ ОТ ОКАЗАНИЯ ПЛАТНЫХ УСЛУГ (РАБОТ) И КОМПЕНСАЦИИ ЗАТРАТ ГОСУДАРСТВА</t>
  </si>
  <si>
    <t>1 13 00000 00 0000 000</t>
  </si>
  <si>
    <t>ПЛАТЕЖИ ПРИ ПОЛЬЗОВАНИИ ПРИРОДНЫМИ РЕСУРСАМИ</t>
  </si>
  <si>
    <t>1 12 00000 00 0000 000</t>
  </si>
  <si>
    <t>ДОХОДЫ ОТ ИСПОЛЬЗОВАНИЯ ИМУЩЕСТВА, НАХОДЯЩЕГОСЯ В ГОСУДАРСТВЕННОЙ И МУНИЦИПАЛЬНОЙ СОБСТВЕННОСТИ</t>
  </si>
  <si>
    <t>1 11 00000 00 0000 000</t>
  </si>
  <si>
    <t>НЕНАЛОГОВЫЕ ДОХОДЫ</t>
  </si>
  <si>
    <t>ЗАДОЛЖЕННОСТЬ И ПЕРЕРАСЧЕТЫ ПО ОТМЕНЕННЫМ НАЛОГАМ, СБОРАМ И ИНЫМ ОБЯЗАТЕЛЬНЫМ ПЛАТЕЖАМ</t>
  </si>
  <si>
    <t>1 09 00000 00 0000 000</t>
  </si>
  <si>
    <t>ГОСУДАРСТВЕННАЯ ПОШЛИНА</t>
  </si>
  <si>
    <t>1 08 00000 00 0000 000</t>
  </si>
  <si>
    <t>Сборы за пользование объектами животного мира и за пользование объектами водных биологических ресурсов</t>
  </si>
  <si>
    <t>1 07 04000 01 0000 110</t>
  </si>
  <si>
    <t>Налог на добычу полезных ископаемых</t>
  </si>
  <si>
    <t>1 07 01000 01 0000 110</t>
  </si>
  <si>
    <t>НАЛОГИ, СБОРЫ И РЕГУЛЯРНЫЕ ПЛАТЕЖИ ЗА ПОЛЬЗОВАНИЕ ПРИРОДНЫМИ РЕСУРСАМИ</t>
  </si>
  <si>
    <t>1 07 00000 00 0000 000</t>
  </si>
  <si>
    <t>Налог на игорный бизнес</t>
  </si>
  <si>
    <t>1 06 05000 02 0000 110</t>
  </si>
  <si>
    <t>Налог на имущество организаций</t>
  </si>
  <si>
    <t>1 06 02000 02 0000 110</t>
  </si>
  <si>
    <t>НАЛОГИ НА ИМУЩЕСТВО</t>
  </si>
  <si>
    <t>1 06 00000 00 0000 000</t>
  </si>
  <si>
    <t>Единый сельскохозяйственный налог</t>
  </si>
  <si>
    <t>1 05 03000 01 0000 110</t>
  </si>
  <si>
    <t>Налог, взимаемый в связи с применением упрощенной системы налогообложения</t>
  </si>
  <si>
    <t>1 05 01000 00 0000 110</t>
  </si>
  <si>
    <t>НАЛОГИ НА СОВОКУПНЫЙ ДОХОД</t>
  </si>
  <si>
    <t>1 05 00000 00 0000 000</t>
  </si>
  <si>
    <t>Акцизы по подакцизным товарам (продукции), производимым на территории Российской Федерации</t>
  </si>
  <si>
    <t>1 03 02000 01 0000 110</t>
  </si>
  <si>
    <t>НАЛОГИ НА ТОВАРЫ (РАБОТЫ, УСЛУГИ), РЕАЛИЗУЕМЫЕ НА ТЕРРИТОРИИ РОССИЙСКОЙ ФЕДЕРАЦИИ</t>
  </si>
  <si>
    <t>1 03 00000 00 0000 000</t>
  </si>
  <si>
    <t>Налог на доходы физических лиц</t>
  </si>
  <si>
    <t>1 01 02000 01 0000 110</t>
  </si>
  <si>
    <t>Налог на прибыль организаций</t>
  </si>
  <si>
    <t>1 01 01000 00 0000 110</t>
  </si>
  <si>
    <t>НАЛОГИ НА ПРИБЫЛЬ, ДОХОДЫ</t>
  </si>
  <si>
    <t>1 01 00000 00 0000 000</t>
  </si>
  <si>
    <t>НАЛОГОВЫЕ ДОХОДЫ</t>
  </si>
  <si>
    <t>НАЛОГОВЫЕ И НЕНАЛОГОВЫЕ ДОХОДЫ</t>
  </si>
  <si>
    <t>1 00 00000 00 0000 000</t>
  </si>
  <si>
    <t xml:space="preserve">Исполнение </t>
  </si>
  <si>
    <t xml:space="preserve">% исполнения </t>
  </si>
  <si>
    <t>Наименование доходного источника</t>
  </si>
  <si>
    <t>Код бюджетной 
классификации</t>
  </si>
  <si>
    <t>тыс. рублей</t>
  </si>
  <si>
    <t>2 02 10000 00 0000 150</t>
  </si>
  <si>
    <t>2 02 20000 00 0000 150</t>
  </si>
  <si>
    <t>2 02 30000 00 0000 150</t>
  </si>
  <si>
    <t>2 02 40000 00 0000 150</t>
  </si>
  <si>
    <t>2 03 00000 00 0000 000</t>
  </si>
  <si>
    <t>БЕЗВОЗМЕЗДНЫЕ ПОСТУПЛЕНИЯ ОТ ГОСУДАРСТВЕННЫХ (МУНИЦИПАЛЬНЫХ) ОРГАНИЗАЦИЙ</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</si>
  <si>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</si>
  <si>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</si>
  <si>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2 19 00000 0000 00 000</t>
  </si>
  <si>
    <t>ВОЗВРАТ ОСТАТКОВ СУБСИДИЙ, СУБВЕНЦИЙ И ИНЫХ МЕЖБЮДЖЕТНЫХ ТРАНСФЕРТОВ, ИМЕЮЩИХ ЦЕЛЕВОЕ НАЗНАЧЕНИЕ, ПРОШЛЫХ ЛЕТ</t>
  </si>
  <si>
    <t>Налог на профессиональный доход</t>
  </si>
  <si>
    <t>1 05 06000 01 0000 110</t>
  </si>
  <si>
    <t>исполнения от уточненного бюджета</t>
  </si>
  <si>
    <t>2 04 00000 00 0000 000</t>
  </si>
  <si>
    <t>БЕЗВОЗМЕЗДНЫЕ ПОСТУПЛЕНИЯ ОТ НЕГОСУДАРСТВЕННЫХ ОРГАНИЗАЦИЙ</t>
  </si>
  <si>
    <t>к первоначаль-ному бюджету</t>
  </si>
  <si>
    <t>6=5/3</t>
  </si>
  <si>
    <t>7=5/4</t>
  </si>
  <si>
    <t>к уточненному бюджету</t>
  </si>
  <si>
    <t>Сведения об исполнении доходов областного бюджета Саратовской области по видам доходов за 2024 год</t>
  </si>
  <si>
    <t xml:space="preserve">Закон Саратовской области «Об областном бюджете на 2024 год и на плановый период 2025 и 2026 годов» </t>
  </si>
  <si>
    <t xml:space="preserve">первоначальный бюджет              (ред. 146-ЗСО        от 01.12.2023) </t>
  </si>
  <si>
    <t>2 07 00000 00 0000 150</t>
  </si>
  <si>
    <t>ПРОЧИЕ БЕЗВОЗМЕЗДНЫЕ ПОСТУПЛЕНИЯ</t>
  </si>
  <si>
    <t xml:space="preserve">уточненный бюджет           (ред. 165-ЗСО от 25.12.2024)  </t>
  </si>
  <si>
    <t xml:space="preserve">Переход налогоплательщиков из других регионов </t>
  </si>
  <si>
    <t>Увеличение доходов физических лиц</t>
  </si>
  <si>
    <t>Улучшение финансового результата деятельности субъектом малого и среднего бизнеса</t>
  </si>
  <si>
    <t>Рост количества самозанятых граждан</t>
  </si>
  <si>
    <t>Возврат налога, уплаченного в предыдущие налоговые периоды</t>
  </si>
  <si>
    <t xml:space="preserve">Увеличение платы за негативное воздействие на окружающую среду </t>
  </si>
  <si>
    <t>Увеличение количества выдаваемых разрешений на осуществление деятельности по перевозке пассажиров и багажа легковым такси. Увеличение объемов оказываемых услуг в сфере надзора за техническим состоянием тракторов, самоходных дорожно-строительных и иных машин и прицепов</t>
  </si>
  <si>
    <t>Рост числа выявленных правонарушений (за административные правонарушения в области дорожного движения)</t>
  </si>
  <si>
    <t>Увеличение доходов от сумм пеней, предусмотренных законодательством о налогах и сборах</t>
  </si>
  <si>
    <t>исполнения от первоначального бюджета</t>
  </si>
  <si>
    <t>Увеличение объемов реализации подакцизных товаров (продукции)</t>
  </si>
  <si>
    <t>Увеличение объектов налогообложения</t>
  </si>
  <si>
    <t>Неравномерность поступления доходов от операций по управлению остатками средств на едином казначейском счете областного бюджета</t>
  </si>
  <si>
    <t>Рост доходов от возврата дебиторской задолженности</t>
  </si>
  <si>
    <t>Пояснения отклонений</t>
  </si>
  <si>
    <t>Дополнительное поступление в доход областного бюджета субсидий из федерального бюджета</t>
  </si>
  <si>
    <t>Предоставление целевых средств под фактическую потребность областных министерств и ведомств</t>
  </si>
  <si>
    <t>Дополнительное поступление в доход областного бюджета иных межбюджетных трансфертов из федерального бюджета</t>
  </si>
  <si>
    <t>Дополнительное поступление в доход областного бюджета дотаций на поддержку мер по обеспечению сбалансированности бюджетов,  на премирование победителей Всероссийского конкурса  «Лучшая муниципальная практика»,  дотации (грант)  за достижение показателей деятельности органов исполнительной власти субъектов Российской Федерации</t>
  </si>
  <si>
    <t>Безвозмездные поступления от публично-правовой компании «Фонд развития территорий» на обеспечение мероприятий по переселению граждан из аварийного жилищного фонда, в том числе на предоставление единовременной выплаты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Саратовской области на постоянное место жительства</t>
  </si>
  <si>
    <t>Безвозмездные поступления от Фонда президентских грантов на проведение мероприятий по поддержке социально ориентированных некоммерческих организаций, связанных с реализацией общественно полезных (социальных) проектов, прочие безвозмездные поступления от негосударственных организаций (ГК «Ренова») на строительство Цента единоборств в г. Саратов</t>
  </si>
  <si>
    <t>Безвозмездные поступления от Фонда президентских грантов на проведение мероприятий по поддержке социально ориентированных некоммерческих организаций, связанных с реализацией общественно полезных (социальных) проектов, прочие безвозмездные поступления от негосударственных организаций (ГК «Ренова») на строительство Цента единоборств в г. Саратов, а также добровольные пожертвования юридических и физических лиц для выплат участникам СВО</t>
  </si>
  <si>
    <t>Отсутствие возможности планирования возврата остатков субсидий, субвенций и иных межбюджетных трансфертов, имеющих целевое назначение, прошлых лет</t>
  </si>
  <si>
    <t>Отсутствие возможности планирования доходов от возврата остатков субсидий, субвенций и иных межбюджетных трансфертов, имеющих целевое назначение, прошлых лет</t>
  </si>
  <si>
    <t>Поступление остатков субсидий, субвенций и иных межбюджетных трансфертов, имеющих целевое назначение, прошлых лет главными распорядителями средств областного бюджета в связи с отсутствием потребноси в них в текущем году</t>
  </si>
  <si>
    <t xml:space="preserve">Прочие безвозмездные поступления от физических и юридических лиц:   (ГК «Росатом») на строительство жилых домов в г. Балаково, на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</si>
  <si>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Планом приватизации на этапе формирования бюджета не планировалась продажа государственного имущества</t>
  </si>
  <si>
    <t>Внеплановые поступления от реализации имущества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</si>
</sst>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_-* #,##0.00_р_._-;\-* #,##0.00_р_._-;_-* &quot;-&quot;??_р_._-;_-@_-"/>
    <numFmt numFmtId="166" formatCode="0.0%"/>
  </numFmts>
  <fonts count="17" x14ac:knownFonts="1">
    <font>
      <sz val="8"/>
      <color theme="1"/>
      <name val="Arial"/>
      <family val="2"/>
      <charset val="204"/>
    </font>
    <font>
      <sz val="10"/>
      <name val="Arial Cyr"/>
      <charset val="204"/>
    </font>
    <font>
      <sz val="8"/>
      <color rgb="FF000000"/>
      <name val="Arial"/>
      <family val="2"/>
      <charset val="204"/>
    </font>
    <font>
      <sz val="8"/>
      <name val="Arial Cyr"/>
      <charset val="204"/>
    </font>
    <font>
      <sz val="10"/>
      <name val="Arial"/>
      <family val="2"/>
      <charset val="204"/>
    </font>
    <font>
      <sz val="8"/>
      <name val="Arial"/>
      <family val="2"/>
      <charset val="204"/>
    </font>
    <font>
      <b/>
      <sz val="16"/>
      <color theme="1"/>
      <name val="PT Astra Serif"/>
      <family val="1"/>
      <charset val="204"/>
    </font>
    <font>
      <sz val="11"/>
      <color theme="1"/>
      <name val="PT Astra Serif"/>
      <family val="1"/>
      <charset val="204"/>
    </font>
    <font>
      <sz val="11"/>
      <name val="PT Astra Serif"/>
      <family val="1"/>
      <charset val="204"/>
    </font>
    <font>
      <sz val="12"/>
      <color theme="1"/>
      <name val="PT Astra Serif"/>
      <family val="1"/>
      <charset val="204"/>
    </font>
    <font>
      <b/>
      <sz val="12"/>
      <color theme="1"/>
      <name val="PT Astra Serif"/>
      <family val="1"/>
      <charset val="204"/>
    </font>
    <font>
      <b/>
      <sz val="12"/>
      <name val="PT Astra Serif"/>
      <family val="1"/>
      <charset val="204"/>
    </font>
    <font>
      <b/>
      <sz val="12"/>
      <color theme="0"/>
      <name val="PT Astra Serif"/>
      <family val="1"/>
      <charset val="204"/>
    </font>
    <font>
      <b/>
      <sz val="10"/>
      <name val="PT Astra Serif"/>
      <family val="1"/>
      <charset val="204"/>
    </font>
    <font>
      <b/>
      <sz val="12"/>
      <color rgb="FFFF0000"/>
      <name val="PT Astra Serif"/>
      <family val="1"/>
      <charset val="204"/>
    </font>
    <font>
      <sz val="12"/>
      <color rgb="FFFF0000"/>
      <name val="PT Astra Serif"/>
      <family val="1"/>
      <charset val="204"/>
    </font>
    <font>
      <sz val="12"/>
      <name val="PT Astra Serif"/>
      <family val="1"/>
      <charset val="204"/>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0" fontId="1" fillId="0" borderId="0"/>
    <xf numFmtId="165" fontId="1" fillId="0" borderId="0" applyFont="0" applyFill="0" applyBorder="0" applyAlignment="0" applyProtection="0"/>
    <xf numFmtId="4" fontId="2" fillId="0" borderId="2">
      <alignment horizontal="right" shrinkToFit="1"/>
    </xf>
    <xf numFmtId="0" fontId="3" fillId="0" borderId="0"/>
    <xf numFmtId="0" fontId="4" fillId="0" borderId="0"/>
    <xf numFmtId="4" fontId="5" fillId="0" borderId="2">
      <alignment horizontal="right"/>
    </xf>
  </cellStyleXfs>
  <cellXfs count="48">
    <xf numFmtId="0" fontId="0" fillId="0" borderId="0" xfId="0"/>
    <xf numFmtId="0" fontId="7" fillId="0" borderId="0" xfId="0" applyFont="1"/>
    <xf numFmtId="0" fontId="8" fillId="0" borderId="0" xfId="0" applyFont="1"/>
    <xf numFmtId="164" fontId="7" fillId="0" borderId="0" xfId="0" applyNumberFormat="1" applyFont="1"/>
    <xf numFmtId="0" fontId="9" fillId="0" borderId="0" xfId="0" applyFont="1" applyAlignment="1">
      <alignment horizontal="right"/>
    </xf>
    <xf numFmtId="0" fontId="11" fillId="3" borderId="3" xfId="0" applyFont="1" applyFill="1" applyBorder="1" applyAlignment="1">
      <alignment vertical="center" wrapText="1"/>
    </xf>
    <xf numFmtId="0" fontId="11" fillId="3" borderId="3" xfId="0" applyFont="1" applyFill="1" applyBorder="1" applyAlignment="1">
      <alignment horizontal="center" vertical="center" wrapText="1"/>
    </xf>
    <xf numFmtId="0" fontId="12" fillId="2" borderId="0" xfId="0" applyFont="1" applyFill="1" applyAlignment="1">
      <alignment vertical="top" wrapText="1"/>
    </xf>
    <xf numFmtId="0" fontId="13" fillId="0" borderId="1" xfId="0" applyFont="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164" fontId="11" fillId="2" borderId="1" xfId="0" applyNumberFormat="1" applyFont="1" applyFill="1" applyBorder="1" applyAlignment="1">
      <alignment horizontal="center" vertical="center"/>
    </xf>
    <xf numFmtId="166" fontId="11" fillId="2" borderId="1" xfId="0" applyNumberFormat="1" applyFont="1" applyFill="1" applyBorder="1" applyAlignment="1">
      <alignment horizontal="center" vertical="center"/>
    </xf>
    <xf numFmtId="164" fontId="15" fillId="0" borderId="1" xfId="0" applyNumberFormat="1" applyFont="1" applyFill="1" applyBorder="1" applyAlignment="1">
      <alignment horizontal="center" vertical="center"/>
    </xf>
    <xf numFmtId="0" fontId="12" fillId="0" borderId="0" xfId="0" applyFont="1" applyAlignment="1">
      <alignment vertical="top" wrapText="1"/>
    </xf>
    <xf numFmtId="0" fontId="16" fillId="0" borderId="1" xfId="0" applyFont="1" applyFill="1" applyBorder="1" applyAlignment="1">
      <alignment horizontal="center" vertical="center"/>
    </xf>
    <xf numFmtId="0" fontId="16" fillId="0" borderId="1" xfId="0" applyFont="1" applyFill="1" applyBorder="1" applyAlignment="1">
      <alignment vertical="center" wrapText="1"/>
    </xf>
    <xf numFmtId="164" fontId="16" fillId="2" borderId="1" xfId="0" applyNumberFormat="1" applyFont="1" applyFill="1" applyBorder="1" applyAlignment="1">
      <alignment horizontal="center" vertical="center"/>
    </xf>
    <xf numFmtId="166" fontId="16" fillId="2" borderId="1" xfId="0" applyNumberFormat="1" applyFont="1" applyFill="1" applyBorder="1" applyAlignment="1">
      <alignment horizontal="center" vertical="center"/>
    </xf>
    <xf numFmtId="0" fontId="12" fillId="0" borderId="0" xfId="0" applyFont="1" applyBorder="1" applyAlignment="1">
      <alignment vertical="top" wrapText="1"/>
    </xf>
    <xf numFmtId="0" fontId="16" fillId="0" borderId="1" xfId="0" applyFont="1" applyFill="1" applyBorder="1" applyAlignment="1">
      <alignment horizontal="left" vertical="center" wrapText="1"/>
    </xf>
    <xf numFmtId="164" fontId="16" fillId="0" borderId="1" xfId="0" applyNumberFormat="1" applyFont="1" applyFill="1" applyBorder="1" applyAlignment="1">
      <alignment horizontal="center" vertical="center"/>
    </xf>
    <xf numFmtId="0" fontId="12" fillId="0" borderId="0" xfId="0" applyFont="1" applyAlignment="1">
      <alignment horizontal="center" vertical="top" wrapText="1"/>
    </xf>
    <xf numFmtId="0" fontId="16" fillId="0" borderId="1" xfId="0" applyFont="1" applyFill="1" applyBorder="1" applyAlignment="1">
      <alignment horizontal="center" vertical="center" wrapText="1"/>
    </xf>
    <xf numFmtId="164" fontId="11" fillId="0" borderId="1" xfId="0" applyNumberFormat="1" applyFont="1" applyFill="1" applyBorder="1" applyAlignment="1">
      <alignment horizontal="center" vertical="center"/>
    </xf>
    <xf numFmtId="3" fontId="16" fillId="0" borderId="1" xfId="0" applyNumberFormat="1" applyFont="1" applyFill="1" applyBorder="1" applyAlignment="1">
      <alignment horizontal="center" vertical="center"/>
    </xf>
    <xf numFmtId="164" fontId="16" fillId="0" borderId="1" xfId="3" applyNumberFormat="1" applyFont="1" applyFill="1" applyBorder="1" applyAlignment="1" applyProtection="1">
      <alignment horizontal="center" vertical="center" shrinkToFit="1"/>
    </xf>
    <xf numFmtId="164" fontId="8" fillId="0" borderId="0" xfId="0" applyNumberFormat="1" applyFont="1"/>
    <xf numFmtId="0" fontId="11" fillId="3" borderId="1" xfId="0" applyFont="1" applyFill="1" applyBorder="1" applyAlignment="1">
      <alignment horizontal="center" vertical="center" wrapText="1"/>
    </xf>
    <xf numFmtId="0" fontId="11" fillId="2" borderId="0" xfId="0" applyFont="1" applyFill="1" applyAlignment="1">
      <alignment vertical="top" wrapText="1"/>
    </xf>
    <xf numFmtId="0" fontId="11" fillId="2" borderId="0" xfId="0" applyFont="1" applyFill="1" applyAlignment="1">
      <alignment horizontal="left" vertical="top" wrapText="1"/>
    </xf>
    <xf numFmtId="0" fontId="15" fillId="0" borderId="1" xfId="0" applyFont="1" applyFill="1" applyBorder="1" applyAlignment="1">
      <alignment vertical="center" wrapText="1"/>
    </xf>
    <xf numFmtId="164" fontId="14" fillId="0" borderId="1" xfId="0" applyNumberFormat="1" applyFont="1" applyFill="1" applyBorder="1" applyAlignment="1">
      <alignment horizontal="justify" vertical="center"/>
    </xf>
    <xf numFmtId="164" fontId="15" fillId="0" borderId="1" xfId="0" applyNumberFormat="1" applyFont="1" applyFill="1" applyBorder="1" applyAlignment="1">
      <alignment horizontal="justify" vertical="center"/>
    </xf>
    <xf numFmtId="164" fontId="15" fillId="0" borderId="1"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xf>
    <xf numFmtId="0" fontId="12" fillId="0" borderId="0" xfId="0" applyFont="1" applyAlignment="1">
      <alignment horizontal="center" vertical="top" wrapText="1"/>
    </xf>
    <xf numFmtId="0" fontId="11" fillId="0" borderId="1" xfId="0" applyFont="1" applyFill="1" applyBorder="1" applyAlignment="1">
      <alignment horizontal="center" vertical="center"/>
    </xf>
    <xf numFmtId="0" fontId="12" fillId="2" borderId="0" xfId="0" applyFont="1" applyFill="1" applyAlignment="1">
      <alignment horizontal="left" vertical="top" wrapText="1"/>
    </xf>
    <xf numFmtId="0" fontId="12" fillId="0" borderId="0" xfId="0" applyFont="1" applyBorder="1" applyAlignment="1">
      <alignment horizontal="left" vertical="top"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11" fillId="3" borderId="1" xfId="0" applyFont="1" applyFill="1" applyBorder="1" applyAlignment="1">
      <alignment horizontal="center" vertical="center" wrapText="1"/>
    </xf>
    <xf numFmtId="0" fontId="6" fillId="0" borderId="0" xfId="0" applyFont="1" applyAlignment="1">
      <alignment horizontal="center" vertical="center"/>
    </xf>
    <xf numFmtId="0" fontId="10" fillId="3" borderId="1"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cellXfs>
  <cellStyles count="7">
    <cellStyle name="xl45" xfId="3"/>
    <cellStyle name="xl60" xfId="6"/>
    <cellStyle name="Обычный" xfId="0" builtinId="0"/>
    <cellStyle name="Обычный 2" xfId="1"/>
    <cellStyle name="Обычный 2 2" xfId="5"/>
    <cellStyle name="Обычный 3" xfId="4"/>
    <cellStyle name="Финансовый 2" xfId="2"/>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2"/>
  <sheetViews>
    <sheetView showZeros="0" tabSelected="1" view="pageBreakPreview" zoomScale="70" zoomScaleNormal="70" zoomScaleSheetLayoutView="70" workbookViewId="0">
      <pane xSplit="2" ySplit="5" topLeftCell="C6" activePane="bottomRight" state="frozen"/>
      <selection pane="topRight" activeCell="C1" sqref="C1"/>
      <selection pane="bottomLeft" activeCell="A6" sqref="A6"/>
      <selection pane="bottomRight" activeCell="L3" sqref="L3:S4"/>
    </sheetView>
  </sheetViews>
  <sheetFormatPr defaultRowHeight="15" x14ac:dyDescent="0.25"/>
  <cols>
    <col min="1" max="1" width="31.5" style="1" customWidth="1"/>
    <col min="2" max="2" width="78.5" style="1" customWidth="1"/>
    <col min="3" max="3" width="22.83203125" style="2" customWidth="1"/>
    <col min="4" max="4" width="22.33203125" style="2" customWidth="1"/>
    <col min="5" max="7" width="19.83203125" style="2" customWidth="1"/>
    <col min="8" max="8" width="49.83203125" style="1" customWidth="1"/>
    <col min="9" max="9" width="50" style="1" customWidth="1"/>
    <col min="10" max="11" width="12.33203125" style="1" customWidth="1"/>
    <col min="12" max="16384" width="9.33203125" style="1"/>
  </cols>
  <sheetData>
    <row r="1" spans="1:19" ht="45" customHeight="1" x14ac:dyDescent="0.25">
      <c r="A1" s="44" t="s">
        <v>83</v>
      </c>
      <c r="B1" s="44"/>
      <c r="C1" s="44"/>
      <c r="D1" s="44"/>
      <c r="E1" s="44"/>
      <c r="F1" s="44"/>
      <c r="G1" s="44"/>
      <c r="H1" s="44"/>
      <c r="I1" s="44"/>
    </row>
    <row r="2" spans="1:19" ht="30.75" customHeight="1" x14ac:dyDescent="0.25">
      <c r="H2" s="3"/>
      <c r="I2" s="4" t="s">
        <v>63</v>
      </c>
    </row>
    <row r="3" spans="1:19" ht="71.25" customHeight="1" x14ac:dyDescent="0.25">
      <c r="A3" s="45" t="s">
        <v>62</v>
      </c>
      <c r="B3" s="45" t="s">
        <v>61</v>
      </c>
      <c r="C3" s="46" t="s">
        <v>84</v>
      </c>
      <c r="D3" s="47"/>
      <c r="E3" s="43" t="s">
        <v>59</v>
      </c>
      <c r="F3" s="46" t="s">
        <v>60</v>
      </c>
      <c r="G3" s="47"/>
      <c r="H3" s="43" t="s">
        <v>103</v>
      </c>
      <c r="I3" s="43"/>
      <c r="L3" s="39"/>
      <c r="M3" s="39"/>
      <c r="N3" s="39"/>
      <c r="O3" s="39"/>
      <c r="P3" s="39"/>
      <c r="Q3" s="39"/>
      <c r="R3" s="39"/>
      <c r="S3" s="39"/>
    </row>
    <row r="4" spans="1:19" ht="68.25" customHeight="1" x14ac:dyDescent="0.25">
      <c r="A4" s="45"/>
      <c r="B4" s="45"/>
      <c r="C4" s="28" t="s">
        <v>85</v>
      </c>
      <c r="D4" s="28" t="s">
        <v>88</v>
      </c>
      <c r="E4" s="43"/>
      <c r="F4" s="5" t="s">
        <v>79</v>
      </c>
      <c r="G4" s="6" t="s">
        <v>82</v>
      </c>
      <c r="H4" s="28" t="s">
        <v>98</v>
      </c>
      <c r="I4" s="28" t="s">
        <v>76</v>
      </c>
      <c r="K4" s="7"/>
      <c r="L4" s="39"/>
      <c r="M4" s="39"/>
      <c r="N4" s="39"/>
      <c r="O4" s="39"/>
      <c r="P4" s="39"/>
      <c r="Q4" s="39"/>
      <c r="R4" s="39"/>
      <c r="S4" s="39"/>
    </row>
    <row r="5" spans="1:19" s="2" customFormat="1" ht="12.75" customHeight="1" x14ac:dyDescent="0.25">
      <c r="A5" s="8">
        <v>1</v>
      </c>
      <c r="B5" s="8">
        <v>2</v>
      </c>
      <c r="C5" s="8">
        <v>3</v>
      </c>
      <c r="D5" s="8">
        <v>4</v>
      </c>
      <c r="E5" s="8">
        <v>5</v>
      </c>
      <c r="F5" s="8" t="s">
        <v>80</v>
      </c>
      <c r="G5" s="8" t="s">
        <v>81</v>
      </c>
      <c r="H5" s="8">
        <v>8</v>
      </c>
      <c r="I5" s="8">
        <v>9</v>
      </c>
      <c r="J5" s="29"/>
      <c r="K5" s="29"/>
      <c r="L5" s="30"/>
      <c r="M5" s="30"/>
      <c r="N5" s="30"/>
      <c r="O5" s="30"/>
      <c r="P5" s="30"/>
      <c r="Q5" s="30"/>
    </row>
    <row r="6" spans="1:19" ht="20.25" customHeight="1" x14ac:dyDescent="0.25">
      <c r="A6" s="9" t="s">
        <v>58</v>
      </c>
      <c r="B6" s="10" t="s">
        <v>57</v>
      </c>
      <c r="C6" s="11">
        <f>C7+C25</f>
        <v>108790487.10000001</v>
      </c>
      <c r="D6" s="11">
        <f>D7+D25-0.1</f>
        <v>130936817.7</v>
      </c>
      <c r="E6" s="11">
        <f>E7+E25</f>
        <v>133005036.72716999</v>
      </c>
      <c r="F6" s="12">
        <f>E6/C6</f>
        <v>1.2225796599744241</v>
      </c>
      <c r="G6" s="12">
        <f t="shared" ref="G6:G14" si="0">E6/D6</f>
        <v>1.0157955498193689</v>
      </c>
      <c r="H6" s="32"/>
      <c r="I6" s="32"/>
      <c r="L6" s="40"/>
      <c r="M6" s="40"/>
      <c r="N6" s="40"/>
      <c r="O6" s="40"/>
      <c r="P6" s="40"/>
      <c r="Q6" s="40"/>
      <c r="R6" s="40"/>
      <c r="S6" s="40"/>
    </row>
    <row r="7" spans="1:19" ht="20.25" customHeight="1" x14ac:dyDescent="0.25">
      <c r="A7" s="9"/>
      <c r="B7" s="10" t="s">
        <v>56</v>
      </c>
      <c r="C7" s="11">
        <f>C8+C11+C13+C17+C20+C23+C24</f>
        <v>107191835.40000001</v>
      </c>
      <c r="D7" s="11">
        <f>D8+D11+D13+D17+D20+D23+D24</f>
        <v>125043569.5</v>
      </c>
      <c r="E7" s="11">
        <f>E8+E11+E13+E17+E20+E23+E24</f>
        <v>126585776.30195999</v>
      </c>
      <c r="F7" s="12">
        <f t="shared" ref="F7:F44" si="1">E7/C7</f>
        <v>1.1809274076667222</v>
      </c>
      <c r="G7" s="12">
        <f t="shared" si="0"/>
        <v>1.0123333555506027</v>
      </c>
      <c r="H7" s="32"/>
      <c r="I7" s="33"/>
      <c r="K7" s="14"/>
      <c r="L7" s="40"/>
      <c r="M7" s="40"/>
      <c r="N7" s="40"/>
      <c r="O7" s="40"/>
      <c r="P7" s="40"/>
      <c r="Q7" s="40"/>
      <c r="R7" s="40"/>
      <c r="S7" s="40"/>
    </row>
    <row r="8" spans="1:19" ht="20.25" customHeight="1" x14ac:dyDescent="0.25">
      <c r="A8" s="15" t="s">
        <v>55</v>
      </c>
      <c r="B8" s="16" t="s">
        <v>54</v>
      </c>
      <c r="C8" s="17">
        <f t="shared" ref="C8:E8" si="2">C9+C10</f>
        <v>71492781.700000003</v>
      </c>
      <c r="D8" s="17">
        <f t="shared" si="2"/>
        <v>86333121</v>
      </c>
      <c r="E8" s="17">
        <f t="shared" si="2"/>
        <v>87626240.267580003</v>
      </c>
      <c r="F8" s="18">
        <f t="shared" si="1"/>
        <v>1.225665559290722</v>
      </c>
      <c r="G8" s="18">
        <f t="shared" si="0"/>
        <v>1.0149782522929989</v>
      </c>
      <c r="H8" s="33"/>
      <c r="I8" s="33"/>
      <c r="J8" s="19"/>
      <c r="K8" s="14"/>
      <c r="L8" s="40"/>
      <c r="M8" s="40"/>
      <c r="N8" s="40"/>
      <c r="O8" s="40"/>
      <c r="P8" s="40"/>
      <c r="Q8" s="40"/>
      <c r="R8" s="40"/>
      <c r="S8" s="40"/>
    </row>
    <row r="9" spans="1:19" ht="36" customHeight="1" x14ac:dyDescent="0.25">
      <c r="A9" s="15" t="s">
        <v>53</v>
      </c>
      <c r="B9" s="16" t="s">
        <v>52</v>
      </c>
      <c r="C9" s="17">
        <v>33387141.600000001</v>
      </c>
      <c r="D9" s="17">
        <v>42213874</v>
      </c>
      <c r="E9" s="17">
        <v>42955704.100639999</v>
      </c>
      <c r="F9" s="18">
        <f t="shared" si="1"/>
        <v>1.2865942408391138</v>
      </c>
      <c r="G9" s="18">
        <f t="shared" si="0"/>
        <v>1.0175731348570378</v>
      </c>
      <c r="H9" s="35" t="s">
        <v>89</v>
      </c>
      <c r="I9" s="33"/>
      <c r="J9" s="19"/>
      <c r="K9" s="14"/>
      <c r="L9" s="40"/>
      <c r="M9" s="40"/>
      <c r="N9" s="40"/>
      <c r="O9" s="40"/>
      <c r="P9" s="40"/>
      <c r="Q9" s="40"/>
      <c r="R9" s="40"/>
      <c r="S9" s="40"/>
    </row>
    <row r="10" spans="1:19" ht="43.5" customHeight="1" x14ac:dyDescent="0.25">
      <c r="A10" s="15" t="s">
        <v>51</v>
      </c>
      <c r="B10" s="16" t="s">
        <v>50</v>
      </c>
      <c r="C10" s="17">
        <v>38105640.100000001</v>
      </c>
      <c r="D10" s="17">
        <v>44119247</v>
      </c>
      <c r="E10" s="17">
        <v>44670536.166940004</v>
      </c>
      <c r="F10" s="18">
        <f t="shared" si="1"/>
        <v>1.1722814798468639</v>
      </c>
      <c r="G10" s="18">
        <f t="shared" si="0"/>
        <v>1.0124954346328714</v>
      </c>
      <c r="H10" s="35" t="s">
        <v>90</v>
      </c>
      <c r="I10" s="33"/>
      <c r="J10" s="19"/>
      <c r="K10" s="14"/>
      <c r="L10" s="40"/>
      <c r="M10" s="40"/>
      <c r="N10" s="40"/>
      <c r="O10" s="40"/>
      <c r="P10" s="40"/>
      <c r="Q10" s="40"/>
      <c r="R10" s="40"/>
      <c r="S10" s="40"/>
    </row>
    <row r="11" spans="1:19" ht="47.25" customHeight="1" x14ac:dyDescent="0.25">
      <c r="A11" s="15" t="s">
        <v>49</v>
      </c>
      <c r="B11" s="20" t="s">
        <v>48</v>
      </c>
      <c r="C11" s="21">
        <f t="shared" ref="C11:E11" si="3">C12</f>
        <v>14444687.800000001</v>
      </c>
      <c r="D11" s="21">
        <f t="shared" si="3"/>
        <v>15132108</v>
      </c>
      <c r="E11" s="21">
        <f t="shared" si="3"/>
        <v>15175214.587569999</v>
      </c>
      <c r="F11" s="18">
        <f t="shared" si="1"/>
        <v>1.0505740793906253</v>
      </c>
      <c r="G11" s="18">
        <f t="shared" si="0"/>
        <v>1.0028486835786528</v>
      </c>
      <c r="H11" s="33"/>
      <c r="I11" s="33"/>
      <c r="J11" s="14"/>
      <c r="K11" s="14"/>
      <c r="L11" s="19"/>
      <c r="M11" s="19"/>
      <c r="N11" s="19"/>
      <c r="O11" s="19"/>
      <c r="P11" s="19"/>
      <c r="Q11" s="19"/>
    </row>
    <row r="12" spans="1:19" ht="49.5" customHeight="1" x14ac:dyDescent="0.25">
      <c r="A12" s="15" t="s">
        <v>47</v>
      </c>
      <c r="B12" s="16" t="s">
        <v>46</v>
      </c>
      <c r="C12" s="21">
        <v>14444687.800000001</v>
      </c>
      <c r="D12" s="21">
        <v>15132108</v>
      </c>
      <c r="E12" s="21">
        <v>15175214.587569999</v>
      </c>
      <c r="F12" s="18">
        <f t="shared" si="1"/>
        <v>1.0505740793906253</v>
      </c>
      <c r="G12" s="18">
        <f t="shared" si="0"/>
        <v>1.0028486835786528</v>
      </c>
      <c r="H12" s="35" t="s">
        <v>99</v>
      </c>
      <c r="I12" s="33"/>
      <c r="L12" s="37"/>
      <c r="M12" s="37"/>
      <c r="N12" s="37"/>
      <c r="O12" s="37"/>
      <c r="P12" s="37"/>
      <c r="Q12" s="37"/>
    </row>
    <row r="13" spans="1:19" ht="19.5" customHeight="1" x14ac:dyDescent="0.25">
      <c r="A13" s="15" t="s">
        <v>45</v>
      </c>
      <c r="B13" s="16" t="s">
        <v>44</v>
      </c>
      <c r="C13" s="17">
        <f t="shared" ref="C13:D13" si="4">C14+C15+C16</f>
        <v>10319461</v>
      </c>
      <c r="D13" s="17">
        <f t="shared" si="4"/>
        <v>12206615</v>
      </c>
      <c r="E13" s="17">
        <f>E14+E15+E16</f>
        <v>12435926.16914</v>
      </c>
      <c r="F13" s="18">
        <f t="shared" si="1"/>
        <v>1.2050945460368521</v>
      </c>
      <c r="G13" s="18">
        <f t="shared" si="0"/>
        <v>1.0187858115570942</v>
      </c>
      <c r="H13" s="33"/>
      <c r="I13" s="33"/>
      <c r="L13" s="37"/>
      <c r="M13" s="37"/>
      <c r="N13" s="37"/>
      <c r="O13" s="37"/>
      <c r="P13" s="37"/>
      <c r="Q13" s="37"/>
    </row>
    <row r="14" spans="1:19" ht="67.5" customHeight="1" x14ac:dyDescent="0.25">
      <c r="A14" s="15" t="s">
        <v>43</v>
      </c>
      <c r="B14" s="16" t="s">
        <v>42</v>
      </c>
      <c r="C14" s="17">
        <v>10085940</v>
      </c>
      <c r="D14" s="17">
        <v>11686615</v>
      </c>
      <c r="E14" s="17">
        <v>11896355.44647</v>
      </c>
      <c r="F14" s="18">
        <f t="shared" si="1"/>
        <v>1.1794989308354005</v>
      </c>
      <c r="G14" s="18">
        <f t="shared" si="0"/>
        <v>1.0179470656362</v>
      </c>
      <c r="H14" s="35" t="s">
        <v>91</v>
      </c>
      <c r="I14" s="33"/>
      <c r="L14" s="37"/>
      <c r="M14" s="37"/>
      <c r="N14" s="37"/>
      <c r="O14" s="37"/>
      <c r="P14" s="37"/>
      <c r="Q14" s="37"/>
    </row>
    <row r="15" spans="1:19" ht="29.25" customHeight="1" x14ac:dyDescent="0.25">
      <c r="A15" s="15" t="s">
        <v>41</v>
      </c>
      <c r="B15" s="16" t="s">
        <v>40</v>
      </c>
      <c r="C15" s="16"/>
      <c r="D15" s="17"/>
      <c r="E15" s="17"/>
      <c r="F15" s="18"/>
      <c r="G15" s="18"/>
      <c r="H15" s="34"/>
      <c r="I15" s="33"/>
      <c r="L15" s="37"/>
      <c r="M15" s="37"/>
      <c r="N15" s="37"/>
      <c r="O15" s="37"/>
      <c r="P15" s="37"/>
      <c r="Q15" s="37"/>
    </row>
    <row r="16" spans="1:19" ht="29.25" customHeight="1" x14ac:dyDescent="0.25">
      <c r="A16" s="15" t="s">
        <v>75</v>
      </c>
      <c r="B16" s="16" t="s">
        <v>74</v>
      </c>
      <c r="C16" s="17">
        <v>233521</v>
      </c>
      <c r="D16" s="17">
        <v>520000</v>
      </c>
      <c r="E16" s="17">
        <v>539570.72266999993</v>
      </c>
      <c r="F16" s="18">
        <f t="shared" si="1"/>
        <v>2.3105875817164194</v>
      </c>
      <c r="G16" s="18">
        <f>E16/D16</f>
        <v>1.0376360051346152</v>
      </c>
      <c r="H16" s="35" t="s">
        <v>92</v>
      </c>
      <c r="I16" s="33"/>
      <c r="L16" s="22"/>
      <c r="M16" s="22"/>
      <c r="N16" s="22"/>
      <c r="O16" s="22"/>
      <c r="P16" s="22"/>
      <c r="Q16" s="22"/>
    </row>
    <row r="17" spans="1:9" ht="29.25" customHeight="1" x14ac:dyDescent="0.25">
      <c r="A17" s="23" t="s">
        <v>39</v>
      </c>
      <c r="B17" s="16" t="s">
        <v>38</v>
      </c>
      <c r="C17" s="17">
        <f>C18+C19</f>
        <v>10430215</v>
      </c>
      <c r="D17" s="17">
        <f>D18+D19</f>
        <v>10857089</v>
      </c>
      <c r="E17" s="17">
        <f>E18+E19</f>
        <v>10846115.4441</v>
      </c>
      <c r="F17" s="18">
        <f t="shared" si="1"/>
        <v>1.0398745801596612</v>
      </c>
      <c r="G17" s="18">
        <f>E17/D17</f>
        <v>0.99898927273231342</v>
      </c>
      <c r="H17" s="33"/>
      <c r="I17" s="33"/>
    </row>
    <row r="18" spans="1:9" ht="25.5" customHeight="1" x14ac:dyDescent="0.25">
      <c r="A18" s="15" t="s">
        <v>37</v>
      </c>
      <c r="B18" s="16" t="s">
        <v>36</v>
      </c>
      <c r="C18" s="17">
        <v>10426183</v>
      </c>
      <c r="D18" s="17">
        <v>10852731</v>
      </c>
      <c r="E18" s="17">
        <v>10841859.4441</v>
      </c>
      <c r="F18" s="18">
        <f t="shared" si="1"/>
        <v>1.0398685160331447</v>
      </c>
      <c r="G18" s="18">
        <f>E18/D18</f>
        <v>0.99899826542277703</v>
      </c>
      <c r="H18" s="33"/>
      <c r="I18" s="33"/>
    </row>
    <row r="19" spans="1:9" ht="33" customHeight="1" x14ac:dyDescent="0.25">
      <c r="A19" s="15" t="s">
        <v>35</v>
      </c>
      <c r="B19" s="16" t="s">
        <v>34</v>
      </c>
      <c r="C19" s="17">
        <v>4032</v>
      </c>
      <c r="D19" s="17">
        <v>4358</v>
      </c>
      <c r="E19" s="17">
        <v>4256</v>
      </c>
      <c r="F19" s="18">
        <f t="shared" si="1"/>
        <v>1.0555555555555556</v>
      </c>
      <c r="G19" s="18">
        <f t="shared" ref="G19:G44" si="5">E19/D19</f>
        <v>0.97659476824231295</v>
      </c>
      <c r="H19" s="35" t="s">
        <v>100</v>
      </c>
      <c r="I19" s="33"/>
    </row>
    <row r="20" spans="1:9" ht="33" customHeight="1" x14ac:dyDescent="0.25">
      <c r="A20" s="23" t="s">
        <v>33</v>
      </c>
      <c r="B20" s="16" t="s">
        <v>32</v>
      </c>
      <c r="C20" s="17">
        <f t="shared" ref="C20:E20" si="6">C21+C22</f>
        <v>243662</v>
      </c>
      <c r="D20" s="17">
        <f t="shared" si="6"/>
        <v>238984</v>
      </c>
      <c r="E20" s="17">
        <f t="shared" si="6"/>
        <v>238593.25080000001</v>
      </c>
      <c r="F20" s="18">
        <f t="shared" si="1"/>
        <v>0.97919762129507271</v>
      </c>
      <c r="G20" s="18">
        <f t="shared" si="5"/>
        <v>0.99836495664981761</v>
      </c>
      <c r="H20" s="33"/>
      <c r="I20" s="33"/>
    </row>
    <row r="21" spans="1:9" ht="27.75" customHeight="1" x14ac:dyDescent="0.25">
      <c r="A21" s="15" t="s">
        <v>31</v>
      </c>
      <c r="B21" s="16" t="s">
        <v>30</v>
      </c>
      <c r="C21" s="17">
        <v>239782</v>
      </c>
      <c r="D21" s="17">
        <v>235189</v>
      </c>
      <c r="E21" s="17">
        <v>234810.53702000002</v>
      </c>
      <c r="F21" s="18">
        <f t="shared" si="1"/>
        <v>0.97926673820386856</v>
      </c>
      <c r="G21" s="18">
        <f t="shared" si="5"/>
        <v>0.9983908134309003</v>
      </c>
      <c r="H21" s="33"/>
      <c r="I21" s="33"/>
    </row>
    <row r="22" spans="1:9" ht="37.5" customHeight="1" x14ac:dyDescent="0.25">
      <c r="A22" s="15" t="s">
        <v>29</v>
      </c>
      <c r="B22" s="16" t="s">
        <v>28</v>
      </c>
      <c r="C22" s="17">
        <v>3880</v>
      </c>
      <c r="D22" s="17">
        <v>3795</v>
      </c>
      <c r="E22" s="17">
        <v>3782.7137799999996</v>
      </c>
      <c r="F22" s="18">
        <f t="shared" si="1"/>
        <v>0.97492623195876282</v>
      </c>
      <c r="G22" s="18">
        <f t="shared" si="5"/>
        <v>0.99676252437417645</v>
      </c>
      <c r="H22" s="33"/>
      <c r="I22" s="33"/>
    </row>
    <row r="23" spans="1:9" ht="21.75" customHeight="1" x14ac:dyDescent="0.25">
      <c r="A23" s="15" t="s">
        <v>27</v>
      </c>
      <c r="B23" s="16" t="s">
        <v>26</v>
      </c>
      <c r="C23" s="21">
        <v>261027.9</v>
      </c>
      <c r="D23" s="21">
        <v>275652.5</v>
      </c>
      <c r="E23" s="21">
        <v>263731.72177</v>
      </c>
      <c r="F23" s="18">
        <f t="shared" si="1"/>
        <v>1.0103583631098438</v>
      </c>
      <c r="G23" s="18">
        <f t="shared" si="5"/>
        <v>0.95675432571806895</v>
      </c>
      <c r="H23" s="33"/>
      <c r="I23" s="33"/>
    </row>
    <row r="24" spans="1:9" ht="49.5" customHeight="1" x14ac:dyDescent="0.25">
      <c r="A24" s="15" t="s">
        <v>25</v>
      </c>
      <c r="B24" s="16" t="s">
        <v>24</v>
      </c>
      <c r="C24" s="13"/>
      <c r="D24" s="21"/>
      <c r="E24" s="21">
        <v>-45.139000000000003</v>
      </c>
      <c r="F24" s="18"/>
      <c r="G24" s="18"/>
      <c r="H24" s="35" t="s">
        <v>93</v>
      </c>
      <c r="I24" s="35" t="s">
        <v>93</v>
      </c>
    </row>
    <row r="25" spans="1:9" ht="24.75" customHeight="1" x14ac:dyDescent="0.25">
      <c r="A25" s="15"/>
      <c r="B25" s="10" t="s">
        <v>23</v>
      </c>
      <c r="C25" s="24">
        <f t="shared" ref="C25:E25" si="7">C26+C27+C28+C29+C30+C31+C32</f>
        <v>1598651.7000000002</v>
      </c>
      <c r="D25" s="24">
        <f t="shared" si="7"/>
        <v>5893248.2999999998</v>
      </c>
      <c r="E25" s="24">
        <f t="shared" si="7"/>
        <v>6419260.42521</v>
      </c>
      <c r="F25" s="12">
        <f t="shared" si="1"/>
        <v>4.015421511271029</v>
      </c>
      <c r="G25" s="12">
        <f t="shared" si="5"/>
        <v>1.0892567389719521</v>
      </c>
      <c r="H25" s="32"/>
      <c r="I25" s="32"/>
    </row>
    <row r="26" spans="1:9" ht="80.25" customHeight="1" x14ac:dyDescent="0.25">
      <c r="A26" s="15" t="s">
        <v>22</v>
      </c>
      <c r="B26" s="16" t="s">
        <v>21</v>
      </c>
      <c r="C26" s="21">
        <v>236484.2</v>
      </c>
      <c r="D26" s="21">
        <v>1464539.3</v>
      </c>
      <c r="E26" s="21">
        <v>1489153.7038699999</v>
      </c>
      <c r="F26" s="18">
        <f t="shared" si="1"/>
        <v>6.2970536884493757</v>
      </c>
      <c r="G26" s="18">
        <f t="shared" si="5"/>
        <v>1.0168069261575976</v>
      </c>
      <c r="H26" s="35" t="s">
        <v>101</v>
      </c>
      <c r="I26" s="35"/>
    </row>
    <row r="27" spans="1:9" ht="48" customHeight="1" x14ac:dyDescent="0.25">
      <c r="A27" s="15" t="s">
        <v>20</v>
      </c>
      <c r="B27" s="16" t="s">
        <v>19</v>
      </c>
      <c r="C27" s="21">
        <v>120787</v>
      </c>
      <c r="D27" s="21">
        <v>124270.1</v>
      </c>
      <c r="E27" s="21">
        <v>131603.80968000001</v>
      </c>
      <c r="F27" s="18">
        <f t="shared" si="1"/>
        <v>1.0895527637908053</v>
      </c>
      <c r="G27" s="18">
        <f t="shared" si="5"/>
        <v>1.0590142735863253</v>
      </c>
      <c r="H27" s="35" t="s">
        <v>94</v>
      </c>
      <c r="I27" s="35" t="s">
        <v>94</v>
      </c>
    </row>
    <row r="28" spans="1:9" ht="39.75" customHeight="1" x14ac:dyDescent="0.25">
      <c r="A28" s="15" t="s">
        <v>18</v>
      </c>
      <c r="B28" s="16" t="s">
        <v>17</v>
      </c>
      <c r="C28" s="21">
        <v>242459.9</v>
      </c>
      <c r="D28" s="21">
        <v>2165280.7999999998</v>
      </c>
      <c r="E28" s="21">
        <v>2122835.0880499999</v>
      </c>
      <c r="F28" s="18">
        <f t="shared" si="1"/>
        <v>8.7554069272898314</v>
      </c>
      <c r="G28" s="18">
        <f t="shared" si="5"/>
        <v>0.98039713281067287</v>
      </c>
      <c r="H28" s="35" t="s">
        <v>102</v>
      </c>
      <c r="I28" s="35"/>
    </row>
    <row r="29" spans="1:9" ht="47.25" customHeight="1" x14ac:dyDescent="0.25">
      <c r="A29" s="15" t="s">
        <v>16</v>
      </c>
      <c r="B29" s="16" t="s">
        <v>15</v>
      </c>
      <c r="C29" s="21">
        <v>128</v>
      </c>
      <c r="D29" s="21">
        <v>9299.1</v>
      </c>
      <c r="E29" s="21">
        <v>24872.193289999999</v>
      </c>
      <c r="F29" s="18">
        <f t="shared" si="1"/>
        <v>194.31401007812499</v>
      </c>
      <c r="G29" s="18">
        <f t="shared" si="5"/>
        <v>2.6746882268176488</v>
      </c>
      <c r="H29" s="35" t="s">
        <v>115</v>
      </c>
      <c r="I29" s="35" t="s">
        <v>116</v>
      </c>
    </row>
    <row r="30" spans="1:9" ht="151.5" customHeight="1" x14ac:dyDescent="0.25">
      <c r="A30" s="15" t="s">
        <v>14</v>
      </c>
      <c r="B30" s="16" t="s">
        <v>13</v>
      </c>
      <c r="C30" s="21">
        <v>16931.3</v>
      </c>
      <c r="D30" s="21">
        <v>18063.5</v>
      </c>
      <c r="E30" s="21">
        <v>19297.3927</v>
      </c>
      <c r="F30" s="18">
        <f t="shared" si="1"/>
        <v>1.1397466644616776</v>
      </c>
      <c r="G30" s="18">
        <f t="shared" si="5"/>
        <v>1.0683086168239821</v>
      </c>
      <c r="H30" s="35" t="s">
        <v>95</v>
      </c>
      <c r="I30" s="35" t="s">
        <v>95</v>
      </c>
    </row>
    <row r="31" spans="1:9" ht="77.25" customHeight="1" x14ac:dyDescent="0.25">
      <c r="A31" s="15" t="s">
        <v>12</v>
      </c>
      <c r="B31" s="16" t="s">
        <v>11</v>
      </c>
      <c r="C31" s="21">
        <v>977941.3</v>
      </c>
      <c r="D31" s="21">
        <v>2104952.4</v>
      </c>
      <c r="E31" s="21">
        <v>2624510.4034899999</v>
      </c>
      <c r="F31" s="18">
        <f t="shared" si="1"/>
        <v>2.6837095472805985</v>
      </c>
      <c r="G31" s="18">
        <f t="shared" si="5"/>
        <v>1.2468264857153064</v>
      </c>
      <c r="H31" s="35" t="s">
        <v>96</v>
      </c>
      <c r="I31" s="35" t="s">
        <v>96</v>
      </c>
    </row>
    <row r="32" spans="1:9" ht="57.75" customHeight="1" x14ac:dyDescent="0.25">
      <c r="A32" s="15" t="s">
        <v>10</v>
      </c>
      <c r="B32" s="16" t="s">
        <v>9</v>
      </c>
      <c r="C32" s="21">
        <v>3920</v>
      </c>
      <c r="D32" s="21">
        <v>6843.1</v>
      </c>
      <c r="E32" s="21">
        <v>6987.8341300000002</v>
      </c>
      <c r="F32" s="18">
        <f>E32/C32</f>
        <v>1.7826107474489796</v>
      </c>
      <c r="G32" s="18">
        <f>E32/D32</f>
        <v>1.0211503748301207</v>
      </c>
      <c r="H32" s="35" t="s">
        <v>97</v>
      </c>
      <c r="I32" s="35"/>
    </row>
    <row r="33" spans="1:9" ht="20.25" customHeight="1" x14ac:dyDescent="0.25">
      <c r="A33" s="9" t="s">
        <v>8</v>
      </c>
      <c r="B33" s="10" t="s">
        <v>7</v>
      </c>
      <c r="C33" s="24">
        <f>SUM(C34+C39+C41+C40+C42+C43)</f>
        <v>45906881.200000003</v>
      </c>
      <c r="D33" s="24">
        <f>SUM(D34+D39+D41+D40+D42+D43)</f>
        <v>59202605.400000006</v>
      </c>
      <c r="E33" s="24">
        <f>SUM(E34+E39+E41+E40+E42+E43)</f>
        <v>59321319.438349992</v>
      </c>
      <c r="F33" s="12">
        <f t="shared" si="1"/>
        <v>1.2922097491203559</v>
      </c>
      <c r="G33" s="12">
        <f t="shared" si="5"/>
        <v>1.0020052164520108</v>
      </c>
      <c r="H33" s="32"/>
      <c r="I33" s="32"/>
    </row>
    <row r="34" spans="1:9" ht="44.25" customHeight="1" x14ac:dyDescent="0.25">
      <c r="A34" s="15" t="s">
        <v>6</v>
      </c>
      <c r="B34" s="16" t="s">
        <v>5</v>
      </c>
      <c r="C34" s="21">
        <f t="shared" ref="C34" si="8">SUM(C35:C38)</f>
        <v>45906881.200000003</v>
      </c>
      <c r="D34" s="21">
        <f>SUM(D35:D38)+0.1</f>
        <v>57222436.300000004</v>
      </c>
      <c r="E34" s="21">
        <f>SUM(E35:E38)</f>
        <v>57265838.268569991</v>
      </c>
      <c r="F34" s="18">
        <f t="shared" si="1"/>
        <v>1.247434736833527</v>
      </c>
      <c r="G34" s="18">
        <f t="shared" si="5"/>
        <v>1.0007584781665437</v>
      </c>
      <c r="H34" s="33"/>
      <c r="I34" s="33"/>
    </row>
    <row r="35" spans="1:9" ht="173.25" x14ac:dyDescent="0.25">
      <c r="A35" s="25" t="s">
        <v>64</v>
      </c>
      <c r="B35" s="16" t="s">
        <v>4</v>
      </c>
      <c r="C35" s="21">
        <v>17685707.800000001</v>
      </c>
      <c r="D35" s="21">
        <v>23606658</v>
      </c>
      <c r="E35" s="21">
        <v>23606658</v>
      </c>
      <c r="F35" s="18">
        <f t="shared" si="1"/>
        <v>1.3347872907862923</v>
      </c>
      <c r="G35" s="18">
        <f t="shared" si="5"/>
        <v>1</v>
      </c>
      <c r="H35" s="36" t="s">
        <v>107</v>
      </c>
      <c r="I35" s="36"/>
    </row>
    <row r="36" spans="1:9" ht="47.25" x14ac:dyDescent="0.25">
      <c r="A36" s="25" t="s">
        <v>65</v>
      </c>
      <c r="B36" s="16" t="s">
        <v>3</v>
      </c>
      <c r="C36" s="21">
        <v>24197037.699999999</v>
      </c>
      <c r="D36" s="21">
        <v>27061660.199999999</v>
      </c>
      <c r="E36" s="21">
        <v>27277981.73615</v>
      </c>
      <c r="F36" s="18">
        <f t="shared" si="1"/>
        <v>1.1273273230528547</v>
      </c>
      <c r="G36" s="18">
        <f t="shared" si="5"/>
        <v>1.0079936535508638</v>
      </c>
      <c r="H36" s="36" t="s">
        <v>104</v>
      </c>
      <c r="I36" s="36"/>
    </row>
    <row r="37" spans="1:9" ht="47.25" x14ac:dyDescent="0.25">
      <c r="A37" s="25" t="s">
        <v>66</v>
      </c>
      <c r="B37" s="16" t="s">
        <v>2</v>
      </c>
      <c r="C37" s="21">
        <v>2623677.5</v>
      </c>
      <c r="D37" s="21">
        <v>2474208.2999999998</v>
      </c>
      <c r="E37" s="21">
        <v>2317070.7997099999</v>
      </c>
      <c r="F37" s="18">
        <f t="shared" si="1"/>
        <v>0.88313857160798148</v>
      </c>
      <c r="G37" s="18">
        <f t="shared" si="5"/>
        <v>0.93648978532244032</v>
      </c>
      <c r="H37" s="36" t="s">
        <v>105</v>
      </c>
      <c r="I37" s="36" t="s">
        <v>105</v>
      </c>
    </row>
    <row r="38" spans="1:9" ht="63" x14ac:dyDescent="0.25">
      <c r="A38" s="25" t="s">
        <v>67</v>
      </c>
      <c r="B38" s="16" t="s">
        <v>1</v>
      </c>
      <c r="C38" s="21">
        <v>1400458.2</v>
      </c>
      <c r="D38" s="21">
        <v>4079909.7</v>
      </c>
      <c r="E38" s="21">
        <v>4064127.7327100001</v>
      </c>
      <c r="F38" s="18">
        <f t="shared" si="1"/>
        <v>2.9019985978231984</v>
      </c>
      <c r="G38" s="18">
        <f t="shared" si="5"/>
        <v>0.99613178514955858</v>
      </c>
      <c r="H38" s="36" t="s">
        <v>106</v>
      </c>
      <c r="I38" s="33"/>
    </row>
    <row r="39" spans="1:9" ht="267.75" x14ac:dyDescent="0.25">
      <c r="A39" s="25" t="s">
        <v>68</v>
      </c>
      <c r="B39" s="16" t="s">
        <v>69</v>
      </c>
      <c r="C39" s="13"/>
      <c r="D39" s="26">
        <v>1183675.2</v>
      </c>
      <c r="E39" s="26">
        <v>1183304.2008</v>
      </c>
      <c r="F39" s="18"/>
      <c r="G39" s="18">
        <f t="shared" si="5"/>
        <v>0.99968657009963546</v>
      </c>
      <c r="H39" s="36" t="s">
        <v>108</v>
      </c>
      <c r="I39" s="33"/>
    </row>
    <row r="40" spans="1:9" ht="228" customHeight="1" x14ac:dyDescent="0.25">
      <c r="A40" s="25" t="s">
        <v>77</v>
      </c>
      <c r="B40" s="16" t="s">
        <v>78</v>
      </c>
      <c r="C40" s="13"/>
      <c r="D40" s="26">
        <v>174787.1</v>
      </c>
      <c r="E40" s="26">
        <v>196559.06156</v>
      </c>
      <c r="F40" s="18"/>
      <c r="G40" s="18">
        <f t="shared" si="5"/>
        <v>1.1245627483950473</v>
      </c>
      <c r="H40" s="36" t="s">
        <v>109</v>
      </c>
      <c r="I40" s="35" t="s">
        <v>110</v>
      </c>
    </row>
    <row r="41" spans="1:9" ht="150" customHeight="1" x14ac:dyDescent="0.25">
      <c r="A41" s="25" t="s">
        <v>86</v>
      </c>
      <c r="B41" s="16" t="s">
        <v>87</v>
      </c>
      <c r="C41" s="13"/>
      <c r="D41" s="26">
        <v>1322797</v>
      </c>
      <c r="E41" s="26">
        <v>1322797.0449999999</v>
      </c>
      <c r="F41" s="18"/>
      <c r="G41" s="18">
        <f t="shared" si="5"/>
        <v>1.0000000340188253</v>
      </c>
      <c r="H41" s="36" t="s">
        <v>114</v>
      </c>
      <c r="I41" s="33"/>
    </row>
    <row r="42" spans="1:9" ht="118.5" customHeight="1" x14ac:dyDescent="0.25">
      <c r="A42" s="25" t="s">
        <v>70</v>
      </c>
      <c r="B42" s="16" t="s">
        <v>71</v>
      </c>
      <c r="C42" s="13"/>
      <c r="D42" s="26">
        <v>424738.3</v>
      </c>
      <c r="E42" s="26">
        <v>524391.01662999997</v>
      </c>
      <c r="F42" s="18"/>
      <c r="G42" s="18">
        <f t="shared" si="5"/>
        <v>1.2346214519152146</v>
      </c>
      <c r="H42" s="35" t="s">
        <v>112</v>
      </c>
      <c r="I42" s="36" t="s">
        <v>113</v>
      </c>
    </row>
    <row r="43" spans="1:9" ht="99.75" customHeight="1" x14ac:dyDescent="0.25">
      <c r="A43" s="25" t="s">
        <v>72</v>
      </c>
      <c r="B43" s="16" t="s">
        <v>73</v>
      </c>
      <c r="C43" s="31"/>
      <c r="D43" s="26">
        <v>-1125828.5</v>
      </c>
      <c r="E43" s="26">
        <v>-1171570.1542100001</v>
      </c>
      <c r="F43" s="18"/>
      <c r="G43" s="18">
        <f t="shared" si="5"/>
        <v>1.0406293269445568</v>
      </c>
      <c r="H43" s="36" t="s">
        <v>111</v>
      </c>
      <c r="I43" s="33"/>
    </row>
    <row r="44" spans="1:9" ht="22.5" customHeight="1" x14ac:dyDescent="0.25">
      <c r="A44" s="38" t="s">
        <v>0</v>
      </c>
      <c r="B44" s="38"/>
      <c r="C44" s="24">
        <f>SUM(C6+C33)</f>
        <v>154697368.30000001</v>
      </c>
      <c r="D44" s="24">
        <f>SUM(D6+D33)</f>
        <v>190139423.10000002</v>
      </c>
      <c r="E44" s="24">
        <f>SUM(E6+E33)</f>
        <v>192326356.16551998</v>
      </c>
      <c r="F44" s="12">
        <f t="shared" si="1"/>
        <v>1.243242585695105</v>
      </c>
      <c r="G44" s="12">
        <f t="shared" si="5"/>
        <v>1.0115017339900616</v>
      </c>
      <c r="H44" s="32"/>
      <c r="I44" s="32"/>
    </row>
    <row r="46" spans="1:9" ht="45.75" customHeight="1" x14ac:dyDescent="0.25">
      <c r="A46" s="42"/>
      <c r="B46" s="42"/>
      <c r="C46" s="42"/>
      <c r="D46" s="42"/>
      <c r="E46" s="42"/>
      <c r="F46" s="42"/>
      <c r="G46" s="42"/>
      <c r="H46" s="42"/>
      <c r="I46" s="42"/>
    </row>
    <row r="50" spans="1:9" ht="15" customHeight="1" x14ac:dyDescent="0.25">
      <c r="A50" s="41"/>
      <c r="B50" s="41"/>
      <c r="C50" s="41"/>
      <c r="D50" s="41"/>
      <c r="E50" s="41"/>
      <c r="F50" s="41"/>
      <c r="G50" s="41"/>
      <c r="H50" s="41"/>
      <c r="I50" s="41"/>
    </row>
    <row r="52" spans="1:9" x14ac:dyDescent="0.25">
      <c r="B52" s="3"/>
      <c r="C52" s="27"/>
      <c r="D52" s="27"/>
    </row>
  </sheetData>
  <mergeCells count="13">
    <mergeCell ref="A1:I1"/>
    <mergeCell ref="A3:A4"/>
    <mergeCell ref="B3:B4"/>
    <mergeCell ref="C3:D3"/>
    <mergeCell ref="F3:G3"/>
    <mergeCell ref="L12:Q15"/>
    <mergeCell ref="A44:B44"/>
    <mergeCell ref="L3:S4"/>
    <mergeCell ref="L6:S10"/>
    <mergeCell ref="A50:I50"/>
    <mergeCell ref="A46:I46"/>
    <mergeCell ref="E3:E4"/>
    <mergeCell ref="H3:I3"/>
  </mergeCells>
  <printOptions horizontalCentered="1"/>
  <pageMargins left="0.19685039370078741" right="0.19685039370078741" top="0.31496062992125984" bottom="0.23622047244094491" header="0" footer="0"/>
  <pageSetup paperSize="8" scale="8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Доходы ОБ  </vt:lpstr>
      <vt:lpstr>'Доходы ОБ  '!Заголовки_для_печати</vt:lpstr>
      <vt:lpstr>'Доходы ОБ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Потапова Анна Юрьевна</dc:creator>
  <cp:lastModifiedBy>Хохлова Анна Юрьевна</cp:lastModifiedBy>
  <cp:lastPrinted>2025-05-13T08:33:00Z</cp:lastPrinted>
  <dcterms:created xsi:type="dcterms:W3CDTF">2018-04-06T11:58:55Z</dcterms:created>
  <dcterms:modified xsi:type="dcterms:W3CDTF">2025-05-15T06:25:43Z</dcterms:modified>
</cp:coreProperties>
</file>