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520" yWindow="-180" windowWidth="13380" windowHeight="12405"/>
  </bookViews>
  <sheets>
    <sheet name="ДОХОДЫ " sheetId="1" r:id="rId1"/>
    <sheet name="РАСХОДЫ" sheetId="2" r:id="rId2"/>
  </sheets>
  <definedNames>
    <definedName name="_xlnm.Print_Titles" localSheetId="0">'ДОХОДЫ '!$3:$6</definedName>
    <definedName name="_xlnm.Print_Titles" localSheetId="1">РАСХОДЫ!$3:$6</definedName>
    <definedName name="_xlnm.Print_Area" localSheetId="0">'ДОХОДЫ '!$A$1:$F$42</definedName>
    <definedName name="_xlnm.Print_Area" localSheetId="1">РАСХОДЫ!$A$1:$F$88</definedName>
  </definedNames>
  <calcPr calcId="144525"/>
</workbook>
</file>

<file path=xl/calcChain.xml><?xml version="1.0" encoding="utf-8"?>
<calcChain xmlns="http://schemas.openxmlformats.org/spreadsheetml/2006/main">
  <c r="D26" i="2" l="1"/>
  <c r="E26" i="2"/>
  <c r="D48" i="2"/>
  <c r="E48" i="2"/>
  <c r="E43" i="2"/>
  <c r="F48" i="2"/>
  <c r="F74" i="2"/>
  <c r="E67" i="2"/>
  <c r="F62" i="2"/>
  <c r="F66" i="2"/>
  <c r="F54" i="2"/>
  <c r="F49" i="2"/>
  <c r="F23" i="2"/>
  <c r="C67" i="2"/>
  <c r="C56" i="2"/>
  <c r="C26" i="2"/>
  <c r="E39" i="1" l="1"/>
  <c r="E86" i="2" l="1"/>
  <c r="E87" i="2"/>
  <c r="E85" i="2"/>
  <c r="F87" i="2"/>
  <c r="E83" i="2"/>
  <c r="E80" i="2"/>
  <c r="E81" i="2"/>
  <c r="E79" i="2"/>
  <c r="E75" i="2"/>
  <c r="E76" i="2"/>
  <c r="E77" i="2"/>
  <c r="E74" i="2"/>
  <c r="F76" i="2"/>
  <c r="F75" i="2"/>
  <c r="E69" i="2"/>
  <c r="E70" i="2"/>
  <c r="E71" i="2"/>
  <c r="E72" i="2"/>
  <c r="E68" i="2"/>
  <c r="F72" i="2"/>
  <c r="F71" i="2"/>
  <c r="F70" i="2"/>
  <c r="F69" i="2"/>
  <c r="E61" i="2"/>
  <c r="E62" i="2"/>
  <c r="E63" i="2"/>
  <c r="E64" i="2"/>
  <c r="E65" i="2"/>
  <c r="E66" i="2"/>
  <c r="E60" i="2"/>
  <c r="F61" i="2"/>
  <c r="F60" i="2"/>
  <c r="F59" i="2" s="1"/>
  <c r="E58" i="2"/>
  <c r="E57" i="2"/>
  <c r="F57" i="2"/>
  <c r="F55" i="2"/>
  <c r="F52" i="2"/>
  <c r="F51" i="2"/>
  <c r="F50" i="2"/>
  <c r="E50" i="2"/>
  <c r="E51" i="2"/>
  <c r="E52" i="2"/>
  <c r="E53" i="2"/>
  <c r="E54" i="2"/>
  <c r="E55" i="2"/>
  <c r="E49" i="2"/>
  <c r="E45" i="2"/>
  <c r="E46" i="2"/>
  <c r="E47" i="2"/>
  <c r="F47" i="2"/>
  <c r="E40" i="2"/>
  <c r="E42" i="2"/>
  <c r="E38" i="2"/>
  <c r="F38" i="2"/>
  <c r="E39" i="2"/>
  <c r="E28" i="2"/>
  <c r="E29" i="2"/>
  <c r="E30" i="2"/>
  <c r="E31" i="2"/>
  <c r="E32" i="2"/>
  <c r="E33" i="2"/>
  <c r="E34" i="2"/>
  <c r="E35" i="2"/>
  <c r="E36" i="2"/>
  <c r="E27" i="2"/>
  <c r="F36" i="2"/>
  <c r="F34" i="2"/>
  <c r="F29" i="2"/>
  <c r="E23" i="2"/>
  <c r="E24" i="2"/>
  <c r="E25" i="2"/>
  <c r="E22" i="2"/>
  <c r="F24" i="2"/>
  <c r="D21" i="2"/>
  <c r="F21" i="2"/>
  <c r="E19" i="2"/>
  <c r="E18" i="2" s="1"/>
  <c r="F17" i="2"/>
  <c r="E9" i="2"/>
  <c r="E10" i="2"/>
  <c r="E11" i="2"/>
  <c r="E12" i="2"/>
  <c r="E13" i="2"/>
  <c r="E15" i="2"/>
  <c r="E16" i="2"/>
  <c r="E17" i="2"/>
  <c r="E8" i="2"/>
  <c r="C37" i="2"/>
  <c r="C7" i="2"/>
  <c r="C18" i="2"/>
  <c r="F26" i="2" l="1"/>
  <c r="F7" i="2"/>
  <c r="E7" i="2"/>
  <c r="E21" i="2"/>
  <c r="E34" i="1"/>
  <c r="E35" i="1"/>
  <c r="E36" i="1"/>
  <c r="E33" i="1"/>
  <c r="E29" i="1"/>
  <c r="E26" i="1"/>
  <c r="E24" i="1"/>
  <c r="E25" i="1"/>
  <c r="E28" i="1"/>
  <c r="E30" i="1"/>
  <c r="E22" i="1"/>
  <c r="E21" i="1"/>
  <c r="E20" i="1"/>
  <c r="E18" i="1"/>
  <c r="E16" i="1" s="1"/>
  <c r="E17" i="1"/>
  <c r="E15" i="1"/>
  <c r="E14" i="1"/>
  <c r="E12" i="1"/>
  <c r="E9" i="1"/>
  <c r="E10" i="1"/>
  <c r="C16" i="1"/>
  <c r="F37" i="2" l="1"/>
  <c r="F73" i="2"/>
  <c r="E19" i="1" l="1"/>
  <c r="E32" i="1" l="1"/>
  <c r="E31" i="1" s="1"/>
  <c r="E11" i="1" l="1"/>
  <c r="E13" i="1"/>
  <c r="F67" i="2" l="1"/>
  <c r="F84" i="2"/>
  <c r="F43" i="2" l="1"/>
  <c r="D43" i="2" l="1"/>
  <c r="D67" i="2" l="1"/>
  <c r="F56" i="2"/>
  <c r="D73" i="2"/>
  <c r="D56" i="2"/>
  <c r="D37" i="2"/>
  <c r="E37" i="2" s="1"/>
  <c r="D7" i="2"/>
  <c r="D84" i="2" l="1"/>
  <c r="C84" i="2" l="1"/>
  <c r="C82" i="2"/>
  <c r="E82" i="2" s="1"/>
  <c r="C78" i="2"/>
  <c r="E78" i="2" s="1"/>
  <c r="C73" i="2"/>
  <c r="E73" i="2" s="1"/>
  <c r="D59" i="2"/>
  <c r="C59" i="2"/>
  <c r="E56" i="2"/>
  <c r="C48" i="2"/>
  <c r="C43" i="2"/>
  <c r="C21" i="2"/>
  <c r="C32" i="1"/>
  <c r="C31" i="1" s="1"/>
  <c r="C19" i="1"/>
  <c r="C13" i="1"/>
  <c r="C11" i="1"/>
  <c r="C8" i="1"/>
  <c r="E84" i="2" l="1"/>
  <c r="E88" i="2" s="1"/>
  <c r="C88" i="2"/>
  <c r="E59" i="2"/>
  <c r="C7" i="1"/>
  <c r="C42" i="1" s="1"/>
  <c r="E8" i="1" l="1"/>
  <c r="E7" i="1" s="1"/>
  <c r="E42" i="1" l="1"/>
</calcChain>
</file>

<file path=xl/sharedStrings.xml><?xml version="1.0" encoding="utf-8"?>
<sst xmlns="http://schemas.openxmlformats.org/spreadsheetml/2006/main" count="254" uniqueCount="246">
  <si>
    <t>тыс. рублей</t>
  </si>
  <si>
    <t>Код бюджетной 
классификации</t>
  </si>
  <si>
    <t>Наименование показателя</t>
  </si>
  <si>
    <t>Итого внесенных изменений</t>
  </si>
  <si>
    <t>внесенные изменения</t>
  </si>
  <si>
    <t>1 00 00000 00 0000 000</t>
  </si>
  <si>
    <t>НАЛОГОВЫЕ И НЕНАЛОГОВЫЕ ДОХОДЫ</t>
  </si>
  <si>
    <t>1 01 00000 00 0000 000</t>
  </si>
  <si>
    <t>НАЛОГИ НА ПРИБЫЛЬ, ДОХОДЫ</t>
  </si>
  <si>
    <t>1 01 01000 00 0000 110</t>
  </si>
  <si>
    <t>Налог на прибыль организаций</t>
  </si>
  <si>
    <t>1 01 02000 01 0000 110</t>
  </si>
  <si>
    <t>Налог на доходы физических лиц</t>
  </si>
  <si>
    <t>1 03 00000 00 0000 000</t>
  </si>
  <si>
    <t>НАЛОГИ НА ТОВАРЫ (РАБОТЫ, УСЛУГИ), РЕАЛИЗУЕМЫЕ НА ТЕРРИТОРИИ РОССИЙСКОЙ ФЕДЕРАЦИИ</t>
  </si>
  <si>
    <t>1 03 02000 01 0000 110</t>
  </si>
  <si>
    <t>Акцизы по подакцизным товарам (продукции), производимым на территории Российской Федерации</t>
  </si>
  <si>
    <t>1 05 00000 00 0000 000</t>
  </si>
  <si>
    <t>НАЛОГИ НА СОВОКУПНЫЙ ДОХОД</t>
  </si>
  <si>
    <t>1 05 01000 00 0000 110</t>
  </si>
  <si>
    <t>Налог, взимаемый в связи с применением упрощенной системы налогообложения</t>
  </si>
  <si>
    <t>1 05 06000 01 0000 110</t>
  </si>
  <si>
    <t>Налог на профессиональный доход</t>
  </si>
  <si>
    <t>1 06 00000 00 0000 000</t>
  </si>
  <si>
    <t>НАЛОГИ НА ИМУЩЕСТВО</t>
  </si>
  <si>
    <t>1 06 02000 02 0000 110</t>
  </si>
  <si>
    <t>Налог на имущество организаций</t>
  </si>
  <si>
    <t>1 06 05000 02 0000 110</t>
  </si>
  <si>
    <t>Налог на игорный бизнес</t>
  </si>
  <si>
    <t>1 07 00000 00 0000 000</t>
  </si>
  <si>
    <t>НАЛОГИ, СБОРЫ И РЕГУЛЯРНЫЕ ПЛАТЕЖИ ЗА ПОЛЬЗОВАНИЕ ПРИРОДНЫМИ РЕСУРСАМИ</t>
  </si>
  <si>
    <t>1 07 01000 01 0000 110</t>
  </si>
  <si>
    <t>Налог на добычу полезных ископаемых</t>
  </si>
  <si>
    <t>1 07 04000 01 0000 110</t>
  </si>
  <si>
    <t>Сборы за пользование объектами животного мира и за пользование объектами водных биологических ресурсов</t>
  </si>
  <si>
    <t>1 08 00000 00 0000 000</t>
  </si>
  <si>
    <t>ГОСУДАРСТВЕННАЯ ПОШЛИНА</t>
  </si>
  <si>
    <t>1 09 00000 00 0000 000</t>
  </si>
  <si>
    <t>ЗАДОЛЖЕННОСТЬ И ПЕРЕРАСЧЕТЫ ПО ОТМЕНЕННЫМ НАЛОГАМ, СБОРАМ И ИНЫМ ОБЯЗАТЕЛЬНЫМ ПЛАТЕЖАМ</t>
  </si>
  <si>
    <t>1 11 00000 00 0000 000</t>
  </si>
  <si>
    <t>ДОХОДЫ ОТ ИСПОЛЬЗОВАНИЯ ИМУЩЕСТВА, НАХОДЯЩЕГОСЯ В ГОСУДАРСТВЕННОЙ И МУНИЦИПАЛЬНОЙ СОБСТВЕННОСТИ</t>
  </si>
  <si>
    <t>1 12 00000 00 0000 000</t>
  </si>
  <si>
    <t>ПЛАТЕЖИ ПРИ ПОЛЬЗОВАНИИ ПРИРОДНЫМИ РЕСУРСАМИ</t>
  </si>
  <si>
    <t>1 13 00000 00 0000 000</t>
  </si>
  <si>
    <t>1 14 00000 00 0000 000</t>
  </si>
  <si>
    <t>ДОХОДЫ ОТ ПРОДАЖИ МАТЕРИАЛЬНЫХ И НЕМАТЕРИАЛЬНЫХ АКТИВОВ</t>
  </si>
  <si>
    <t>1 15 00000 00 0000 000</t>
  </si>
  <si>
    <t>АДМИНИСТРАТИВНЫЕ ПЛАТЕЖИ И СБОРЫ</t>
  </si>
  <si>
    <t>1 16 00000 00 0000 000</t>
  </si>
  <si>
    <t>ШТРАФЫ, САНКЦИИ, ВОЗМЕЩЕНИЕ УЩЕРБА</t>
  </si>
  <si>
    <t>1 17 00000 00 0000 000</t>
  </si>
  <si>
    <t>ПРОЧИЕ НЕНАЛОГОВЫЕ ДОХОДЫ</t>
  </si>
  <si>
    <t>2 00 00000 00 0000 000</t>
  </si>
  <si>
    <t>БЕЗВОЗМЕЗДНЫЕ ПОСТУПЛЕНИЯ</t>
  </si>
  <si>
    <t>2 02 00000 00 0000 000</t>
  </si>
  <si>
    <t>БЕЗВОЗМЕЗДНЫЕ ПОСТУПЛЕНИЯ ОТ ДРУГИХ БЮДЖЕТОВ БЮДЖЕТНОЙ СИСТЕМЫ РОССИЙСКОЙ ФЕДЕРАЦИИ</t>
  </si>
  <si>
    <t>2 02 01000 00 0000 151</t>
  </si>
  <si>
    <t>Дотации бюджетам субъектов Российской Федерации и муниципальных образований</t>
  </si>
  <si>
    <t>2 02 02000 00 0000 151</t>
  </si>
  <si>
    <t>Субсидии бюджетам субъектов Российской Федерации и муниципальных образований (межбюджетные субсидии)</t>
  </si>
  <si>
    <t>2 02 03000 00 0000 151</t>
  </si>
  <si>
    <t xml:space="preserve">Субвенции бюджетам субъектов Российской Федерации и муниципальных образований </t>
  </si>
  <si>
    <t>2 02 04000 00 0000 151</t>
  </si>
  <si>
    <t>Иные межбюджетные трансферты</t>
  </si>
  <si>
    <t>2 02 90000 00 0000 151</t>
  </si>
  <si>
    <t>Прочие безвозмездные поступления от других бюджетов бюджетной системы</t>
  </si>
  <si>
    <t>БЕЗВОЗМЕЗДНЫЕ ПОСТУПЛЕНИЯ ОТ ГОСУДАРСТВЕННЫХ (МУНИЦИПАЛЬНЫХ) ОРГАНИЗАЦИЙ</t>
  </si>
  <si>
    <t>2 18 00000 00 0000 000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</si>
  <si>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</si>
  <si>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2 19 00000 00 0000 000</t>
  </si>
  <si>
    <t>ВОЗВРАТ ОСТАТКОВ СУБСИДИЙ, СУБВЕНЦИЙ И ИНЫХ МЕЖБЮДЖЕТНЫХ ТРАНСФЕРТОВ, ИМЕЮЩИХ ЦЕЛЕВОЕ НАЗНАЧЕНИЕ, ПРОШЛЫХ ЛЕТ</t>
  </si>
  <si>
    <t>ИТОГО ДОХОДОВ:</t>
  </si>
  <si>
    <t xml:space="preserve">Код бюджетной классификации </t>
  </si>
  <si>
    <t>0100</t>
  </si>
  <si>
    <t>Общегосударственные вопросы</t>
  </si>
  <si>
    <t>0102</t>
  </si>
  <si>
    <t>Функционирование высшего должностного лица субъекта Российской Федерации и муниципального образования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</si>
  <si>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</si>
  <si>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</si>
  <si>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</si>
  <si>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</si>
  <si>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0105</t>
  </si>
  <si>
    <t>Судебная система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</si>
  <si>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</si>
  <si>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</si>
  <si>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0107</t>
  </si>
  <si>
    <t>Обеспечение проведения выборов и референдумов</t>
  </si>
  <si>
    <t>0111</t>
  </si>
  <si>
    <t>Резервные фонды</t>
  </si>
  <si>
    <t>0112</t>
  </si>
  <si>
    <t>Прикладные научные исследования в области общегосударственных вопросов</t>
  </si>
  <si>
    <t>0113</t>
  </si>
  <si>
    <t>Другие общегосударственные вопросы</t>
  </si>
  <si>
    <t>0200</t>
  </si>
  <si>
    <t>Национальная оборона</t>
  </si>
  <si>
    <t>0203</t>
  </si>
  <si>
    <t xml:space="preserve"> Мобилизационная и вневойсковая подготовка</t>
  </si>
  <si>
    <t>0204</t>
  </si>
  <si>
    <t xml:space="preserve"> Мобилизационная подготовка экономики</t>
  </si>
  <si>
    <t>0300</t>
  </si>
  <si>
    <t>Национальная безопасность и правоохранительная деятельность</t>
  </si>
  <si>
    <t>0304</t>
  </si>
  <si>
    <t>Органы юстиции</t>
  </si>
  <si>
    <t>0309</t>
  </si>
  <si>
    <t>0310</t>
  </si>
  <si>
    <t>0311</t>
  </si>
  <si>
    <t>Миграционная политика</t>
  </si>
  <si>
    <t>0400</t>
  </si>
  <si>
    <t>Национальная экономика</t>
  </si>
  <si>
    <t>0401</t>
  </si>
  <si>
    <t>Общеэкономические вопросы</t>
  </si>
  <si>
    <t>0402</t>
  </si>
  <si>
    <t>Топливно-энергетический комплекс</t>
  </si>
  <si>
    <t>0405</t>
  </si>
  <si>
    <t>Сельское хозяйство и рыболовство</t>
  </si>
  <si>
    <t>0406</t>
  </si>
  <si>
    <t>Водное хозяйство</t>
  </si>
  <si>
    <t>0407</t>
  </si>
  <si>
    <t>Лесное хозяйство</t>
  </si>
  <si>
    <t>0408</t>
  </si>
  <si>
    <t>Транспорт</t>
  </si>
  <si>
    <t>0409</t>
  </si>
  <si>
    <t>Дорожное хозяйство (дорожные фонды)</t>
  </si>
  <si>
    <t>0410</t>
  </si>
  <si>
    <t>Связь и информатика</t>
  </si>
  <si>
    <t>0411</t>
  </si>
  <si>
    <t>Прикладные научные исследования в области национальной экономики</t>
  </si>
  <si>
    <t>0412</t>
  </si>
  <si>
    <t>Другие вопросы в области национальной экономики</t>
  </si>
  <si>
    <t>0500</t>
  </si>
  <si>
    <t>Жилищно-коммунальное хозяйство</t>
  </si>
  <si>
    <t>0501</t>
  </si>
  <si>
    <t>Жилищное хозяйство</t>
  </si>
  <si>
    <t>0502</t>
  </si>
  <si>
    <t>Коммунальное хозяйство</t>
  </si>
  <si>
    <t>0503</t>
  </si>
  <si>
    <t>Благоустройство</t>
  </si>
  <si>
    <t>0505</t>
  </si>
  <si>
    <t>Другие вопросы в области жилищно-коммунального хозяйства</t>
  </si>
  <si>
    <t>0600</t>
  </si>
  <si>
    <t>Охрана окружающей среды</t>
  </si>
  <si>
    <t>0602</t>
  </si>
  <si>
    <t>Сбор, удаление отходов и очистка сточных вод</t>
  </si>
  <si>
    <t>0603</t>
  </si>
  <si>
    <t>Охрана объектов растительного и животного мира и среды их обитания</t>
  </si>
  <si>
    <t>0604</t>
  </si>
  <si>
    <t>Прикладные научные исследования в области охраны окружающей среды</t>
  </si>
  <si>
    <t>0605</t>
  </si>
  <si>
    <t>Другие вопросы в области охраны окружающей среды</t>
  </si>
  <si>
    <t>0700</t>
  </si>
  <si>
    <t>Образование</t>
  </si>
  <si>
    <t>0701</t>
  </si>
  <si>
    <t>Дошкольное образование</t>
  </si>
  <si>
    <t>0702</t>
  </si>
  <si>
    <t>Общее образование</t>
  </si>
  <si>
    <t>0703</t>
  </si>
  <si>
    <t>Дополнительное образование детей</t>
  </si>
  <si>
    <t>0704</t>
  </si>
  <si>
    <t>Среднее профессиональное образование</t>
  </si>
  <si>
    <t>0705</t>
  </si>
  <si>
    <t>Профессиональная подготовка, переподготовка и повышение квалификации</t>
  </si>
  <si>
    <t>0707</t>
  </si>
  <si>
    <t>Молодежная политика</t>
  </si>
  <si>
    <t>0709</t>
  </si>
  <si>
    <t>Другие вопросы в области образования</t>
  </si>
  <si>
    <t>0800</t>
  </si>
  <si>
    <t>Культура, кинематография</t>
  </si>
  <si>
    <t>0801</t>
  </si>
  <si>
    <t>Культура</t>
  </si>
  <si>
    <t>0804</t>
  </si>
  <si>
    <t>Другие вопросы в области культуры, кинематографии</t>
  </si>
  <si>
    <t>0900</t>
  </si>
  <si>
    <t>Здравоохранение</t>
  </si>
  <si>
    <t>0901</t>
  </si>
  <si>
    <t>Стационарная медицинская помощь</t>
  </si>
  <si>
    <t>0902</t>
  </si>
  <si>
    <t>Амбулаторная помощь</t>
  </si>
  <si>
    <t>0904</t>
  </si>
  <si>
    <t>Скорая медицинская помощь</t>
  </si>
  <si>
    <t>0905</t>
  </si>
  <si>
    <t>Санаторно-оздоровительная помощь</t>
  </si>
  <si>
    <t>0906</t>
  </si>
  <si>
    <t>Заготовка, переработка, хранение и обеспечение безопасности донорской крови и её компонентов</t>
  </si>
  <si>
    <t>0907</t>
  </si>
  <si>
    <t>Санитарно-эпидемиологическое благополучие</t>
  </si>
  <si>
    <t>0909</t>
  </si>
  <si>
    <t>Другие вопросы в области здравоохранения</t>
  </si>
  <si>
    <t>1000</t>
  </si>
  <si>
    <t>Социальная политика</t>
  </si>
  <si>
    <t>1001</t>
  </si>
  <si>
    <t>Пенсионное обеспечение</t>
  </si>
  <si>
    <t>1002</t>
  </si>
  <si>
    <t>Социальное обслуживание населения</t>
  </si>
  <si>
    <t>1003</t>
  </si>
  <si>
    <t>Социальное обеспечение населения</t>
  </si>
  <si>
    <t>1004</t>
  </si>
  <si>
    <t>Охрана семьи и детства</t>
  </si>
  <si>
    <t>1006</t>
  </si>
  <si>
    <t>Другие вопросы в области социальной политики</t>
  </si>
  <si>
    <t>1100</t>
  </si>
  <si>
    <t>Физическая культура и спорт</t>
  </si>
  <si>
    <t>1101</t>
  </si>
  <si>
    <t>Физическая культура</t>
  </si>
  <si>
    <t>1102</t>
  </si>
  <si>
    <t>Массовый спорт</t>
  </si>
  <si>
    <t>1103</t>
  </si>
  <si>
    <t>Спорт высших достижений</t>
  </si>
  <si>
    <t>1105</t>
  </si>
  <si>
    <t>Другие вопросы в области физической культуры и спорта</t>
  </si>
  <si>
    <t>1200</t>
  </si>
  <si>
    <t>Средства массовой информации</t>
  </si>
  <si>
    <t>1201</t>
  </si>
  <si>
    <t>Телевидение и радиовещание</t>
  </si>
  <si>
    <t>1202</t>
  </si>
  <si>
    <t>Периодическая печать и издательства</t>
  </si>
  <si>
    <t>1204</t>
  </si>
  <si>
    <t>Другие вопросы в области средств массовой информации</t>
  </si>
  <si>
    <t>1300</t>
  </si>
  <si>
    <t>Обслуживание государственного долга</t>
  </si>
  <si>
    <t>1301</t>
  </si>
  <si>
    <t>Обслуживание государственного внутреннего и муниципального долга</t>
  </si>
  <si>
    <t>1400</t>
  </si>
  <si>
    <t>Межбюджетные трансферты общего характера бюджетам муниципальных образований</t>
  </si>
  <si>
    <t>1401</t>
  </si>
  <si>
    <t>Дотации на выравнивание бюджетной обеспеченности субъектов Российской Федерации и муниципальных образований</t>
  </si>
  <si>
    <t>1402</t>
  </si>
  <si>
    <t>Иные дотации</t>
  </si>
  <si>
    <t>1403</t>
  </si>
  <si>
    <t>Прочие межбюджетные трансферты общего характера</t>
  </si>
  <si>
    <t>ИТОГО РАСХОДОВ:</t>
  </si>
  <si>
    <t>Гражданская оборона</t>
  </si>
  <si>
    <t>Защита населения и территории от чрезвычайных ситуаций природного и техногенного характера, пожарная безопасность</t>
  </si>
  <si>
    <t>2 04 00000 00 0000 000</t>
  </si>
  <si>
    <t>БЕЗВОЗМЕЗДНЫЕ ПОСТУПЛЕНИЯ ОТ НЕГОСУДАРСТВЕННЫХ ОРГАНИЗАЦИЙ</t>
  </si>
  <si>
    <t>2 03 00000 00 0000 000</t>
  </si>
  <si>
    <t>ДОХОДЫ ОТ ОКАЗАНИЯ ПЛАТНЫХ УСЛУГ И КОМПЕНСАЦИИ ЗАТРАТ ГОСУДАРСТВА</t>
  </si>
  <si>
    <t>0108</t>
  </si>
  <si>
    <t>Международные отношения и международное сотрудничество</t>
  </si>
  <si>
    <t>0504</t>
  </si>
  <si>
    <t>Прикладные научные исследования в области жилищно-коммунального хозяйства</t>
  </si>
  <si>
    <t xml:space="preserve">Сведения о внесенных изменениях в закон о бюджете в части доходов за 2025 год
</t>
  </si>
  <si>
    <t xml:space="preserve"> Закон Саратовской области от 11.12.2024 года № 158-ЗСО «Об областном бюджете на 2025 год и на плановый период 2026 и 2027 годов» (первоначальная редакция) </t>
  </si>
  <si>
    <t>Закон Саратовской области о внесении изменений в закон «Об областном бюджете на 2025 год и на плановый период 2026 и 2027 годов»</t>
  </si>
  <si>
    <t>166-ЗСО от 25.12.2024</t>
  </si>
  <si>
    <t>Закон Саратовской области «Об областном бюджете на 2025 год и на плановый период 2026 и 2027 годов»                                  (с учетом внесенных изменений)</t>
  </si>
  <si>
    <t>Сведения о внесенных изменениях в закон о бюджете в части расходов за 2025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</si>
</sst>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_р_._-;\-* #,##0.0_р_._-;_-* &quot;-&quot;?_р_._-;_-@_-"/>
    <numFmt numFmtId="165" formatCode="_-* #,##0.0\ _₽_-;\-* #,##0.0\ _₽_-;_-* &quot;-&quot;?\ _₽_-;_-@_-"/>
    <numFmt numFmtId="166" formatCode="0000"/>
    <numFmt numFmtId="167" formatCode="#,##0.0_р_.;\-#,##0.0_р_."/>
  </numFmts>
  <fonts count="12" x14ac:knownFonts="1">
    <font>
      <sz val="8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8"/>
      <color theme="1"/>
      <name val="Arial"/>
      <family val="2"/>
      <charset val="204"/>
    </font>
    <font>
      <sz val="12"/>
      <color rgb="FF000000"/>
      <name val="PT Astra Serif"/>
      <family val="1"/>
      <charset val="204"/>
    </font>
    <font>
      <b/>
      <sz val="14"/>
      <name val="PT Astra Serif"/>
      <family val="1"/>
      <charset val="204"/>
    </font>
    <font>
      <sz val="10"/>
      <name val="PT Astra Serif"/>
      <family val="1"/>
      <charset val="204"/>
    </font>
    <font>
      <b/>
      <sz val="10"/>
      <name val="PT Astra Serif"/>
      <family val="1"/>
      <charset val="204"/>
    </font>
    <font>
      <i/>
      <sz val="10"/>
      <name val="PT Astra Serif"/>
      <family val="1"/>
      <charset val="204"/>
    </font>
    <font>
      <sz val="12"/>
      <name val="PT Astra Serif"/>
      <family val="1"/>
      <charset val="204"/>
    </font>
    <font>
      <b/>
      <sz val="12"/>
      <name val="PT Astra Serif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B8D0EE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4" fontId="3" fillId="0" borderId="19">
      <alignment horizontal="right"/>
    </xf>
    <xf numFmtId="0" fontId="4" fillId="0" borderId="10" applyNumberFormat="0">
      <alignment horizontal="right" vertical="top"/>
    </xf>
    <xf numFmtId="0" fontId="1" fillId="0" borderId="0"/>
  </cellStyleXfs>
  <cellXfs count="75">
    <xf numFmtId="0" fontId="0" fillId="0" borderId="0" xfId="0"/>
    <xf numFmtId="0" fontId="5" fillId="0" borderId="0" xfId="0" applyFont="1"/>
    <xf numFmtId="0" fontId="7" fillId="0" borderId="0" xfId="0" applyFont="1"/>
    <xf numFmtId="0" fontId="8" fillId="2" borderId="0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right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/>
    </xf>
    <xf numFmtId="0" fontId="8" fillId="3" borderId="7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left" vertical="center" wrapText="1"/>
    </xf>
    <xf numFmtId="164" fontId="8" fillId="3" borderId="8" xfId="0" applyNumberFormat="1" applyFont="1" applyFill="1" applyBorder="1" applyAlignment="1">
      <alignment horizontal="center" vertical="center" wrapText="1" shrinkToFit="1"/>
    </xf>
    <xf numFmtId="165" fontId="7" fillId="4" borderId="0" xfId="0" applyNumberFormat="1" applyFont="1" applyFill="1"/>
    <xf numFmtId="0" fontId="7" fillId="4" borderId="0" xfId="0" applyFont="1" applyFill="1"/>
    <xf numFmtId="0" fontId="7" fillId="2" borderId="9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vertical="center" wrapText="1"/>
    </xf>
    <xf numFmtId="164" fontId="7" fillId="2" borderId="10" xfId="0" applyNumberFormat="1" applyFont="1" applyFill="1" applyBorder="1" applyAlignment="1">
      <alignment horizontal="center" vertical="center" wrapText="1" shrinkToFit="1"/>
    </xf>
    <xf numFmtId="164" fontId="7" fillId="5" borderId="10" xfId="0" applyNumberFormat="1" applyFont="1" applyFill="1" applyBorder="1" applyAlignment="1">
      <alignment horizontal="center" vertical="center" wrapText="1" shrinkToFit="1"/>
    </xf>
    <xf numFmtId="164" fontId="7" fillId="6" borderId="11" xfId="0" applyNumberFormat="1" applyFont="1" applyFill="1" applyBorder="1" applyAlignment="1">
      <alignment horizontal="center" vertical="center" wrapText="1" shrinkToFit="1"/>
    </xf>
    <xf numFmtId="0" fontId="9" fillId="2" borderId="10" xfId="0" applyFont="1" applyFill="1" applyBorder="1" applyAlignment="1">
      <alignment vertical="center" wrapText="1"/>
    </xf>
    <xf numFmtId="164" fontId="9" fillId="2" borderId="10" xfId="0" applyNumberFormat="1" applyFont="1" applyFill="1" applyBorder="1" applyAlignment="1">
      <alignment horizontal="center" vertical="center" wrapText="1" shrinkToFit="1"/>
    </xf>
    <xf numFmtId="164" fontId="9" fillId="5" borderId="10" xfId="0" applyNumberFormat="1" applyFont="1" applyFill="1" applyBorder="1" applyAlignment="1">
      <alignment horizontal="center" vertical="center" wrapText="1" shrinkToFit="1"/>
    </xf>
    <xf numFmtId="0" fontId="10" fillId="0" borderId="0" xfId="0" applyFont="1"/>
    <xf numFmtId="0" fontId="5" fillId="0" borderId="0" xfId="0" applyFont="1" applyAlignment="1">
      <alignment horizontal="right" vertical="center" wrapText="1"/>
    </xf>
    <xf numFmtId="0" fontId="7" fillId="2" borderId="10" xfId="0" applyFont="1" applyFill="1" applyBorder="1" applyAlignment="1">
      <alignment horizontal="left" vertical="top" wrapText="1"/>
    </xf>
    <xf numFmtId="0" fontId="7" fillId="2" borderId="9" xfId="0" applyFont="1" applyFill="1" applyBorder="1" applyAlignment="1">
      <alignment horizontal="center" vertical="center" wrapText="1"/>
    </xf>
    <xf numFmtId="164" fontId="9" fillId="6" borderId="11" xfId="0" applyNumberFormat="1" applyFont="1" applyFill="1" applyBorder="1" applyAlignment="1">
      <alignment horizontal="center" vertical="center" wrapText="1" shrinkToFit="1"/>
    </xf>
    <xf numFmtId="0" fontId="8" fillId="3" borderId="9" xfId="0" applyFont="1" applyFill="1" applyBorder="1" applyAlignment="1">
      <alignment horizontal="center" vertical="center"/>
    </xf>
    <xf numFmtId="0" fontId="8" fillId="3" borderId="10" xfId="0" applyFont="1" applyFill="1" applyBorder="1" applyAlignment="1">
      <alignment horizontal="left" vertical="center" wrapText="1"/>
    </xf>
    <xf numFmtId="164" fontId="8" fillId="3" borderId="10" xfId="0" applyNumberFormat="1" applyFont="1" applyFill="1" applyBorder="1" applyAlignment="1">
      <alignment horizontal="center" vertical="center" wrapText="1" shrinkToFit="1"/>
    </xf>
    <xf numFmtId="0" fontId="10" fillId="0" borderId="0" xfId="0" applyFont="1" applyAlignment="1">
      <alignment horizontal="right" vertical="center" wrapText="1"/>
    </xf>
    <xf numFmtId="165" fontId="7" fillId="0" borderId="0" xfId="0" applyNumberFormat="1" applyFont="1"/>
    <xf numFmtId="0" fontId="7" fillId="2" borderId="12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vertical="center" wrapText="1"/>
    </xf>
    <xf numFmtId="164" fontId="7" fillId="2" borderId="13" xfId="0" applyNumberFormat="1" applyFont="1" applyFill="1" applyBorder="1" applyAlignment="1">
      <alignment horizontal="center" vertical="center" wrapText="1" shrinkToFit="1"/>
    </xf>
    <xf numFmtId="164" fontId="7" fillId="5" borderId="13" xfId="0" applyNumberFormat="1" applyFont="1" applyFill="1" applyBorder="1" applyAlignment="1">
      <alignment horizontal="center" vertical="center" wrapText="1" shrinkToFit="1"/>
    </xf>
    <xf numFmtId="164" fontId="8" fillId="3" borderId="15" xfId="0" applyNumberFormat="1" applyFont="1" applyFill="1" applyBorder="1" applyAlignment="1">
      <alignment horizontal="center" vertical="center" wrapText="1" shrinkToFit="1"/>
    </xf>
    <xf numFmtId="0" fontId="7" fillId="2" borderId="0" xfId="0" applyFont="1" applyFill="1" applyAlignment="1"/>
    <xf numFmtId="164" fontId="7" fillId="2" borderId="0" xfId="0" applyNumberFormat="1" applyFont="1" applyFill="1" applyAlignment="1"/>
    <xf numFmtId="164" fontId="8" fillId="0" borderId="0" xfId="0" applyNumberFormat="1" applyFont="1"/>
    <xf numFmtId="164" fontId="7" fillId="0" borderId="0" xfId="0" applyNumberFormat="1" applyFont="1"/>
    <xf numFmtId="164" fontId="7" fillId="2" borderId="0" xfId="0" applyNumberFormat="1" applyFont="1" applyFill="1" applyBorder="1" applyAlignment="1"/>
    <xf numFmtId="165" fontId="7" fillId="0" borderId="0" xfId="0" applyNumberFormat="1" applyFont="1" applyBorder="1"/>
    <xf numFmtId="164" fontId="8" fillId="3" borderId="0" xfId="0" applyNumberFormat="1" applyFont="1" applyFill="1" applyBorder="1" applyAlignment="1">
      <alignment horizontal="center" vertical="center" wrapText="1" shrinkToFit="1"/>
    </xf>
    <xf numFmtId="0" fontId="7" fillId="2" borderId="0" xfId="0" applyFont="1" applyFill="1" applyBorder="1" applyAlignment="1"/>
    <xf numFmtId="0" fontId="7" fillId="0" borderId="0" xfId="0" applyFont="1" applyBorder="1"/>
    <xf numFmtId="0" fontId="7" fillId="0" borderId="0" xfId="0" applyFont="1" applyAlignment="1">
      <alignment horizontal="left"/>
    </xf>
    <xf numFmtId="0" fontId="7" fillId="0" borderId="0" xfId="0" applyFont="1" applyAlignment="1">
      <alignment horizontal="right"/>
    </xf>
    <xf numFmtId="0" fontId="7" fillId="2" borderId="10" xfId="0" applyFont="1" applyFill="1" applyBorder="1" applyAlignment="1">
      <alignment horizontal="left" vertical="center" wrapText="1"/>
    </xf>
    <xf numFmtId="164" fontId="7" fillId="5" borderId="16" xfId="0" applyNumberFormat="1" applyFont="1" applyFill="1" applyBorder="1" applyAlignment="1">
      <alignment horizontal="center" vertical="center" wrapText="1" shrinkToFit="1"/>
    </xf>
    <xf numFmtId="164" fontId="7" fillId="2" borderId="16" xfId="0" applyNumberFormat="1" applyFont="1" applyFill="1" applyBorder="1" applyAlignment="1">
      <alignment horizontal="center" vertical="center" wrapText="1" shrinkToFit="1"/>
    </xf>
    <xf numFmtId="165" fontId="11" fillId="0" borderId="0" xfId="0" applyNumberFormat="1" applyFont="1" applyAlignment="1">
      <alignment horizontal="left"/>
    </xf>
    <xf numFmtId="166" fontId="7" fillId="0" borderId="10" xfId="1" applyNumberFormat="1" applyFont="1" applyFill="1" applyBorder="1" applyAlignment="1" applyProtection="1">
      <alignment wrapText="1"/>
      <protection hidden="1"/>
    </xf>
    <xf numFmtId="167" fontId="7" fillId="2" borderId="10" xfId="0" applyNumberFormat="1" applyFont="1" applyFill="1" applyBorder="1" applyAlignment="1">
      <alignment horizontal="center" vertical="center" wrapText="1" shrinkToFit="1"/>
    </xf>
    <xf numFmtId="165" fontId="7" fillId="0" borderId="0" xfId="0" applyNumberFormat="1" applyFont="1" applyAlignment="1">
      <alignment horizontal="right"/>
    </xf>
    <xf numFmtId="165" fontId="7" fillId="0" borderId="0" xfId="0" applyNumberFormat="1" applyFont="1" applyAlignment="1">
      <alignment horizontal="left"/>
    </xf>
    <xf numFmtId="0" fontId="8" fillId="0" borderId="20" xfId="0" applyFont="1" applyBorder="1" applyAlignment="1">
      <alignment horizontal="center" vertical="center" wrapText="1"/>
    </xf>
    <xf numFmtId="49" fontId="8" fillId="3" borderId="7" xfId="0" applyNumberFormat="1" applyFont="1" applyFill="1" applyBorder="1" applyAlignment="1">
      <alignment horizontal="center" vertical="center" wrapText="1" shrinkToFit="1"/>
    </xf>
    <xf numFmtId="49" fontId="7" fillId="2" borderId="9" xfId="0" applyNumberFormat="1" applyFont="1" applyFill="1" applyBorder="1" applyAlignment="1">
      <alignment horizontal="center" vertical="center" shrinkToFit="1"/>
    </xf>
    <xf numFmtId="49" fontId="8" fillId="3" borderId="9" xfId="0" applyNumberFormat="1" applyFont="1" applyFill="1" applyBorder="1" applyAlignment="1">
      <alignment horizontal="center" vertical="center" shrinkToFit="1"/>
    </xf>
    <xf numFmtId="0" fontId="8" fillId="2" borderId="3" xfId="0" applyFont="1" applyFill="1" applyBorder="1" applyAlignment="1">
      <alignment horizontal="center" vertical="center" wrapText="1"/>
    </xf>
    <xf numFmtId="0" fontId="8" fillId="3" borderId="14" xfId="0" applyFont="1" applyFill="1" applyBorder="1" applyAlignment="1">
      <alignment horizontal="center" vertical="center" wrapText="1"/>
    </xf>
    <xf numFmtId="0" fontId="8" fillId="3" borderId="15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7" fillId="0" borderId="5" xfId="0" applyFont="1" applyBorder="1" applyAlignment="1"/>
    <xf numFmtId="0" fontId="8" fillId="2" borderId="22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21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3" borderId="17" xfId="0" applyFont="1" applyFill="1" applyBorder="1" applyAlignment="1">
      <alignment horizontal="center" vertical="center" wrapText="1"/>
    </xf>
    <xf numFmtId="0" fontId="8" fillId="3" borderId="18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164" fontId="7" fillId="0" borderId="16" xfId="0" applyNumberFormat="1" applyFont="1" applyFill="1" applyBorder="1" applyAlignment="1">
      <alignment horizontal="center" vertical="center" wrapText="1" shrinkToFit="1"/>
    </xf>
    <xf numFmtId="164" fontId="7" fillId="0" borderId="10" xfId="0" applyNumberFormat="1" applyFont="1" applyFill="1" applyBorder="1" applyAlignment="1">
      <alignment horizontal="center" vertical="center" wrapText="1" shrinkToFit="1"/>
    </xf>
  </cellXfs>
  <cellStyles count="5">
    <cellStyle name="xl60" xfId="2"/>
    <cellStyle name="Данные (только для чтения)" xfId="3"/>
    <cellStyle name="Обычный" xfId="0" builtinId="0"/>
    <cellStyle name="Обычный 2" xfId="1"/>
    <cellStyle name="Обычный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5"/>
  <sheetViews>
    <sheetView tabSelected="1" view="pageBreakPreview" zoomScale="85" zoomScaleNormal="44" zoomScaleSheetLayoutView="85" workbookViewId="0">
      <pane xSplit="2" ySplit="6" topLeftCell="C7" activePane="bottomRight" state="frozen"/>
      <selection activeCell="E5" sqref="E5"/>
      <selection pane="topRight" activeCell="E5" sqref="E5"/>
      <selection pane="bottomLeft" activeCell="E5" sqref="E5"/>
      <selection pane="bottomRight" activeCell="E3" sqref="E3:E5"/>
    </sheetView>
  </sheetViews>
  <sheetFormatPr defaultRowHeight="12.75" x14ac:dyDescent="0.2"/>
  <cols>
    <col min="1" max="1" width="23.83203125" style="2" customWidth="1"/>
    <col min="2" max="2" width="52.6640625" style="35" customWidth="1"/>
    <col min="3" max="3" width="29.5" style="35" customWidth="1"/>
    <col min="4" max="4" width="32.83203125" style="2" customWidth="1"/>
    <col min="5" max="5" width="23.5" style="2" customWidth="1"/>
    <col min="6" max="6" width="14" style="2" customWidth="1"/>
    <col min="7" max="7" width="18" style="2" customWidth="1"/>
    <col min="8" max="8" width="16.5" style="2" customWidth="1"/>
    <col min="9" max="9" width="13.1640625" style="2" customWidth="1"/>
    <col min="10" max="10" width="15.83203125" style="2" bestFit="1" customWidth="1"/>
    <col min="11" max="11" width="16" style="2" bestFit="1" customWidth="1"/>
    <col min="12" max="16384" width="9.33203125" style="2"/>
  </cols>
  <sheetData>
    <row r="1" spans="1:7" ht="20.25" customHeight="1" x14ac:dyDescent="0.2">
      <c r="A1" s="61" t="s">
        <v>240</v>
      </c>
      <c r="B1" s="61"/>
      <c r="C1" s="61"/>
      <c r="D1" s="61"/>
      <c r="E1" s="61"/>
      <c r="F1" s="61"/>
    </row>
    <row r="2" spans="1:7" ht="14.25" customHeight="1" thickBot="1" x14ac:dyDescent="0.25">
      <c r="B2" s="3"/>
      <c r="C2" s="3"/>
      <c r="F2" s="4" t="s">
        <v>0</v>
      </c>
    </row>
    <row r="3" spans="1:7" ht="71.25" customHeight="1" thickBot="1" x14ac:dyDescent="0.25">
      <c r="A3" s="62" t="s">
        <v>1</v>
      </c>
      <c r="B3" s="62" t="s">
        <v>2</v>
      </c>
      <c r="C3" s="65" t="s">
        <v>241</v>
      </c>
      <c r="D3" s="5" t="s">
        <v>242</v>
      </c>
      <c r="E3" s="67" t="s">
        <v>244</v>
      </c>
      <c r="F3" s="62" t="s">
        <v>3</v>
      </c>
    </row>
    <row r="4" spans="1:7" ht="28.5" customHeight="1" thickBot="1" x14ac:dyDescent="0.25">
      <c r="A4" s="63"/>
      <c r="B4" s="63"/>
      <c r="C4" s="63"/>
      <c r="D4" s="54" t="s">
        <v>243</v>
      </c>
      <c r="E4" s="68"/>
      <c r="F4" s="63"/>
    </row>
    <row r="5" spans="1:7" ht="34.5" customHeight="1" thickBot="1" x14ac:dyDescent="0.25">
      <c r="A5" s="64"/>
      <c r="B5" s="64"/>
      <c r="C5" s="66"/>
      <c r="D5" s="58" t="s">
        <v>4</v>
      </c>
      <c r="E5" s="69"/>
      <c r="F5" s="66"/>
    </row>
    <row r="6" spans="1:7" ht="13.5" thickBot="1" x14ac:dyDescent="0.25">
      <c r="A6" s="5">
        <v>1</v>
      </c>
      <c r="B6" s="6">
        <v>2</v>
      </c>
      <c r="C6" s="6">
        <v>3</v>
      </c>
      <c r="D6" s="6">
        <v>4</v>
      </c>
      <c r="E6" s="6">
        <v>5</v>
      </c>
      <c r="F6" s="6">
        <v>6</v>
      </c>
    </row>
    <row r="7" spans="1:7" s="11" customFormat="1" ht="18" customHeight="1" x14ac:dyDescent="0.2">
      <c r="A7" s="7" t="s">
        <v>5</v>
      </c>
      <c r="B7" s="8" t="s">
        <v>6</v>
      </c>
      <c r="C7" s="9">
        <f>SUM(C8,C11,C13,C16,C19,C22,C23,C24,C25,C26,C27,C28,C29,C30)</f>
        <v>126591577.57374001</v>
      </c>
      <c r="D7" s="9"/>
      <c r="E7" s="9">
        <f>SUM(E8,E11,E13,E16,E19,E22,E23,E24,E25,E26,E27,E28,E29,E30)</f>
        <v>126591577.57374001</v>
      </c>
      <c r="F7" s="9"/>
      <c r="G7" s="10"/>
    </row>
    <row r="8" spans="1:7" s="11" customFormat="1" ht="15.75" customHeight="1" x14ac:dyDescent="0.2">
      <c r="A8" s="12" t="s">
        <v>7</v>
      </c>
      <c r="B8" s="13" t="s">
        <v>8</v>
      </c>
      <c r="C8" s="14">
        <f>C9+C10</f>
        <v>84853872.599999994</v>
      </c>
      <c r="D8" s="15"/>
      <c r="E8" s="14">
        <f t="shared" ref="E8" si="0">E9+E10</f>
        <v>84853872.599999994</v>
      </c>
      <c r="F8" s="16"/>
      <c r="G8" s="10"/>
    </row>
    <row r="9" spans="1:7" s="11" customFormat="1" ht="16.5" customHeight="1" x14ac:dyDescent="0.25">
      <c r="A9" s="12" t="s">
        <v>9</v>
      </c>
      <c r="B9" s="17" t="s">
        <v>10</v>
      </c>
      <c r="C9" s="18">
        <v>39349398.600000001</v>
      </c>
      <c r="D9" s="19"/>
      <c r="E9" s="18">
        <f>C9+D9</f>
        <v>39349398.600000001</v>
      </c>
      <c r="F9" s="16"/>
      <c r="G9" s="20"/>
    </row>
    <row r="10" spans="1:7" s="11" customFormat="1" ht="15.75" customHeight="1" x14ac:dyDescent="0.2">
      <c r="A10" s="12" t="s">
        <v>11</v>
      </c>
      <c r="B10" s="17" t="s">
        <v>12</v>
      </c>
      <c r="C10" s="18">
        <v>45504474</v>
      </c>
      <c r="D10" s="19"/>
      <c r="E10" s="18">
        <f>C10+D10</f>
        <v>45504474</v>
      </c>
      <c r="F10" s="16"/>
      <c r="G10" s="28"/>
    </row>
    <row r="11" spans="1:7" s="11" customFormat="1" ht="38.25" x14ac:dyDescent="0.2">
      <c r="A11" s="12" t="s">
        <v>13</v>
      </c>
      <c r="B11" s="22" t="s">
        <v>14</v>
      </c>
      <c r="C11" s="14">
        <f>C12</f>
        <v>13122982.4</v>
      </c>
      <c r="D11" s="15"/>
      <c r="E11" s="14">
        <f>E12</f>
        <v>13122982.4</v>
      </c>
      <c r="F11" s="16"/>
    </row>
    <row r="12" spans="1:7" s="11" customFormat="1" ht="38.25" x14ac:dyDescent="0.2">
      <c r="A12" s="12" t="s">
        <v>15</v>
      </c>
      <c r="B12" s="17" t="s">
        <v>16</v>
      </c>
      <c r="C12" s="18">
        <v>13122982.4</v>
      </c>
      <c r="D12" s="19"/>
      <c r="E12" s="18">
        <f>C12+D12</f>
        <v>13122982.4</v>
      </c>
      <c r="F12" s="16"/>
    </row>
    <row r="13" spans="1:7" s="11" customFormat="1" x14ac:dyDescent="0.2">
      <c r="A13" s="12" t="s">
        <v>17</v>
      </c>
      <c r="B13" s="13" t="s">
        <v>18</v>
      </c>
      <c r="C13" s="14">
        <f>C14+C15</f>
        <v>13951763</v>
      </c>
      <c r="D13" s="15"/>
      <c r="E13" s="14">
        <f>E14+E15</f>
        <v>13951763</v>
      </c>
      <c r="F13" s="16"/>
    </row>
    <row r="14" spans="1:7" s="11" customFormat="1" ht="30.75" customHeight="1" x14ac:dyDescent="0.2">
      <c r="A14" s="12" t="s">
        <v>19</v>
      </c>
      <c r="B14" s="17" t="s">
        <v>20</v>
      </c>
      <c r="C14" s="18">
        <v>13317700</v>
      </c>
      <c r="D14" s="19"/>
      <c r="E14" s="18">
        <f>C14+D14</f>
        <v>13317700</v>
      </c>
      <c r="F14" s="16"/>
    </row>
    <row r="15" spans="1:7" s="11" customFormat="1" ht="20.25" customHeight="1" x14ac:dyDescent="0.2">
      <c r="A15" s="12" t="s">
        <v>21</v>
      </c>
      <c r="B15" s="17" t="s">
        <v>22</v>
      </c>
      <c r="C15" s="18">
        <v>634063</v>
      </c>
      <c r="D15" s="19"/>
      <c r="E15" s="18">
        <f>C15+D15</f>
        <v>634063</v>
      </c>
      <c r="F15" s="16"/>
    </row>
    <row r="16" spans="1:7" s="11" customFormat="1" ht="18" customHeight="1" x14ac:dyDescent="0.2">
      <c r="A16" s="23" t="s">
        <v>23</v>
      </c>
      <c r="B16" s="13" t="s">
        <v>24</v>
      </c>
      <c r="C16" s="14">
        <f>C17+C18</f>
        <v>10528065</v>
      </c>
      <c r="D16" s="15"/>
      <c r="E16" s="14">
        <f>E18+E17</f>
        <v>10528065</v>
      </c>
      <c r="F16" s="16"/>
    </row>
    <row r="17" spans="1:7" s="11" customFormat="1" ht="14.25" customHeight="1" x14ac:dyDescent="0.2">
      <c r="A17" s="12" t="s">
        <v>25</v>
      </c>
      <c r="B17" s="17" t="s">
        <v>26</v>
      </c>
      <c r="C17" s="18">
        <v>10523697</v>
      </c>
      <c r="D17" s="19"/>
      <c r="E17" s="18">
        <f>C17+D17</f>
        <v>10523697</v>
      </c>
      <c r="F17" s="16"/>
    </row>
    <row r="18" spans="1:7" s="11" customFormat="1" ht="16.5" customHeight="1" x14ac:dyDescent="0.2">
      <c r="A18" s="12" t="s">
        <v>27</v>
      </c>
      <c r="B18" s="17" t="s">
        <v>28</v>
      </c>
      <c r="C18" s="18">
        <v>4368</v>
      </c>
      <c r="D18" s="19"/>
      <c r="E18" s="18">
        <f>C18+D18</f>
        <v>4368</v>
      </c>
      <c r="F18" s="16"/>
    </row>
    <row r="19" spans="1:7" s="11" customFormat="1" ht="25.5" x14ac:dyDescent="0.2">
      <c r="A19" s="23" t="s">
        <v>29</v>
      </c>
      <c r="B19" s="13" t="s">
        <v>30</v>
      </c>
      <c r="C19" s="14">
        <f>C20+C21</f>
        <v>264613</v>
      </c>
      <c r="D19" s="15"/>
      <c r="E19" s="14">
        <f>E20+E21</f>
        <v>264613</v>
      </c>
      <c r="F19" s="16"/>
    </row>
    <row r="20" spans="1:7" s="11" customFormat="1" ht="18" customHeight="1" x14ac:dyDescent="0.2">
      <c r="A20" s="12" t="s">
        <v>31</v>
      </c>
      <c r="B20" s="17" t="s">
        <v>32</v>
      </c>
      <c r="C20" s="18">
        <v>259782</v>
      </c>
      <c r="D20" s="19"/>
      <c r="E20" s="18">
        <f>C20+D20</f>
        <v>259782</v>
      </c>
      <c r="F20" s="24"/>
    </row>
    <row r="21" spans="1:7" s="11" customFormat="1" ht="42" customHeight="1" x14ac:dyDescent="0.2">
      <c r="A21" s="12" t="s">
        <v>33</v>
      </c>
      <c r="B21" s="17" t="s">
        <v>34</v>
      </c>
      <c r="C21" s="18">
        <v>4831</v>
      </c>
      <c r="D21" s="19"/>
      <c r="E21" s="18">
        <f>C21+D21</f>
        <v>4831</v>
      </c>
      <c r="F21" s="24"/>
    </row>
    <row r="22" spans="1:7" s="11" customFormat="1" ht="16.5" customHeight="1" x14ac:dyDescent="0.2">
      <c r="A22" s="12" t="s">
        <v>35</v>
      </c>
      <c r="B22" s="13" t="s">
        <v>36</v>
      </c>
      <c r="C22" s="14">
        <v>364475.55000000005</v>
      </c>
      <c r="D22" s="15"/>
      <c r="E22" s="14">
        <f>C22+D22</f>
        <v>364475.55000000005</v>
      </c>
      <c r="F22" s="16"/>
    </row>
    <row r="23" spans="1:7" s="11" customFormat="1" ht="42" customHeight="1" x14ac:dyDescent="0.2">
      <c r="A23" s="12" t="s">
        <v>37</v>
      </c>
      <c r="B23" s="13" t="s">
        <v>38</v>
      </c>
      <c r="C23" s="14"/>
      <c r="D23" s="15"/>
      <c r="E23" s="14"/>
      <c r="F23" s="16"/>
    </row>
    <row r="24" spans="1:7" ht="41.25" customHeight="1" x14ac:dyDescent="0.2">
      <c r="A24" s="12" t="s">
        <v>39</v>
      </c>
      <c r="B24" s="13" t="s">
        <v>40</v>
      </c>
      <c r="C24" s="14">
        <v>746054.02343000006</v>
      </c>
      <c r="D24" s="15"/>
      <c r="E24" s="14">
        <f t="shared" ref="E24:E30" si="1">C24+D24</f>
        <v>746054.02343000006</v>
      </c>
      <c r="F24" s="16"/>
      <c r="G24" s="21"/>
    </row>
    <row r="25" spans="1:7" ht="30.75" customHeight="1" x14ac:dyDescent="0.2">
      <c r="A25" s="12" t="s">
        <v>41</v>
      </c>
      <c r="B25" s="13" t="s">
        <v>42</v>
      </c>
      <c r="C25" s="14">
        <v>126872.35679999999</v>
      </c>
      <c r="D25" s="15"/>
      <c r="E25" s="14">
        <f t="shared" si="1"/>
        <v>126872.35679999999</v>
      </c>
      <c r="F25" s="16"/>
      <c r="G25" s="21"/>
    </row>
    <row r="26" spans="1:7" ht="42" customHeight="1" x14ac:dyDescent="0.2">
      <c r="A26" s="12" t="s">
        <v>43</v>
      </c>
      <c r="B26" s="13" t="s">
        <v>235</v>
      </c>
      <c r="C26" s="14">
        <v>503432.88737000001</v>
      </c>
      <c r="D26" s="15"/>
      <c r="E26" s="14">
        <f t="shared" si="1"/>
        <v>503432.88737000001</v>
      </c>
      <c r="F26" s="16"/>
      <c r="G26" s="21"/>
    </row>
    <row r="27" spans="1:7" ht="28.5" customHeight="1" x14ac:dyDescent="0.2">
      <c r="A27" s="12" t="s">
        <v>44</v>
      </c>
      <c r="B27" s="13" t="s">
        <v>45</v>
      </c>
      <c r="C27" s="14"/>
      <c r="D27" s="15"/>
      <c r="E27" s="14"/>
      <c r="F27" s="16"/>
    </row>
    <row r="28" spans="1:7" ht="15.75" customHeight="1" x14ac:dyDescent="0.2">
      <c r="A28" s="12" t="s">
        <v>46</v>
      </c>
      <c r="B28" s="13" t="s">
        <v>47</v>
      </c>
      <c r="C28" s="14">
        <v>17426.248</v>
      </c>
      <c r="D28" s="15"/>
      <c r="E28" s="14">
        <f t="shared" si="1"/>
        <v>17426.248</v>
      </c>
      <c r="F28" s="16"/>
    </row>
    <row r="29" spans="1:7" ht="15.75" customHeight="1" x14ac:dyDescent="0.25">
      <c r="A29" s="12" t="s">
        <v>48</v>
      </c>
      <c r="B29" s="13" t="s">
        <v>49</v>
      </c>
      <c r="C29" s="14">
        <v>2104620.3491399996</v>
      </c>
      <c r="D29" s="15"/>
      <c r="E29" s="14">
        <f t="shared" si="1"/>
        <v>2104620.3491399996</v>
      </c>
      <c r="F29" s="16"/>
      <c r="G29" s="1"/>
    </row>
    <row r="30" spans="1:7" ht="15.75" customHeight="1" x14ac:dyDescent="0.2">
      <c r="A30" s="12" t="s">
        <v>50</v>
      </c>
      <c r="B30" s="13" t="s">
        <v>51</v>
      </c>
      <c r="C30" s="14">
        <v>7400.1589999999997</v>
      </c>
      <c r="D30" s="15"/>
      <c r="E30" s="14">
        <f t="shared" si="1"/>
        <v>7400.1589999999997</v>
      </c>
      <c r="F30" s="16"/>
    </row>
    <row r="31" spans="1:7" s="11" customFormat="1" ht="18" customHeight="1" x14ac:dyDescent="0.2">
      <c r="A31" s="25" t="s">
        <v>52</v>
      </c>
      <c r="B31" s="26" t="s">
        <v>53</v>
      </c>
      <c r="C31" s="27">
        <f>C32+C38+C39+C40+C41</f>
        <v>46603726.700000003</v>
      </c>
      <c r="D31" s="27"/>
      <c r="E31" s="27">
        <f>E32+E38+E39+E40+E41</f>
        <v>46603726.700000003</v>
      </c>
      <c r="F31" s="27"/>
      <c r="G31" s="10"/>
    </row>
    <row r="32" spans="1:7" s="11" customFormat="1" ht="38.25" x14ac:dyDescent="0.25">
      <c r="A32" s="12" t="s">
        <v>54</v>
      </c>
      <c r="B32" s="13" t="s">
        <v>55</v>
      </c>
      <c r="C32" s="14">
        <f>C33+C34+C35+C36+C37</f>
        <v>46503726.700000003</v>
      </c>
      <c r="D32" s="15"/>
      <c r="E32" s="14">
        <f>E33+E34+E35+E36+E37</f>
        <v>46503726.700000003</v>
      </c>
      <c r="F32" s="16"/>
      <c r="G32" s="20"/>
    </row>
    <row r="33" spans="1:11" ht="27.75" customHeight="1" x14ac:dyDescent="0.2">
      <c r="A33" s="12" t="s">
        <v>56</v>
      </c>
      <c r="B33" s="13" t="s">
        <v>57</v>
      </c>
      <c r="C33" s="14">
        <v>18479539.100000001</v>
      </c>
      <c r="D33" s="15"/>
      <c r="E33" s="14">
        <f>C33+D33</f>
        <v>18479539.100000001</v>
      </c>
      <c r="F33" s="16"/>
      <c r="G33" s="28"/>
      <c r="H33" s="29"/>
      <c r="I33" s="11"/>
      <c r="J33" s="29"/>
    </row>
    <row r="34" spans="1:11" ht="42" customHeight="1" x14ac:dyDescent="0.2">
      <c r="A34" s="12" t="s">
        <v>58</v>
      </c>
      <c r="B34" s="13" t="s">
        <v>59</v>
      </c>
      <c r="C34" s="14">
        <v>23046772.5</v>
      </c>
      <c r="D34" s="15"/>
      <c r="E34" s="14">
        <f t="shared" ref="E34:E39" si="2">C34+D34</f>
        <v>23046772.5</v>
      </c>
      <c r="F34" s="16"/>
      <c r="G34" s="28"/>
      <c r="H34" s="29"/>
      <c r="J34" s="29"/>
    </row>
    <row r="35" spans="1:11" ht="27.75" customHeight="1" x14ac:dyDescent="0.2">
      <c r="A35" s="12" t="s">
        <v>60</v>
      </c>
      <c r="B35" s="13" t="s">
        <v>61</v>
      </c>
      <c r="C35" s="14">
        <v>2815886.1</v>
      </c>
      <c r="D35" s="15"/>
      <c r="E35" s="14">
        <f t="shared" si="2"/>
        <v>2815886.1</v>
      </c>
      <c r="F35" s="16"/>
      <c r="G35" s="28"/>
      <c r="H35" s="29"/>
      <c r="J35" s="29"/>
    </row>
    <row r="36" spans="1:11" ht="15.75" customHeight="1" x14ac:dyDescent="0.2">
      <c r="A36" s="12" t="s">
        <v>62</v>
      </c>
      <c r="B36" s="13" t="s">
        <v>63</v>
      </c>
      <c r="C36" s="14">
        <v>2161529</v>
      </c>
      <c r="D36" s="15"/>
      <c r="E36" s="14">
        <f t="shared" si="2"/>
        <v>2161529</v>
      </c>
      <c r="F36" s="16"/>
      <c r="G36" s="28"/>
      <c r="H36" s="29"/>
      <c r="J36" s="29"/>
    </row>
    <row r="37" spans="1:11" ht="27.75" customHeight="1" x14ac:dyDescent="0.2">
      <c r="A37" s="30" t="s">
        <v>64</v>
      </c>
      <c r="B37" s="31" t="s">
        <v>65</v>
      </c>
      <c r="C37" s="32"/>
      <c r="D37" s="15"/>
      <c r="E37" s="14"/>
      <c r="F37" s="16"/>
    </row>
    <row r="38" spans="1:11" ht="48" customHeight="1" x14ac:dyDescent="0.2">
      <c r="A38" s="30" t="s">
        <v>234</v>
      </c>
      <c r="B38" s="31" t="s">
        <v>66</v>
      </c>
      <c r="C38" s="32"/>
      <c r="D38" s="15"/>
      <c r="E38" s="14"/>
      <c r="F38" s="16"/>
      <c r="I38" s="29"/>
    </row>
    <row r="39" spans="1:11" ht="27.75" customHeight="1" x14ac:dyDescent="0.2">
      <c r="A39" s="30" t="s">
        <v>232</v>
      </c>
      <c r="B39" s="31" t="s">
        <v>233</v>
      </c>
      <c r="C39" s="32">
        <v>100000</v>
      </c>
      <c r="D39" s="33"/>
      <c r="E39" s="14">
        <f t="shared" si="2"/>
        <v>100000</v>
      </c>
      <c r="F39" s="16"/>
      <c r="I39" s="29"/>
    </row>
    <row r="40" spans="1:11" ht="66.75" customHeight="1" x14ac:dyDescent="0.25">
      <c r="A40" s="30" t="s">
        <v>67</v>
      </c>
      <c r="B40" s="31" t="s">
        <v>68</v>
      </c>
      <c r="C40" s="32"/>
      <c r="D40" s="33"/>
      <c r="E40" s="14"/>
      <c r="F40" s="16"/>
      <c r="G40" s="20"/>
    </row>
    <row r="41" spans="1:11" ht="55.5" customHeight="1" x14ac:dyDescent="0.25">
      <c r="A41" s="30" t="s">
        <v>69</v>
      </c>
      <c r="B41" s="31" t="s">
        <v>70</v>
      </c>
      <c r="C41" s="32"/>
      <c r="D41" s="33"/>
      <c r="E41" s="14"/>
      <c r="F41" s="16"/>
      <c r="G41" s="20"/>
      <c r="H41" s="29"/>
    </row>
    <row r="42" spans="1:11" s="11" customFormat="1" ht="19.5" customHeight="1" thickBot="1" x14ac:dyDescent="0.25">
      <c r="A42" s="59" t="s">
        <v>71</v>
      </c>
      <c r="B42" s="60"/>
      <c r="C42" s="34">
        <f>C7+C31</f>
        <v>173195304.27373999</v>
      </c>
      <c r="D42" s="34"/>
      <c r="E42" s="34">
        <f>E7+E31</f>
        <v>173195304.27373999</v>
      </c>
      <c r="F42" s="34"/>
    </row>
    <row r="44" spans="1:11" x14ac:dyDescent="0.2">
      <c r="E44" s="29"/>
      <c r="G44" s="29"/>
      <c r="K44" s="29"/>
    </row>
    <row r="45" spans="1:11" x14ac:dyDescent="0.2">
      <c r="C45" s="36"/>
      <c r="D45" s="29"/>
      <c r="E45" s="37"/>
      <c r="F45" s="29"/>
    </row>
    <row r="46" spans="1:11" x14ac:dyDescent="0.2">
      <c r="E46" s="29"/>
    </row>
    <row r="47" spans="1:11" x14ac:dyDescent="0.2">
      <c r="E47" s="38"/>
      <c r="F47" s="29"/>
    </row>
    <row r="48" spans="1:11" x14ac:dyDescent="0.2">
      <c r="C48" s="39"/>
      <c r="D48" s="40"/>
      <c r="E48" s="29"/>
    </row>
    <row r="49" spans="3:6" x14ac:dyDescent="0.2">
      <c r="C49" s="41"/>
      <c r="D49" s="41"/>
      <c r="E49" s="38"/>
      <c r="F49" s="29"/>
    </row>
    <row r="50" spans="3:6" x14ac:dyDescent="0.2">
      <c r="C50" s="42"/>
      <c r="D50" s="43"/>
      <c r="E50" s="29"/>
      <c r="F50" s="29"/>
    </row>
    <row r="51" spans="3:6" x14ac:dyDescent="0.2">
      <c r="C51" s="42"/>
      <c r="D51" s="43"/>
      <c r="E51" s="29"/>
      <c r="F51" s="29"/>
    </row>
    <row r="53" spans="3:6" ht="15.75" x14ac:dyDescent="0.25">
      <c r="E53" s="20"/>
    </row>
    <row r="55" spans="3:6" x14ac:dyDescent="0.2">
      <c r="F55" s="29"/>
    </row>
  </sheetData>
  <mergeCells count="7">
    <mergeCell ref="A42:B42"/>
    <mergeCell ref="A1:F1"/>
    <mergeCell ref="A3:A5"/>
    <mergeCell ref="B3:B5"/>
    <mergeCell ref="C3:C5"/>
    <mergeCell ref="E3:E5"/>
    <mergeCell ref="F3:F5"/>
  </mergeCells>
  <printOptions horizontalCentered="1"/>
  <pageMargins left="7.874015748031496E-2" right="7.874015748031496E-2" top="0.11811023622047245" bottom="0.11811023622047245" header="0" footer="0"/>
  <pageSetup paperSize="9" scale="72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98"/>
  <sheetViews>
    <sheetView view="pageBreakPreview" zoomScale="85" zoomScaleNormal="44" zoomScaleSheetLayoutView="85" workbookViewId="0">
      <pane xSplit="2" ySplit="6" topLeftCell="C7" activePane="bottomRight" state="frozen"/>
      <selection activeCell="E5" sqref="E5"/>
      <selection pane="topRight" activeCell="E5" sqref="E5"/>
      <selection pane="bottomLeft" activeCell="E5" sqref="E5"/>
      <selection pane="bottomRight" activeCell="G3" sqref="G3"/>
    </sheetView>
  </sheetViews>
  <sheetFormatPr defaultRowHeight="12.75" x14ac:dyDescent="0.2"/>
  <cols>
    <col min="1" max="1" width="19" style="2" customWidth="1"/>
    <col min="2" max="2" width="54.1640625" style="35" customWidth="1"/>
    <col min="3" max="3" width="24" style="35" customWidth="1"/>
    <col min="4" max="4" width="32" style="45" customWidth="1"/>
    <col min="5" max="5" width="23.5" style="2" customWidth="1"/>
    <col min="6" max="6" width="15.5" style="2" customWidth="1"/>
    <col min="7" max="7" width="29" style="44" customWidth="1"/>
    <col min="8" max="8" width="23.6640625" style="2" customWidth="1"/>
    <col min="9" max="16384" width="9.33203125" style="2"/>
  </cols>
  <sheetData>
    <row r="1" spans="1:8" ht="23.25" customHeight="1" x14ac:dyDescent="0.2">
      <c r="A1" s="72" t="s">
        <v>245</v>
      </c>
      <c r="B1" s="72"/>
      <c r="C1" s="72"/>
      <c r="D1" s="72"/>
      <c r="E1" s="72"/>
      <c r="F1" s="72"/>
    </row>
    <row r="2" spans="1:8" ht="15.75" customHeight="1" thickBot="1" x14ac:dyDescent="0.25">
      <c r="B2" s="3"/>
      <c r="C2" s="3"/>
      <c r="F2" s="4" t="s">
        <v>0</v>
      </c>
    </row>
    <row r="3" spans="1:8" ht="72.75" customHeight="1" thickBot="1" x14ac:dyDescent="0.25">
      <c r="A3" s="62" t="s">
        <v>72</v>
      </c>
      <c r="B3" s="62" t="s">
        <v>2</v>
      </c>
      <c r="C3" s="65" t="s">
        <v>241</v>
      </c>
      <c r="D3" s="5" t="s">
        <v>242</v>
      </c>
      <c r="E3" s="67" t="s">
        <v>244</v>
      </c>
      <c r="F3" s="62" t="s">
        <v>3</v>
      </c>
    </row>
    <row r="4" spans="1:8" ht="25.5" customHeight="1" thickBot="1" x14ac:dyDescent="0.25">
      <c r="A4" s="63"/>
      <c r="B4" s="63"/>
      <c r="C4" s="63"/>
      <c r="D4" s="54" t="s">
        <v>243</v>
      </c>
      <c r="E4" s="68"/>
      <c r="F4" s="63"/>
    </row>
    <row r="5" spans="1:8" ht="27" customHeight="1" thickBot="1" x14ac:dyDescent="0.25">
      <c r="A5" s="64"/>
      <c r="B5" s="64"/>
      <c r="C5" s="66"/>
      <c r="D5" s="58" t="s">
        <v>4</v>
      </c>
      <c r="E5" s="69"/>
      <c r="F5" s="66"/>
    </row>
    <row r="6" spans="1:8" ht="13.5" thickBot="1" x14ac:dyDescent="0.25">
      <c r="A6" s="6">
        <v>1</v>
      </c>
      <c r="B6" s="5">
        <v>2</v>
      </c>
      <c r="C6" s="6">
        <v>3</v>
      </c>
      <c r="D6" s="6">
        <v>4</v>
      </c>
      <c r="E6" s="6">
        <v>5</v>
      </c>
      <c r="F6" s="6">
        <v>6</v>
      </c>
    </row>
    <row r="7" spans="1:8" s="11" customFormat="1" ht="15.75" x14ac:dyDescent="0.25">
      <c r="A7" s="55" t="s">
        <v>73</v>
      </c>
      <c r="B7" s="8" t="s">
        <v>74</v>
      </c>
      <c r="C7" s="9">
        <f>SUM(C8:C17)</f>
        <v>24284465.100000001</v>
      </c>
      <c r="D7" s="9">
        <f>SUM(D8:D17)</f>
        <v>-2843999.5999999996</v>
      </c>
      <c r="E7" s="9">
        <f>SUM(E8:E17)</f>
        <v>21440465.5</v>
      </c>
      <c r="F7" s="9">
        <f>SUM(F8:F17)</f>
        <v>-2843999.5999999996</v>
      </c>
      <c r="G7" s="49"/>
      <c r="H7" s="10"/>
    </row>
    <row r="8" spans="1:8" ht="43.5" customHeight="1" x14ac:dyDescent="0.25">
      <c r="A8" s="56" t="s">
        <v>75</v>
      </c>
      <c r="B8" s="46" t="s">
        <v>76</v>
      </c>
      <c r="C8" s="14">
        <v>270603.7</v>
      </c>
      <c r="D8" s="47"/>
      <c r="E8" s="48">
        <f>C8+D8</f>
        <v>270603.7</v>
      </c>
      <c r="F8" s="16"/>
      <c r="G8" s="49"/>
      <c r="H8" s="10"/>
    </row>
    <row r="9" spans="1:8" ht="50.25" customHeight="1" x14ac:dyDescent="0.25">
      <c r="A9" s="56" t="s">
        <v>77</v>
      </c>
      <c r="B9" s="46" t="s">
        <v>78</v>
      </c>
      <c r="C9" s="14">
        <v>365770.8</v>
      </c>
      <c r="D9" s="47"/>
      <c r="E9" s="48">
        <f t="shared" ref="E9:E17" si="0">C9+D9</f>
        <v>365770.8</v>
      </c>
      <c r="F9" s="16"/>
      <c r="G9" s="49"/>
      <c r="H9" s="10"/>
    </row>
    <row r="10" spans="1:8" ht="57.75" customHeight="1" x14ac:dyDescent="0.25">
      <c r="A10" s="56" t="s">
        <v>79</v>
      </c>
      <c r="B10" s="46" t="s">
        <v>80</v>
      </c>
      <c r="C10" s="14">
        <v>134265.9</v>
      </c>
      <c r="D10" s="47"/>
      <c r="E10" s="48">
        <f t="shared" si="0"/>
        <v>134265.9</v>
      </c>
      <c r="F10" s="16"/>
      <c r="G10" s="49"/>
      <c r="H10" s="10"/>
    </row>
    <row r="11" spans="1:8" ht="17.25" customHeight="1" x14ac:dyDescent="0.25">
      <c r="A11" s="56" t="s">
        <v>81</v>
      </c>
      <c r="B11" s="46" t="s">
        <v>82</v>
      </c>
      <c r="C11" s="14">
        <v>656897.4</v>
      </c>
      <c r="D11" s="47"/>
      <c r="E11" s="48">
        <f t="shared" si="0"/>
        <v>656897.4</v>
      </c>
      <c r="F11" s="16"/>
      <c r="G11" s="49"/>
      <c r="H11" s="10"/>
    </row>
    <row r="12" spans="1:8" ht="38.25" x14ac:dyDescent="0.25">
      <c r="A12" s="56" t="s">
        <v>83</v>
      </c>
      <c r="B12" s="46" t="s">
        <v>84</v>
      </c>
      <c r="C12" s="14">
        <v>351947.3</v>
      </c>
      <c r="D12" s="47"/>
      <c r="E12" s="48">
        <f t="shared" si="0"/>
        <v>351947.3</v>
      </c>
      <c r="F12" s="16"/>
      <c r="G12" s="49"/>
      <c r="H12" s="10"/>
    </row>
    <row r="13" spans="1:8" ht="17.25" customHeight="1" x14ac:dyDescent="0.25">
      <c r="A13" s="56" t="s">
        <v>85</v>
      </c>
      <c r="B13" s="46" t="s">
        <v>86</v>
      </c>
      <c r="C13" s="14">
        <v>174364.6</v>
      </c>
      <c r="D13" s="47"/>
      <c r="E13" s="48">
        <f t="shared" si="0"/>
        <v>174364.6</v>
      </c>
      <c r="F13" s="16"/>
      <c r="G13" s="49"/>
      <c r="H13" s="10"/>
    </row>
    <row r="14" spans="1:8" ht="29.25" customHeight="1" x14ac:dyDescent="0.25">
      <c r="A14" s="56" t="s">
        <v>236</v>
      </c>
      <c r="B14" s="46" t="s">
        <v>237</v>
      </c>
      <c r="C14" s="14"/>
      <c r="D14" s="47"/>
      <c r="E14" s="48"/>
      <c r="F14" s="16"/>
      <c r="G14" s="49"/>
      <c r="H14" s="10"/>
    </row>
    <row r="15" spans="1:8" ht="16.5" customHeight="1" x14ac:dyDescent="0.25">
      <c r="A15" s="56" t="s">
        <v>87</v>
      </c>
      <c r="B15" s="46" t="s">
        <v>88</v>
      </c>
      <c r="C15" s="14">
        <v>6000000</v>
      </c>
      <c r="D15" s="47"/>
      <c r="E15" s="48">
        <f t="shared" si="0"/>
        <v>6000000</v>
      </c>
      <c r="F15" s="16"/>
      <c r="G15" s="49"/>
      <c r="H15" s="10"/>
    </row>
    <row r="16" spans="1:8" ht="26.25" x14ac:dyDescent="0.25">
      <c r="A16" s="56" t="s">
        <v>89</v>
      </c>
      <c r="B16" s="50" t="s">
        <v>90</v>
      </c>
      <c r="C16" s="14">
        <v>204.4</v>
      </c>
      <c r="D16" s="47"/>
      <c r="E16" s="48">
        <f t="shared" si="0"/>
        <v>204.4</v>
      </c>
      <c r="F16" s="16"/>
      <c r="G16" s="49"/>
      <c r="H16" s="10"/>
    </row>
    <row r="17" spans="1:8" ht="19.5" customHeight="1" x14ac:dyDescent="0.25">
      <c r="A17" s="56" t="s">
        <v>91</v>
      </c>
      <c r="B17" s="46" t="s">
        <v>92</v>
      </c>
      <c r="C17" s="74">
        <v>16330411</v>
      </c>
      <c r="D17" s="47">
        <v>-2843999.5999999996</v>
      </c>
      <c r="E17" s="73">
        <f t="shared" si="0"/>
        <v>13486411.4</v>
      </c>
      <c r="F17" s="16">
        <f>D17</f>
        <v>-2843999.5999999996</v>
      </c>
      <c r="G17" s="49"/>
      <c r="H17" s="10"/>
    </row>
    <row r="18" spans="1:8" s="11" customFormat="1" ht="17.25" customHeight="1" x14ac:dyDescent="0.25">
      <c r="A18" s="57" t="s">
        <v>93</v>
      </c>
      <c r="B18" s="26" t="s">
        <v>94</v>
      </c>
      <c r="C18" s="27">
        <f>SUM(C19:C20)</f>
        <v>81012.600000000006</v>
      </c>
      <c r="D18" s="27"/>
      <c r="E18" s="27">
        <f t="shared" ref="E18" si="1">SUM(E19:E20)</f>
        <v>81012.600000000006</v>
      </c>
      <c r="F18" s="27"/>
      <c r="G18" s="49"/>
      <c r="H18" s="10"/>
    </row>
    <row r="19" spans="1:8" ht="16.5" customHeight="1" x14ac:dyDescent="0.25">
      <c r="A19" s="56" t="s">
        <v>95</v>
      </c>
      <c r="B19" s="46" t="s">
        <v>96</v>
      </c>
      <c r="C19" s="14">
        <v>81012.600000000006</v>
      </c>
      <c r="D19" s="47"/>
      <c r="E19" s="48">
        <f>C19+D19</f>
        <v>81012.600000000006</v>
      </c>
      <c r="F19" s="16"/>
      <c r="G19" s="49"/>
      <c r="H19" s="10"/>
    </row>
    <row r="20" spans="1:8" ht="18" customHeight="1" x14ac:dyDescent="0.25">
      <c r="A20" s="56" t="s">
        <v>97</v>
      </c>
      <c r="B20" s="46" t="s">
        <v>98</v>
      </c>
      <c r="C20" s="14"/>
      <c r="D20" s="47"/>
      <c r="E20" s="48"/>
      <c r="F20" s="16"/>
      <c r="G20" s="49"/>
      <c r="H20" s="10"/>
    </row>
    <row r="21" spans="1:8" s="11" customFormat="1" ht="29.25" customHeight="1" x14ac:dyDescent="0.25">
      <c r="A21" s="57" t="s">
        <v>99</v>
      </c>
      <c r="B21" s="26" t="s">
        <v>100</v>
      </c>
      <c r="C21" s="27">
        <f>SUM(C22:C25)</f>
        <v>989450.89999999991</v>
      </c>
      <c r="D21" s="27">
        <f t="shared" ref="D21:F21" si="2">SUM(D22:D25)</f>
        <v>8490.8000000000466</v>
      </c>
      <c r="E21" s="27">
        <f t="shared" si="2"/>
        <v>997941.7</v>
      </c>
      <c r="F21" s="27">
        <f t="shared" si="2"/>
        <v>8490.8000000000466</v>
      </c>
      <c r="G21" s="49"/>
      <c r="H21" s="10"/>
    </row>
    <row r="22" spans="1:8" ht="18" customHeight="1" x14ac:dyDescent="0.25">
      <c r="A22" s="56" t="s">
        <v>101</v>
      </c>
      <c r="B22" s="46" t="s">
        <v>102</v>
      </c>
      <c r="C22" s="14">
        <v>210275.9</v>
      </c>
      <c r="D22" s="47"/>
      <c r="E22" s="48">
        <f>C22+D22</f>
        <v>210275.9</v>
      </c>
      <c r="F22" s="16"/>
      <c r="G22" s="49"/>
      <c r="H22" s="10"/>
    </row>
    <row r="23" spans="1:8" ht="15.75" x14ac:dyDescent="0.25">
      <c r="A23" s="56" t="s">
        <v>103</v>
      </c>
      <c r="B23" s="46" t="s">
        <v>230</v>
      </c>
      <c r="C23" s="14">
        <v>58175.4</v>
      </c>
      <c r="D23" s="47">
        <v>776.5</v>
      </c>
      <c r="E23" s="48">
        <f t="shared" ref="E23:E25" si="3">C23+D23</f>
        <v>58951.9</v>
      </c>
      <c r="F23" s="16">
        <f>D23</f>
        <v>776.5</v>
      </c>
      <c r="G23" s="49"/>
      <c r="H23" s="10"/>
    </row>
    <row r="24" spans="1:8" ht="41.25" customHeight="1" x14ac:dyDescent="0.25">
      <c r="A24" s="56" t="s">
        <v>104</v>
      </c>
      <c r="B24" s="46" t="s">
        <v>231</v>
      </c>
      <c r="C24" s="14">
        <v>713199.6</v>
      </c>
      <c r="D24" s="47">
        <v>7714.3000000000466</v>
      </c>
      <c r="E24" s="48">
        <f t="shared" si="3"/>
        <v>720913.9</v>
      </c>
      <c r="F24" s="16">
        <f>D24</f>
        <v>7714.3000000000466</v>
      </c>
      <c r="G24" s="49"/>
      <c r="H24" s="10"/>
    </row>
    <row r="25" spans="1:8" ht="16.5" customHeight="1" x14ac:dyDescent="0.25">
      <c r="A25" s="56" t="s">
        <v>105</v>
      </c>
      <c r="B25" s="46" t="s">
        <v>106</v>
      </c>
      <c r="C25" s="14">
        <v>7800</v>
      </c>
      <c r="D25" s="47"/>
      <c r="E25" s="48">
        <f t="shared" si="3"/>
        <v>7800</v>
      </c>
      <c r="F25" s="16"/>
      <c r="G25" s="49"/>
      <c r="H25" s="10"/>
    </row>
    <row r="26" spans="1:8" s="11" customFormat="1" ht="19.5" customHeight="1" x14ac:dyDescent="0.25">
      <c r="A26" s="57" t="s">
        <v>107</v>
      </c>
      <c r="B26" s="26" t="s">
        <v>108</v>
      </c>
      <c r="C26" s="27">
        <f>SUM(C27:C36)</f>
        <v>29225151.771630004</v>
      </c>
      <c r="D26" s="27">
        <f>SUM(D27:D36)-0.1</f>
        <v>117406.38143000015</v>
      </c>
      <c r="E26" s="27">
        <f>C26+D26</f>
        <v>29342558.153060004</v>
      </c>
      <c r="F26" s="27">
        <f>SUM(F27:F36)-0.1</f>
        <v>117406.38143000015</v>
      </c>
      <c r="G26" s="49"/>
      <c r="H26" s="10"/>
    </row>
    <row r="27" spans="1:8" ht="18" customHeight="1" x14ac:dyDescent="0.25">
      <c r="A27" s="56" t="s">
        <v>109</v>
      </c>
      <c r="B27" s="46" t="s">
        <v>110</v>
      </c>
      <c r="C27" s="14">
        <v>498306.2</v>
      </c>
      <c r="D27" s="47"/>
      <c r="E27" s="48">
        <f>C27+D27</f>
        <v>498306.2</v>
      </c>
      <c r="F27" s="16"/>
      <c r="G27" s="49"/>
      <c r="H27" s="10"/>
    </row>
    <row r="28" spans="1:8" ht="18.75" customHeight="1" x14ac:dyDescent="0.25">
      <c r="A28" s="56" t="s">
        <v>111</v>
      </c>
      <c r="B28" s="46" t="s">
        <v>112</v>
      </c>
      <c r="C28" s="14">
        <v>73500</v>
      </c>
      <c r="D28" s="47"/>
      <c r="E28" s="48">
        <f t="shared" ref="E28:E36" si="4">C28+D28</f>
        <v>73500</v>
      </c>
      <c r="F28" s="16"/>
      <c r="G28" s="49"/>
      <c r="H28" s="10"/>
    </row>
    <row r="29" spans="1:8" ht="18" customHeight="1" x14ac:dyDescent="0.25">
      <c r="A29" s="56" t="s">
        <v>113</v>
      </c>
      <c r="B29" s="46" t="s">
        <v>114</v>
      </c>
      <c r="C29" s="14">
        <v>3072064.5546500003</v>
      </c>
      <c r="D29" s="47">
        <v>100000.0453499998</v>
      </c>
      <c r="E29" s="48">
        <f t="shared" si="4"/>
        <v>3172064.6</v>
      </c>
      <c r="F29" s="16">
        <f>D29</f>
        <v>100000.0453499998</v>
      </c>
      <c r="G29" s="49"/>
      <c r="H29" s="10"/>
    </row>
    <row r="30" spans="1:8" ht="18.75" customHeight="1" x14ac:dyDescent="0.25">
      <c r="A30" s="56" t="s">
        <v>115</v>
      </c>
      <c r="B30" s="46" t="s">
        <v>116</v>
      </c>
      <c r="C30" s="14">
        <v>96913.3</v>
      </c>
      <c r="D30" s="47"/>
      <c r="E30" s="48">
        <f t="shared" si="4"/>
        <v>96913.3</v>
      </c>
      <c r="F30" s="16"/>
      <c r="G30" s="49"/>
      <c r="H30" s="10"/>
    </row>
    <row r="31" spans="1:8" ht="18.75" customHeight="1" x14ac:dyDescent="0.25">
      <c r="A31" s="56" t="s">
        <v>117</v>
      </c>
      <c r="B31" s="46" t="s">
        <v>118</v>
      </c>
      <c r="C31" s="14">
        <v>393868.3</v>
      </c>
      <c r="D31" s="47"/>
      <c r="E31" s="48">
        <f t="shared" si="4"/>
        <v>393868.3</v>
      </c>
      <c r="F31" s="16"/>
      <c r="G31" s="49"/>
      <c r="H31" s="10"/>
    </row>
    <row r="32" spans="1:8" ht="17.25" customHeight="1" x14ac:dyDescent="0.25">
      <c r="A32" s="56" t="s">
        <v>119</v>
      </c>
      <c r="B32" s="46" t="s">
        <v>120</v>
      </c>
      <c r="C32" s="14">
        <v>4813795.6530600004</v>
      </c>
      <c r="D32" s="47"/>
      <c r="E32" s="48">
        <f t="shared" si="4"/>
        <v>4813795.6530600004</v>
      </c>
      <c r="F32" s="16"/>
      <c r="G32" s="49"/>
      <c r="H32" s="10"/>
    </row>
    <row r="33" spans="1:8" ht="18" customHeight="1" x14ac:dyDescent="0.25">
      <c r="A33" s="56" t="s">
        <v>121</v>
      </c>
      <c r="B33" s="46" t="s">
        <v>122</v>
      </c>
      <c r="C33" s="14">
        <v>14927998.5</v>
      </c>
      <c r="D33" s="47"/>
      <c r="E33" s="48">
        <f t="shared" si="4"/>
        <v>14927998.5</v>
      </c>
      <c r="F33" s="16"/>
      <c r="G33" s="49"/>
      <c r="H33" s="10"/>
    </row>
    <row r="34" spans="1:8" ht="18" customHeight="1" x14ac:dyDescent="0.25">
      <c r="A34" s="56" t="s">
        <v>123</v>
      </c>
      <c r="B34" s="46" t="s">
        <v>124</v>
      </c>
      <c r="C34" s="14">
        <v>134128</v>
      </c>
      <c r="D34" s="47">
        <v>7340</v>
      </c>
      <c r="E34" s="48">
        <f t="shared" si="4"/>
        <v>141468</v>
      </c>
      <c r="F34" s="16">
        <f>D34</f>
        <v>7340</v>
      </c>
      <c r="G34" s="49"/>
      <c r="H34" s="10"/>
    </row>
    <row r="35" spans="1:8" ht="25.5" x14ac:dyDescent="0.25">
      <c r="A35" s="56" t="s">
        <v>125</v>
      </c>
      <c r="B35" s="46" t="s">
        <v>126</v>
      </c>
      <c r="C35" s="14">
        <v>17000</v>
      </c>
      <c r="D35" s="47"/>
      <c r="E35" s="48">
        <f t="shared" si="4"/>
        <v>17000</v>
      </c>
      <c r="F35" s="16"/>
      <c r="G35" s="49"/>
      <c r="H35" s="10"/>
    </row>
    <row r="36" spans="1:8" ht="17.25" customHeight="1" x14ac:dyDescent="0.25">
      <c r="A36" s="56" t="s">
        <v>127</v>
      </c>
      <c r="B36" s="46" t="s">
        <v>128</v>
      </c>
      <c r="C36" s="14">
        <v>5197577.2639199998</v>
      </c>
      <c r="D36" s="47">
        <v>10066.436080000363</v>
      </c>
      <c r="E36" s="48">
        <f t="shared" si="4"/>
        <v>5207643.7</v>
      </c>
      <c r="F36" s="16">
        <f>D36</f>
        <v>10066.436080000363</v>
      </c>
      <c r="G36" s="49"/>
      <c r="H36" s="10"/>
    </row>
    <row r="37" spans="1:8" s="11" customFormat="1" ht="20.25" customHeight="1" x14ac:dyDescent="0.25">
      <c r="A37" s="57" t="s">
        <v>129</v>
      </c>
      <c r="B37" s="26" t="s">
        <v>130</v>
      </c>
      <c r="C37" s="27">
        <f>SUM(C38:C42)</f>
        <v>3945251.4660600005</v>
      </c>
      <c r="D37" s="27">
        <f>SUM(D38:D42)</f>
        <v>276.03760000003967</v>
      </c>
      <c r="E37" s="27">
        <f t="shared" ref="E37:E73" si="5">C37+D37</f>
        <v>3945527.5036600004</v>
      </c>
      <c r="F37" s="27">
        <f>SUM(F38:F42)</f>
        <v>276.03760000003967</v>
      </c>
      <c r="G37" s="49"/>
      <c r="H37" s="10"/>
    </row>
    <row r="38" spans="1:8" ht="18.75" customHeight="1" x14ac:dyDescent="0.25">
      <c r="A38" s="56" t="s">
        <v>131</v>
      </c>
      <c r="B38" s="46" t="s">
        <v>132</v>
      </c>
      <c r="C38" s="14">
        <v>948680.36239999998</v>
      </c>
      <c r="D38" s="47">
        <v>276.03760000003967</v>
      </c>
      <c r="E38" s="48">
        <f>C38+D38</f>
        <v>948956.4</v>
      </c>
      <c r="F38" s="16">
        <f>D38</f>
        <v>276.03760000003967</v>
      </c>
      <c r="G38" s="49"/>
      <c r="H38" s="10"/>
    </row>
    <row r="39" spans="1:8" ht="18.75" customHeight="1" x14ac:dyDescent="0.25">
      <c r="A39" s="56" t="s">
        <v>133</v>
      </c>
      <c r="B39" s="46" t="s">
        <v>134</v>
      </c>
      <c r="C39" s="14">
        <v>924534.53</v>
      </c>
      <c r="D39" s="47"/>
      <c r="E39" s="48">
        <f t="shared" ref="E39:E42" si="6">C39+D39</f>
        <v>924534.53</v>
      </c>
      <c r="F39" s="16"/>
      <c r="G39" s="49"/>
      <c r="H39" s="10"/>
    </row>
    <row r="40" spans="1:8" ht="16.5" customHeight="1" x14ac:dyDescent="0.25">
      <c r="A40" s="56" t="s">
        <v>135</v>
      </c>
      <c r="B40" s="46" t="s">
        <v>136</v>
      </c>
      <c r="C40" s="14">
        <v>1311927.60745</v>
      </c>
      <c r="D40" s="47"/>
      <c r="E40" s="48">
        <f t="shared" si="6"/>
        <v>1311927.60745</v>
      </c>
      <c r="F40" s="16"/>
      <c r="G40" s="49"/>
      <c r="H40" s="10"/>
    </row>
    <row r="41" spans="1:8" ht="32.25" customHeight="1" x14ac:dyDescent="0.25">
      <c r="A41" s="56" t="s">
        <v>238</v>
      </c>
      <c r="B41" s="46" t="s">
        <v>239</v>
      </c>
      <c r="C41" s="14"/>
      <c r="D41" s="47"/>
      <c r="E41" s="48"/>
      <c r="F41" s="16"/>
      <c r="G41" s="49"/>
      <c r="H41" s="10"/>
    </row>
    <row r="42" spans="1:8" ht="25.5" x14ac:dyDescent="0.25">
      <c r="A42" s="56" t="s">
        <v>137</v>
      </c>
      <c r="B42" s="46" t="s">
        <v>138</v>
      </c>
      <c r="C42" s="14">
        <v>760108.96620999998</v>
      </c>
      <c r="D42" s="47"/>
      <c r="E42" s="48">
        <f t="shared" si="6"/>
        <v>760108.96620999998</v>
      </c>
      <c r="F42" s="16"/>
      <c r="G42" s="49"/>
      <c r="H42" s="10"/>
    </row>
    <row r="43" spans="1:8" s="11" customFormat="1" ht="18.75" customHeight="1" x14ac:dyDescent="0.25">
      <c r="A43" s="57" t="s">
        <v>139</v>
      </c>
      <c r="B43" s="26" t="s">
        <v>140</v>
      </c>
      <c r="C43" s="27">
        <f>SUM(C44:C47)</f>
        <v>108345.79999999999</v>
      </c>
      <c r="D43" s="27">
        <f>D44+D45+D46+D47</f>
        <v>8295.9000000000087</v>
      </c>
      <c r="E43" s="27">
        <f>C43+D43</f>
        <v>116641.7</v>
      </c>
      <c r="F43" s="27">
        <f t="shared" ref="F43" si="7">F44+F45+F46+F47</f>
        <v>8295.9000000000087</v>
      </c>
      <c r="G43" s="49"/>
      <c r="H43" s="10"/>
    </row>
    <row r="44" spans="1:8" ht="15.75" x14ac:dyDescent="0.25">
      <c r="A44" s="56" t="s">
        <v>141</v>
      </c>
      <c r="B44" s="46" t="s">
        <v>142</v>
      </c>
      <c r="C44" s="14"/>
      <c r="D44" s="47"/>
      <c r="E44" s="48"/>
      <c r="F44" s="16"/>
      <c r="G44" s="49"/>
      <c r="H44" s="10"/>
    </row>
    <row r="45" spans="1:8" ht="25.5" x14ac:dyDescent="0.25">
      <c r="A45" s="56" t="s">
        <v>143</v>
      </c>
      <c r="B45" s="46" t="s">
        <v>144</v>
      </c>
      <c r="C45" s="14">
        <v>35236.400000000001</v>
      </c>
      <c r="D45" s="47"/>
      <c r="E45" s="48">
        <f t="shared" ref="E45:E47" si="8">C45+D45</f>
        <v>35236.400000000001</v>
      </c>
      <c r="F45" s="16"/>
      <c r="G45" s="49"/>
      <c r="H45" s="10"/>
    </row>
    <row r="46" spans="1:8" ht="25.5" x14ac:dyDescent="0.25">
      <c r="A46" s="56" t="s">
        <v>145</v>
      </c>
      <c r="B46" s="46" t="s">
        <v>146</v>
      </c>
      <c r="C46" s="14">
        <v>150</v>
      </c>
      <c r="D46" s="47"/>
      <c r="E46" s="48">
        <f t="shared" si="8"/>
        <v>150</v>
      </c>
      <c r="F46" s="16"/>
      <c r="G46" s="49"/>
      <c r="H46" s="10"/>
    </row>
    <row r="47" spans="1:8" ht="20.25" customHeight="1" x14ac:dyDescent="0.25">
      <c r="A47" s="56" t="s">
        <v>147</v>
      </c>
      <c r="B47" s="46" t="s">
        <v>148</v>
      </c>
      <c r="C47" s="14">
        <v>72959.399999999994</v>
      </c>
      <c r="D47" s="47">
        <v>8295.9000000000087</v>
      </c>
      <c r="E47" s="48">
        <f t="shared" si="8"/>
        <v>81255.3</v>
      </c>
      <c r="F47" s="16">
        <f>D47</f>
        <v>8295.9000000000087</v>
      </c>
      <c r="G47" s="49"/>
      <c r="H47" s="10"/>
    </row>
    <row r="48" spans="1:8" s="11" customFormat="1" ht="15.75" x14ac:dyDescent="0.25">
      <c r="A48" s="57" t="s">
        <v>149</v>
      </c>
      <c r="B48" s="26" t="s">
        <v>150</v>
      </c>
      <c r="C48" s="27">
        <f>SUM(C49:C55)</f>
        <v>44655135.253660008</v>
      </c>
      <c r="D48" s="27">
        <f>SUM(D49:D55)-0.1</f>
        <v>1372810.248149999</v>
      </c>
      <c r="E48" s="27">
        <f>C48+D48</f>
        <v>46027945.501810007</v>
      </c>
      <c r="F48" s="27">
        <f>SUM(F49:F55)-0.1</f>
        <v>1372810.248149999</v>
      </c>
      <c r="G48" s="49"/>
      <c r="H48" s="10"/>
    </row>
    <row r="49" spans="1:8" ht="17.25" customHeight="1" x14ac:dyDescent="0.25">
      <c r="A49" s="56" t="s">
        <v>151</v>
      </c>
      <c r="B49" s="46" t="s">
        <v>152</v>
      </c>
      <c r="C49" s="14">
        <v>7670051.7613300001</v>
      </c>
      <c r="D49" s="47">
        <v>27508.338669999503</v>
      </c>
      <c r="E49" s="48">
        <f>C49+D49</f>
        <v>7697560.0999999996</v>
      </c>
      <c r="F49" s="16">
        <f>D49</f>
        <v>27508.338669999503</v>
      </c>
      <c r="G49" s="49"/>
      <c r="H49" s="10"/>
    </row>
    <row r="50" spans="1:8" ht="18" customHeight="1" x14ac:dyDescent="0.25">
      <c r="A50" s="56" t="s">
        <v>153</v>
      </c>
      <c r="B50" s="46" t="s">
        <v>154</v>
      </c>
      <c r="C50" s="14">
        <v>29103362.85531</v>
      </c>
      <c r="D50" s="47">
        <v>1046945.1446899995</v>
      </c>
      <c r="E50" s="48">
        <f t="shared" ref="E50:E55" si="9">C50+D50</f>
        <v>30150308</v>
      </c>
      <c r="F50" s="16">
        <f>D50</f>
        <v>1046945.1446899995</v>
      </c>
      <c r="G50" s="49"/>
      <c r="H50" s="10"/>
    </row>
    <row r="51" spans="1:8" ht="19.5" customHeight="1" x14ac:dyDescent="0.25">
      <c r="A51" s="56" t="s">
        <v>155</v>
      </c>
      <c r="B51" s="46" t="s">
        <v>156</v>
      </c>
      <c r="C51" s="14">
        <v>1214501.2</v>
      </c>
      <c r="D51" s="47">
        <v>138316</v>
      </c>
      <c r="E51" s="48">
        <f t="shared" si="9"/>
        <v>1352817.2</v>
      </c>
      <c r="F51" s="16">
        <f>D51</f>
        <v>138316</v>
      </c>
      <c r="G51" s="49"/>
      <c r="H51" s="10"/>
    </row>
    <row r="52" spans="1:8" ht="18" customHeight="1" x14ac:dyDescent="0.25">
      <c r="A52" s="56" t="s">
        <v>157</v>
      </c>
      <c r="B52" s="46" t="s">
        <v>158</v>
      </c>
      <c r="C52" s="14">
        <v>4171728.2</v>
      </c>
      <c r="D52" s="47">
        <v>59145</v>
      </c>
      <c r="E52" s="48">
        <f t="shared" si="9"/>
        <v>4230873.2</v>
      </c>
      <c r="F52" s="16">
        <f>D52</f>
        <v>59145</v>
      </c>
      <c r="G52" s="49"/>
      <c r="H52" s="10"/>
    </row>
    <row r="53" spans="1:8" ht="25.5" x14ac:dyDescent="0.25">
      <c r="A53" s="56" t="s">
        <v>159</v>
      </c>
      <c r="B53" s="46" t="s">
        <v>160</v>
      </c>
      <c r="C53" s="14">
        <v>284775.50180999999</v>
      </c>
      <c r="D53" s="47"/>
      <c r="E53" s="48">
        <f t="shared" si="9"/>
        <v>284775.50180999999</v>
      </c>
      <c r="F53" s="16"/>
      <c r="G53" s="49"/>
      <c r="H53" s="10"/>
    </row>
    <row r="54" spans="1:8" ht="17.25" customHeight="1" x14ac:dyDescent="0.25">
      <c r="A54" s="56" t="s">
        <v>161</v>
      </c>
      <c r="B54" s="46" t="s">
        <v>162</v>
      </c>
      <c r="C54" s="14">
        <v>191635.36530999999</v>
      </c>
      <c r="D54" s="47">
        <v>87445.634690000006</v>
      </c>
      <c r="E54" s="48">
        <f t="shared" si="9"/>
        <v>279081</v>
      </c>
      <c r="F54" s="16">
        <f>D54</f>
        <v>87445.634690000006</v>
      </c>
      <c r="G54" s="49"/>
      <c r="H54" s="10"/>
    </row>
    <row r="55" spans="1:8" ht="16.5" customHeight="1" x14ac:dyDescent="0.25">
      <c r="A55" s="56" t="s">
        <v>163</v>
      </c>
      <c r="B55" s="46" t="s">
        <v>164</v>
      </c>
      <c r="C55" s="14">
        <v>2019080.3699</v>
      </c>
      <c r="D55" s="47">
        <v>13450.230100000044</v>
      </c>
      <c r="E55" s="48">
        <f t="shared" si="9"/>
        <v>2032530.6</v>
      </c>
      <c r="F55" s="16">
        <f>D55</f>
        <v>13450.230100000044</v>
      </c>
      <c r="G55" s="49"/>
      <c r="H55" s="10"/>
    </row>
    <row r="56" spans="1:8" s="11" customFormat="1" ht="21" customHeight="1" x14ac:dyDescent="0.25">
      <c r="A56" s="57" t="s">
        <v>165</v>
      </c>
      <c r="B56" s="26" t="s">
        <v>166</v>
      </c>
      <c r="C56" s="27">
        <f>SUM(C57:C58)</f>
        <v>2954566.8022599998</v>
      </c>
      <c r="D56" s="27">
        <f t="shared" ref="D56:F56" si="10">SUM(D57:D58)</f>
        <v>73999.997740000021</v>
      </c>
      <c r="E56" s="27">
        <f t="shared" si="5"/>
        <v>3028566.8</v>
      </c>
      <c r="F56" s="27">
        <f t="shared" si="10"/>
        <v>73999.997740000021</v>
      </c>
      <c r="G56" s="49"/>
      <c r="H56" s="10"/>
    </row>
    <row r="57" spans="1:8" ht="18" customHeight="1" x14ac:dyDescent="0.25">
      <c r="A57" s="56" t="s">
        <v>167</v>
      </c>
      <c r="B57" s="46" t="s">
        <v>168</v>
      </c>
      <c r="C57" s="14">
        <v>2851436.00226</v>
      </c>
      <c r="D57" s="47">
        <v>73999.997740000021</v>
      </c>
      <c r="E57" s="48">
        <f>C57+D57</f>
        <v>2925436</v>
      </c>
      <c r="F57" s="16">
        <f>D57</f>
        <v>73999.997740000021</v>
      </c>
      <c r="G57" s="49"/>
      <c r="H57" s="10"/>
    </row>
    <row r="58" spans="1:8" ht="18.75" customHeight="1" x14ac:dyDescent="0.25">
      <c r="A58" s="56" t="s">
        <v>169</v>
      </c>
      <c r="B58" s="46" t="s">
        <v>170</v>
      </c>
      <c r="C58" s="14">
        <v>103130.8</v>
      </c>
      <c r="D58" s="47"/>
      <c r="E58" s="48">
        <f>C58+D58</f>
        <v>103130.8</v>
      </c>
      <c r="F58" s="16"/>
      <c r="G58" s="49"/>
      <c r="H58" s="10"/>
    </row>
    <row r="59" spans="1:8" s="11" customFormat="1" ht="20.25" customHeight="1" x14ac:dyDescent="0.25">
      <c r="A59" s="57" t="s">
        <v>171</v>
      </c>
      <c r="B59" s="26" t="s">
        <v>172</v>
      </c>
      <c r="C59" s="27">
        <f>SUM(C60:C66)</f>
        <v>15308338.068270002</v>
      </c>
      <c r="D59" s="27">
        <f t="shared" ref="D59" si="11">SUM(D60:D66)</f>
        <v>406956.83173000044</v>
      </c>
      <c r="E59" s="27">
        <f t="shared" si="5"/>
        <v>15715294.900000002</v>
      </c>
      <c r="F59" s="27">
        <f>SUM(F60:F66)</f>
        <v>406956.83173000044</v>
      </c>
      <c r="G59" s="49"/>
      <c r="H59" s="10"/>
    </row>
    <row r="60" spans="1:8" ht="18.75" customHeight="1" x14ac:dyDescent="0.25">
      <c r="A60" s="56" t="s">
        <v>173</v>
      </c>
      <c r="B60" s="46" t="s">
        <v>174</v>
      </c>
      <c r="C60" s="14">
        <v>7584526.0052300002</v>
      </c>
      <c r="D60" s="47">
        <v>80405.494769999757</v>
      </c>
      <c r="E60" s="48">
        <f>C60+D60</f>
        <v>7664931.5</v>
      </c>
      <c r="F60" s="16">
        <f>D60</f>
        <v>80405.494769999757</v>
      </c>
      <c r="G60" s="49"/>
      <c r="H60" s="10"/>
    </row>
    <row r="61" spans="1:8" ht="21" customHeight="1" x14ac:dyDescent="0.25">
      <c r="A61" s="56" t="s">
        <v>175</v>
      </c>
      <c r="B61" s="46" t="s">
        <v>176</v>
      </c>
      <c r="C61" s="14">
        <v>1695290.1067900001</v>
      </c>
      <c r="D61" s="47">
        <v>2975.993209999986</v>
      </c>
      <c r="E61" s="48">
        <f t="shared" ref="E61:E66" si="12">C61+D61</f>
        <v>1698266.1</v>
      </c>
      <c r="F61" s="16">
        <f>D61</f>
        <v>2975.993209999986</v>
      </c>
      <c r="G61" s="49"/>
      <c r="H61" s="10"/>
    </row>
    <row r="62" spans="1:8" ht="17.25" customHeight="1" x14ac:dyDescent="0.25">
      <c r="A62" s="56" t="s">
        <v>177</v>
      </c>
      <c r="B62" s="46" t="s">
        <v>178</v>
      </c>
      <c r="C62" s="14">
        <v>572084.62199999997</v>
      </c>
      <c r="D62" s="47">
        <v>451.17800000007264</v>
      </c>
      <c r="E62" s="48">
        <f t="shared" si="12"/>
        <v>572535.80000000005</v>
      </c>
      <c r="F62" s="16">
        <f t="shared" ref="F62:F66" si="13">D62</f>
        <v>451.17800000007264</v>
      </c>
      <c r="G62" s="49"/>
      <c r="H62" s="10"/>
    </row>
    <row r="63" spans="1:8" ht="17.25" customHeight="1" x14ac:dyDescent="0.25">
      <c r="A63" s="56" t="s">
        <v>179</v>
      </c>
      <c r="B63" s="46" t="s">
        <v>180</v>
      </c>
      <c r="C63" s="14">
        <v>124704</v>
      </c>
      <c r="D63" s="47"/>
      <c r="E63" s="48">
        <f t="shared" si="12"/>
        <v>124704</v>
      </c>
      <c r="F63" s="16"/>
      <c r="G63" s="49"/>
      <c r="H63" s="10"/>
    </row>
    <row r="64" spans="1:8" ht="25.5" x14ac:dyDescent="0.25">
      <c r="A64" s="56" t="s">
        <v>181</v>
      </c>
      <c r="B64" s="46" t="s">
        <v>182</v>
      </c>
      <c r="C64" s="14">
        <v>282072.90000000002</v>
      </c>
      <c r="D64" s="47"/>
      <c r="E64" s="48">
        <f t="shared" si="12"/>
        <v>282072.90000000002</v>
      </c>
      <c r="F64" s="16"/>
      <c r="G64" s="49"/>
      <c r="H64" s="10"/>
    </row>
    <row r="65" spans="1:8" ht="17.25" customHeight="1" x14ac:dyDescent="0.25">
      <c r="A65" s="56" t="s">
        <v>183</v>
      </c>
      <c r="B65" s="46" t="s">
        <v>184</v>
      </c>
      <c r="C65" s="14">
        <v>9735.9</v>
      </c>
      <c r="D65" s="47"/>
      <c r="E65" s="48">
        <f t="shared" si="12"/>
        <v>9735.9</v>
      </c>
      <c r="F65" s="16"/>
      <c r="G65" s="49"/>
      <c r="H65" s="10"/>
    </row>
    <row r="66" spans="1:8" ht="18.75" customHeight="1" x14ac:dyDescent="0.25">
      <c r="A66" s="56" t="s">
        <v>185</v>
      </c>
      <c r="B66" s="46" t="s">
        <v>186</v>
      </c>
      <c r="C66" s="14">
        <v>5039924.5342499996</v>
      </c>
      <c r="D66" s="47">
        <v>323124.16575000063</v>
      </c>
      <c r="E66" s="48">
        <f t="shared" si="12"/>
        <v>5363048.7</v>
      </c>
      <c r="F66" s="16">
        <f t="shared" si="13"/>
        <v>323124.16575000063</v>
      </c>
      <c r="G66" s="49"/>
      <c r="H66" s="10"/>
    </row>
    <row r="67" spans="1:8" s="11" customFormat="1" ht="24" customHeight="1" x14ac:dyDescent="0.25">
      <c r="A67" s="57" t="s">
        <v>187</v>
      </c>
      <c r="B67" s="26" t="s">
        <v>188</v>
      </c>
      <c r="C67" s="27">
        <f>SUM(C68:C72)</f>
        <v>41296182.194760002</v>
      </c>
      <c r="D67" s="27">
        <f t="shared" ref="D67" si="14">SUM(D68:D72)</f>
        <v>565947.80524000013</v>
      </c>
      <c r="E67" s="27">
        <f>C67+D67</f>
        <v>41862130</v>
      </c>
      <c r="F67" s="27">
        <f>SUM(F68:F72)</f>
        <v>565947.80524000013</v>
      </c>
      <c r="G67" s="49"/>
      <c r="H67" s="10"/>
    </row>
    <row r="68" spans="1:8" ht="19.5" customHeight="1" x14ac:dyDescent="0.25">
      <c r="A68" s="56" t="s">
        <v>189</v>
      </c>
      <c r="B68" s="46" t="s">
        <v>190</v>
      </c>
      <c r="C68" s="14">
        <v>208716.9</v>
      </c>
      <c r="D68" s="47"/>
      <c r="E68" s="48">
        <f>C68+D68</f>
        <v>208716.9</v>
      </c>
      <c r="F68" s="16"/>
      <c r="G68" s="49"/>
      <c r="H68" s="10"/>
    </row>
    <row r="69" spans="1:8" ht="20.25" customHeight="1" x14ac:dyDescent="0.25">
      <c r="A69" s="56" t="s">
        <v>191</v>
      </c>
      <c r="B69" s="46" t="s">
        <v>192</v>
      </c>
      <c r="C69" s="14">
        <v>8577663.17141</v>
      </c>
      <c r="D69" s="47">
        <v>38320.928589999676</v>
      </c>
      <c r="E69" s="48">
        <f t="shared" ref="E69:E72" si="15">C69+D69</f>
        <v>8615984.0999999996</v>
      </c>
      <c r="F69" s="16">
        <f>D69</f>
        <v>38320.928589999676</v>
      </c>
      <c r="G69" s="49"/>
      <c r="H69" s="10"/>
    </row>
    <row r="70" spans="1:8" ht="20.25" customHeight="1" x14ac:dyDescent="0.25">
      <c r="A70" s="56" t="s">
        <v>193</v>
      </c>
      <c r="B70" s="46" t="s">
        <v>194</v>
      </c>
      <c r="C70" s="14">
        <v>23906200.976659998</v>
      </c>
      <c r="D70" s="47">
        <v>156511.92334000021</v>
      </c>
      <c r="E70" s="48">
        <f t="shared" si="15"/>
        <v>24062712.899999999</v>
      </c>
      <c r="F70" s="16">
        <f>D70</f>
        <v>156511.92334000021</v>
      </c>
      <c r="G70" s="49"/>
      <c r="H70" s="10"/>
    </row>
    <row r="71" spans="1:8" ht="20.25" customHeight="1" x14ac:dyDescent="0.25">
      <c r="A71" s="56" t="s">
        <v>195</v>
      </c>
      <c r="B71" s="46" t="s">
        <v>196</v>
      </c>
      <c r="C71" s="14">
        <v>6464919.67141</v>
      </c>
      <c r="D71" s="47">
        <v>161814.82859000005</v>
      </c>
      <c r="E71" s="48">
        <f t="shared" si="15"/>
        <v>6626734.5</v>
      </c>
      <c r="F71" s="16">
        <f>D71</f>
        <v>161814.82859000005</v>
      </c>
      <c r="G71" s="49"/>
      <c r="H71" s="10"/>
    </row>
    <row r="72" spans="1:8" ht="18" customHeight="1" x14ac:dyDescent="0.25">
      <c r="A72" s="56" t="s">
        <v>197</v>
      </c>
      <c r="B72" s="46" t="s">
        <v>198</v>
      </c>
      <c r="C72" s="14">
        <v>2138681.4752799999</v>
      </c>
      <c r="D72" s="47">
        <v>209300.1247200002</v>
      </c>
      <c r="E72" s="48">
        <f t="shared" si="15"/>
        <v>2347981.6</v>
      </c>
      <c r="F72" s="16">
        <f>D72</f>
        <v>209300.1247200002</v>
      </c>
      <c r="G72" s="49"/>
      <c r="H72" s="10"/>
    </row>
    <row r="73" spans="1:8" s="11" customFormat="1" ht="18.75" customHeight="1" x14ac:dyDescent="0.25">
      <c r="A73" s="57" t="s">
        <v>199</v>
      </c>
      <c r="B73" s="26" t="s">
        <v>200</v>
      </c>
      <c r="C73" s="27">
        <f>SUM(C74:C77)</f>
        <v>2381367.8898999998</v>
      </c>
      <c r="D73" s="27">
        <f t="shared" ref="D73" si="16">SUM(D74:D77)</f>
        <v>124435.31010000006</v>
      </c>
      <c r="E73" s="27">
        <f t="shared" si="5"/>
        <v>2505803.1999999997</v>
      </c>
      <c r="F73" s="27">
        <f>SUM(F74:F77)</f>
        <v>124435.31010000006</v>
      </c>
      <c r="G73" s="49"/>
      <c r="H73" s="10"/>
    </row>
    <row r="74" spans="1:8" ht="20.25" customHeight="1" x14ac:dyDescent="0.25">
      <c r="A74" s="56" t="s">
        <v>201</v>
      </c>
      <c r="B74" s="46" t="s">
        <v>202</v>
      </c>
      <c r="C74" s="14">
        <v>81405.399999999994</v>
      </c>
      <c r="D74" s="47">
        <v>60000</v>
      </c>
      <c r="E74" s="48">
        <f>C74+D74</f>
        <v>141405.4</v>
      </c>
      <c r="F74" s="16">
        <f>D74</f>
        <v>60000</v>
      </c>
      <c r="G74" s="49"/>
      <c r="H74" s="10"/>
    </row>
    <row r="75" spans="1:8" ht="19.5" customHeight="1" x14ac:dyDescent="0.25">
      <c r="A75" s="56" t="s">
        <v>203</v>
      </c>
      <c r="B75" s="46" t="s">
        <v>204</v>
      </c>
      <c r="C75" s="14">
        <v>523261.90224999998</v>
      </c>
      <c r="D75" s="47">
        <v>55956.197749999992</v>
      </c>
      <c r="E75" s="48">
        <f t="shared" ref="E75:E77" si="17">C75+D75</f>
        <v>579218.1</v>
      </c>
      <c r="F75" s="16">
        <f>D75</f>
        <v>55956.197749999992</v>
      </c>
      <c r="G75" s="49"/>
      <c r="H75" s="10"/>
    </row>
    <row r="76" spans="1:8" ht="19.5" customHeight="1" x14ac:dyDescent="0.25">
      <c r="A76" s="56" t="s">
        <v>205</v>
      </c>
      <c r="B76" s="46" t="s">
        <v>206</v>
      </c>
      <c r="C76" s="14">
        <v>1747526.8876499999</v>
      </c>
      <c r="D76" s="47">
        <v>8479.1123500000685</v>
      </c>
      <c r="E76" s="48">
        <f t="shared" si="17"/>
        <v>1756006</v>
      </c>
      <c r="F76" s="16">
        <f>D76</f>
        <v>8479.1123500000685</v>
      </c>
      <c r="G76" s="49"/>
      <c r="H76" s="10"/>
    </row>
    <row r="77" spans="1:8" ht="27.75" customHeight="1" x14ac:dyDescent="0.25">
      <c r="A77" s="56" t="s">
        <v>207</v>
      </c>
      <c r="B77" s="46" t="s">
        <v>208</v>
      </c>
      <c r="C77" s="14">
        <v>29173.7</v>
      </c>
      <c r="D77" s="47"/>
      <c r="E77" s="48">
        <f t="shared" si="17"/>
        <v>29173.7</v>
      </c>
      <c r="F77" s="16"/>
      <c r="G77" s="49"/>
      <c r="H77" s="10"/>
    </row>
    <row r="78" spans="1:8" s="11" customFormat="1" ht="21" customHeight="1" x14ac:dyDescent="0.25">
      <c r="A78" s="57" t="s">
        <v>209</v>
      </c>
      <c r="B78" s="26" t="s">
        <v>210</v>
      </c>
      <c r="C78" s="27">
        <f t="shared" ref="C78" si="18">SUM(C79:C81)</f>
        <v>197097.8</v>
      </c>
      <c r="D78" s="27"/>
      <c r="E78" s="27">
        <f t="shared" ref="E78:E84" si="19">C78+D78</f>
        <v>197097.8</v>
      </c>
      <c r="F78" s="27"/>
      <c r="G78" s="49"/>
      <c r="H78" s="10"/>
    </row>
    <row r="79" spans="1:8" ht="18.75" customHeight="1" x14ac:dyDescent="0.25">
      <c r="A79" s="56" t="s">
        <v>211</v>
      </c>
      <c r="B79" s="46" t="s">
        <v>212</v>
      </c>
      <c r="C79" s="51">
        <v>55274.400000000001</v>
      </c>
      <c r="D79" s="47"/>
      <c r="E79" s="48">
        <f>C79+D79</f>
        <v>55274.400000000001</v>
      </c>
      <c r="F79" s="16"/>
      <c r="G79" s="49"/>
      <c r="H79" s="10"/>
    </row>
    <row r="80" spans="1:8" ht="21" customHeight="1" x14ac:dyDescent="0.25">
      <c r="A80" s="56" t="s">
        <v>213</v>
      </c>
      <c r="B80" s="46" t="s">
        <v>214</v>
      </c>
      <c r="C80" s="51">
        <v>20355</v>
      </c>
      <c r="D80" s="47"/>
      <c r="E80" s="48">
        <f t="shared" ref="E80:E81" si="20">C80+D80</f>
        <v>20355</v>
      </c>
      <c r="F80" s="16"/>
      <c r="G80" s="49"/>
      <c r="H80" s="10"/>
    </row>
    <row r="81" spans="1:8" ht="25.5" x14ac:dyDescent="0.25">
      <c r="A81" s="56" t="s">
        <v>215</v>
      </c>
      <c r="B81" s="46" t="s">
        <v>216</v>
      </c>
      <c r="C81" s="14">
        <v>121468.4</v>
      </c>
      <c r="D81" s="47"/>
      <c r="E81" s="48">
        <f t="shared" si="20"/>
        <v>121468.4</v>
      </c>
      <c r="F81" s="16"/>
      <c r="G81" s="49"/>
      <c r="H81" s="10"/>
    </row>
    <row r="82" spans="1:8" s="11" customFormat="1" ht="17.25" customHeight="1" x14ac:dyDescent="0.25">
      <c r="A82" s="57" t="s">
        <v>217</v>
      </c>
      <c r="B82" s="26" t="s">
        <v>218</v>
      </c>
      <c r="C82" s="27">
        <f>SUM(C83)</f>
        <v>2104600</v>
      </c>
      <c r="D82" s="27"/>
      <c r="E82" s="27">
        <f t="shared" si="19"/>
        <v>2104600</v>
      </c>
      <c r="F82" s="27"/>
      <c r="G82" s="49"/>
      <c r="H82" s="10"/>
    </row>
    <row r="83" spans="1:8" ht="25.5" x14ac:dyDescent="0.25">
      <c r="A83" s="56" t="s">
        <v>219</v>
      </c>
      <c r="B83" s="46" t="s">
        <v>220</v>
      </c>
      <c r="C83" s="14">
        <v>2104600</v>
      </c>
      <c r="D83" s="47"/>
      <c r="E83" s="48">
        <f>C83+D83</f>
        <v>2104600</v>
      </c>
      <c r="F83" s="16"/>
      <c r="G83" s="49"/>
      <c r="H83" s="10"/>
    </row>
    <row r="84" spans="1:8" s="11" customFormat="1" ht="27" customHeight="1" x14ac:dyDescent="0.25">
      <c r="A84" s="57" t="s">
        <v>221</v>
      </c>
      <c r="B84" s="26" t="s">
        <v>222</v>
      </c>
      <c r="C84" s="27">
        <f t="shared" ref="C84:F84" si="21">SUM(C85:C87)</f>
        <v>10359113.199999999</v>
      </c>
      <c r="D84" s="27">
        <f t="shared" si="21"/>
        <v>165380.30000000075</v>
      </c>
      <c r="E84" s="27">
        <f t="shared" si="19"/>
        <v>10524493.5</v>
      </c>
      <c r="F84" s="27">
        <f t="shared" si="21"/>
        <v>165380.30000000075</v>
      </c>
      <c r="G84" s="49"/>
      <c r="H84" s="10"/>
    </row>
    <row r="85" spans="1:8" ht="38.25" x14ac:dyDescent="0.25">
      <c r="A85" s="56" t="s">
        <v>223</v>
      </c>
      <c r="B85" s="46" t="s">
        <v>224</v>
      </c>
      <c r="C85" s="14">
        <v>4570732.0999999996</v>
      </c>
      <c r="D85" s="47"/>
      <c r="E85" s="48">
        <f>C85+D85</f>
        <v>4570732.0999999996</v>
      </c>
      <c r="F85" s="16"/>
      <c r="G85" s="49"/>
      <c r="H85" s="10"/>
    </row>
    <row r="86" spans="1:8" ht="18" customHeight="1" x14ac:dyDescent="0.25">
      <c r="A86" s="56" t="s">
        <v>225</v>
      </c>
      <c r="B86" s="46" t="s">
        <v>226</v>
      </c>
      <c r="C86" s="14">
        <v>454776</v>
      </c>
      <c r="D86" s="47"/>
      <c r="E86" s="48">
        <f t="shared" ref="E86:E87" si="22">C86+D86</f>
        <v>454776</v>
      </c>
      <c r="F86" s="16"/>
      <c r="G86" s="49"/>
      <c r="H86" s="10"/>
    </row>
    <row r="87" spans="1:8" ht="20.25" customHeight="1" x14ac:dyDescent="0.25">
      <c r="A87" s="56" t="s">
        <v>227</v>
      </c>
      <c r="B87" s="46" t="s">
        <v>228</v>
      </c>
      <c r="C87" s="74">
        <v>5333605.0999999996</v>
      </c>
      <c r="D87" s="47">
        <v>165380.30000000075</v>
      </c>
      <c r="E87" s="73">
        <f t="shared" si="22"/>
        <v>5498985.4000000004</v>
      </c>
      <c r="F87" s="16">
        <f>D87</f>
        <v>165380.30000000075</v>
      </c>
      <c r="G87" s="49"/>
      <c r="H87" s="10"/>
    </row>
    <row r="88" spans="1:8" s="11" customFormat="1" ht="15.75" customHeight="1" thickBot="1" x14ac:dyDescent="0.3">
      <c r="A88" s="70" t="s">
        <v>229</v>
      </c>
      <c r="B88" s="71"/>
      <c r="C88" s="34">
        <f>SUM(C7+C18+C21+C26+C37+C43+C48+C56+C59+C67+C73+C78+C82+C84)</f>
        <v>177890078.84654</v>
      </c>
      <c r="D88" s="34"/>
      <c r="E88" s="34">
        <f>SUM(E7+E18+E21+E26+E37+E43+E48+E56+E59+E67+E73+E78+E82+E84)-0.1</f>
        <v>177890078.75853002</v>
      </c>
      <c r="F88" s="34"/>
      <c r="G88" s="49"/>
      <c r="H88" s="10"/>
    </row>
    <row r="89" spans="1:8" ht="15.75" x14ac:dyDescent="0.25">
      <c r="E89" s="29"/>
      <c r="G89" s="49"/>
    </row>
    <row r="90" spans="1:8" x14ac:dyDescent="0.2">
      <c r="E90" s="29"/>
    </row>
    <row r="91" spans="1:8" x14ac:dyDescent="0.2">
      <c r="C91" s="36"/>
      <c r="D91" s="52"/>
      <c r="E91" s="29"/>
      <c r="F91" s="29"/>
      <c r="H91" s="29"/>
    </row>
    <row r="92" spans="1:8" x14ac:dyDescent="0.2">
      <c r="D92" s="52"/>
      <c r="E92" s="29"/>
      <c r="G92" s="53"/>
    </row>
    <row r="93" spans="1:8" x14ac:dyDescent="0.2">
      <c r="D93" s="52"/>
      <c r="E93" s="29"/>
    </row>
    <row r="94" spans="1:8" x14ac:dyDescent="0.2">
      <c r="E94" s="29"/>
    </row>
    <row r="95" spans="1:8" x14ac:dyDescent="0.2">
      <c r="E95" s="29"/>
      <c r="F95" s="29"/>
    </row>
    <row r="96" spans="1:8" x14ac:dyDescent="0.2">
      <c r="E96" s="29"/>
      <c r="F96" s="29"/>
    </row>
    <row r="97" spans="4:5" x14ac:dyDescent="0.2">
      <c r="D97" s="52"/>
      <c r="E97" s="29"/>
    </row>
    <row r="98" spans="4:5" x14ac:dyDescent="0.2">
      <c r="E98" s="29"/>
    </row>
  </sheetData>
  <mergeCells count="7">
    <mergeCell ref="A88:B88"/>
    <mergeCell ref="A1:F1"/>
    <mergeCell ref="A3:A5"/>
    <mergeCell ref="B3:B5"/>
    <mergeCell ref="C3:C5"/>
    <mergeCell ref="E3:E5"/>
    <mergeCell ref="F3:F5"/>
  </mergeCells>
  <printOptions horizontalCentered="1"/>
  <pageMargins left="0.19685039370078741" right="0.19685039370078741" top="0.19685039370078741" bottom="0.19685039370078741" header="0" footer="0"/>
  <pageSetup paperSize="9" scale="7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ДОХОДЫ </vt:lpstr>
      <vt:lpstr>РАСХОДЫ</vt:lpstr>
      <vt:lpstr>'ДОХОДЫ '!Заголовки_для_печати</vt:lpstr>
      <vt:lpstr>РАСХОДЫ!Заголовки_для_печати</vt:lpstr>
      <vt:lpstr>'ДОХОДЫ '!Область_печати</vt:lpstr>
      <vt:lpstr>РАСХОДЫ!Область_печати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Хохлова Анна Юрьевна</dc:creator>
  <cp:lastModifiedBy>Хохлова Анна Юрьевна</cp:lastModifiedBy>
  <cp:lastPrinted>2024-12-27T11:47:58Z</cp:lastPrinted>
  <dcterms:created xsi:type="dcterms:W3CDTF">2021-01-28T12:39:41Z</dcterms:created>
  <dcterms:modified xsi:type="dcterms:W3CDTF">2024-12-27T11:49:29Z</dcterms:modified>
</cp:coreProperties>
</file>