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800" yWindow="1275" windowWidth="28440" windowHeight="9720"/>
  </bookViews>
  <sheets>
    <sheet name="Финансирование" sheetId="3" r:id="rId1"/>
    <sheet name="Результаты" sheetId="2" r:id="rId2"/>
  </sheets>
  <definedNames>
    <definedName name="_xlnm._FilterDatabase" localSheetId="0" hidden="1">Финансирование!$B$5:$J$107</definedName>
    <definedName name="Z_2505F84B_EDD5_43D7_8CE7_AFF925DFBFF7_.wvu.Cols" localSheetId="0" hidden="1">Финансирование!#REF!</definedName>
    <definedName name="Z_2505F84B_EDD5_43D7_8CE7_AFF925DFBFF7_.wvu.PrintArea" localSheetId="0" hidden="1">Финансирование!$B$1:$J$107</definedName>
    <definedName name="Z_2505F84B_EDD5_43D7_8CE7_AFF925DFBFF7_.wvu.PrintTitles" localSheetId="0" hidden="1">Финансирование!$B:$B,Финансирование!$3:$5</definedName>
    <definedName name="Z_2505F84B_EDD5_43D7_8CE7_AFF925DFBFF7_.wvu.Rows" localSheetId="0" hidden="1">Финансирование!#REF!,Финансирование!$5:$5,Финансирование!#REF!,Финансирование!#REF!,Финансирование!#REF!,Финансирование!#REF!</definedName>
    <definedName name="Z_9D015A7B_71BF_4A38_92C8_CCD8973F5CA0_.wvu.Cols" localSheetId="0" hidden="1">Финансирование!#REF!,Финансирование!#REF!</definedName>
    <definedName name="Z_9D015A7B_71BF_4A38_92C8_CCD8973F5CA0_.wvu.FilterData" localSheetId="0" hidden="1">Финансирование!$B$5:$J$107</definedName>
    <definedName name="Z_9D015A7B_71BF_4A38_92C8_CCD8973F5CA0_.wvu.PrintArea" localSheetId="0" hidden="1">Финансирование!#REF!</definedName>
    <definedName name="Z_9D015A7B_71BF_4A38_92C8_CCD8973F5CA0_.wvu.PrintTitles" localSheetId="0" hidden="1">Финансирование!$B:$B,Финансирование!$3:$5</definedName>
    <definedName name="Z_9D015A7B_71BF_4A38_92C8_CCD8973F5CA0_.wvu.Rows" localSheetId="0" hidden="1">Финансирование!#REF!</definedName>
    <definedName name="_xlnm.Print_Titles" localSheetId="0">Финансирование!$B:$B,Финансирование!$3:$4</definedName>
    <definedName name="_xlnm.Print_Area" localSheetId="0">Финансирование!$A$1:$J$125</definedName>
  </definedNames>
  <calcPr calcId="144525"/>
</workbook>
</file>

<file path=xl/calcChain.xml><?xml version="1.0" encoding="utf-8"?>
<calcChain xmlns="http://schemas.openxmlformats.org/spreadsheetml/2006/main">
  <c r="H124" i="3" l="1"/>
  <c r="G124" i="3"/>
  <c r="H122" i="3"/>
  <c r="G122" i="3"/>
  <c r="H121" i="3"/>
  <c r="H120" i="3"/>
  <c r="F119" i="3"/>
  <c r="H119" i="3" s="1"/>
  <c r="E119" i="3"/>
  <c r="D119" i="3"/>
  <c r="C119" i="3"/>
  <c r="H118" i="3"/>
  <c r="H117" i="3"/>
  <c r="F116" i="3"/>
  <c r="H116" i="3" s="1"/>
  <c r="E116" i="3"/>
  <c r="D116" i="3"/>
  <c r="C116" i="3"/>
  <c r="H115" i="3"/>
  <c r="G115" i="3"/>
  <c r="H114" i="3"/>
  <c r="G114" i="3"/>
  <c r="F113" i="3"/>
  <c r="H113" i="3" s="1"/>
  <c r="E113" i="3"/>
  <c r="D113" i="3"/>
  <c r="C113" i="3"/>
  <c r="H112" i="3"/>
  <c r="G112" i="3"/>
  <c r="F111" i="3"/>
  <c r="G111" i="3" s="1"/>
  <c r="E111" i="3"/>
  <c r="D111" i="3"/>
  <c r="C111" i="3"/>
  <c r="H110" i="3"/>
  <c r="G110" i="3"/>
  <c r="H109" i="3"/>
  <c r="G109" i="3"/>
  <c r="H108" i="3"/>
  <c r="G108" i="3"/>
  <c r="H107" i="3"/>
  <c r="G107" i="3"/>
  <c r="H106" i="3"/>
  <c r="G106" i="3"/>
  <c r="F105" i="3"/>
  <c r="H105" i="3" s="1"/>
  <c r="E105" i="3"/>
  <c r="D105" i="3"/>
  <c r="C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F99" i="3"/>
  <c r="E99" i="3"/>
  <c r="D99" i="3"/>
  <c r="C99" i="3"/>
  <c r="H98" i="3"/>
  <c r="G98" i="3"/>
  <c r="H97" i="3"/>
  <c r="G97" i="3"/>
  <c r="H96" i="3"/>
  <c r="G96" i="3"/>
  <c r="H95" i="3"/>
  <c r="G95" i="3"/>
  <c r="F95" i="3"/>
  <c r="E95" i="3"/>
  <c r="D95" i="3"/>
  <c r="C95" i="3"/>
  <c r="H94" i="3"/>
  <c r="G94" i="3"/>
  <c r="H93" i="3"/>
  <c r="G93" i="3"/>
  <c r="F92" i="3"/>
  <c r="H92" i="3" s="1"/>
  <c r="E92" i="3"/>
  <c r="D92" i="3"/>
  <c r="C92" i="3"/>
  <c r="H91" i="3"/>
  <c r="H90" i="3"/>
  <c r="G90" i="3"/>
  <c r="H89" i="3"/>
  <c r="G89" i="3"/>
  <c r="H88" i="3"/>
  <c r="G88" i="3"/>
  <c r="F87" i="3"/>
  <c r="G87" i="3" s="1"/>
  <c r="E87" i="3"/>
  <c r="D87" i="3"/>
  <c r="C87" i="3"/>
  <c r="H86" i="3"/>
  <c r="G86" i="3"/>
  <c r="H85" i="3"/>
  <c r="G85" i="3"/>
  <c r="F84" i="3"/>
  <c r="H84" i="3" s="1"/>
  <c r="E84" i="3"/>
  <c r="D84" i="3"/>
  <c r="C84" i="3"/>
  <c r="H83" i="3"/>
  <c r="H82" i="3"/>
  <c r="G82" i="3"/>
  <c r="H81" i="3"/>
  <c r="G81" i="3"/>
  <c r="H80" i="3"/>
  <c r="G80" i="3"/>
  <c r="H79" i="3"/>
  <c r="G79" i="3"/>
  <c r="H78" i="3"/>
  <c r="G78" i="3"/>
  <c r="F78" i="3"/>
  <c r="E78" i="3"/>
  <c r="D78" i="3"/>
  <c r="C78" i="3"/>
  <c r="H77" i="3"/>
  <c r="H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F66" i="3"/>
  <c r="H66" i="3" s="1"/>
  <c r="E66" i="3"/>
  <c r="D66" i="3"/>
  <c r="C66" i="3"/>
  <c r="H65" i="3"/>
  <c r="G65" i="3"/>
  <c r="H64" i="3"/>
  <c r="G64" i="3"/>
  <c r="H63" i="3"/>
  <c r="G63" i="3"/>
  <c r="F62" i="3"/>
  <c r="H62" i="3" s="1"/>
  <c r="E62" i="3"/>
  <c r="D62" i="3"/>
  <c r="C62" i="3"/>
  <c r="H61" i="3"/>
  <c r="G61" i="3"/>
  <c r="H60" i="3"/>
  <c r="G60" i="3"/>
  <c r="H57" i="3"/>
  <c r="G57" i="3"/>
  <c r="F56" i="3"/>
  <c r="H56" i="3" s="1"/>
  <c r="E56" i="3"/>
  <c r="D56" i="3"/>
  <c r="C56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F47" i="3"/>
  <c r="G47" i="3" s="1"/>
  <c r="E47" i="3"/>
  <c r="D47" i="3"/>
  <c r="C47" i="3"/>
  <c r="H46" i="3"/>
  <c r="G46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F38" i="3"/>
  <c r="E38" i="3"/>
  <c r="D38" i="3"/>
  <c r="C38" i="3"/>
  <c r="H37" i="3"/>
  <c r="G37" i="3"/>
  <c r="H36" i="3"/>
  <c r="G36" i="3"/>
  <c r="H35" i="3"/>
  <c r="G35" i="3"/>
  <c r="H34" i="3"/>
  <c r="G34" i="3"/>
  <c r="H33" i="3"/>
  <c r="G33" i="3"/>
  <c r="F32" i="3"/>
  <c r="E32" i="3"/>
  <c r="D32" i="3"/>
  <c r="C32" i="3"/>
  <c r="H31" i="3"/>
  <c r="G31" i="3"/>
  <c r="H30" i="3"/>
  <c r="G30" i="3"/>
  <c r="H29" i="3"/>
  <c r="G29" i="3"/>
  <c r="H28" i="3"/>
  <c r="G28" i="3"/>
  <c r="F27" i="3"/>
  <c r="H27" i="3" s="1"/>
  <c r="E27" i="3"/>
  <c r="D27" i="3"/>
  <c r="C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F13" i="3"/>
  <c r="H13" i="3" s="1"/>
  <c r="E13" i="3"/>
  <c r="D13" i="3"/>
  <c r="C13" i="3"/>
  <c r="H11" i="3"/>
  <c r="G11" i="3"/>
  <c r="H10" i="3"/>
  <c r="G10" i="3"/>
  <c r="H9" i="3"/>
  <c r="G9" i="3"/>
  <c r="H8" i="3"/>
  <c r="G8" i="3"/>
  <c r="H7" i="3"/>
  <c r="G7" i="3"/>
  <c r="H6" i="3"/>
  <c r="G6" i="3"/>
  <c r="F6" i="3"/>
  <c r="E6" i="3"/>
  <c r="E123" i="3" s="1"/>
  <c r="E125" i="3" s="1"/>
  <c r="D6" i="3"/>
  <c r="D123" i="3" s="1"/>
  <c r="D125" i="3" s="1"/>
  <c r="C6" i="3"/>
  <c r="C123" i="3" s="1"/>
  <c r="G27" i="3" l="1"/>
  <c r="F123" i="3"/>
  <c r="H123" i="3" s="1"/>
  <c r="H87" i="3"/>
  <c r="G92" i="3"/>
  <c r="H32" i="3"/>
  <c r="H47" i="3"/>
  <c r="G84" i="3"/>
  <c r="H111" i="3"/>
  <c r="G119" i="3"/>
  <c r="G13" i="3"/>
  <c r="G56" i="3"/>
  <c r="G62" i="3"/>
  <c r="G66" i="3"/>
  <c r="G105" i="3"/>
  <c r="G113" i="3"/>
  <c r="G32" i="3"/>
  <c r="F191" i="2"/>
  <c r="F190" i="2"/>
  <c r="F189" i="2"/>
  <c r="F188" i="2"/>
  <c r="F186" i="2"/>
  <c r="F185" i="2"/>
  <c r="F184" i="2"/>
  <c r="F183" i="2"/>
  <c r="F181" i="2"/>
  <c r="F180" i="2"/>
  <c r="F179" i="2"/>
  <c r="F178" i="2"/>
  <c r="F177" i="2"/>
  <c r="F176" i="2"/>
  <c r="F175" i="2"/>
  <c r="F173" i="2"/>
  <c r="F172" i="2"/>
  <c r="F171" i="2"/>
  <c r="F169" i="2"/>
  <c r="F167" i="2"/>
  <c r="F166" i="2"/>
  <c r="F165" i="2"/>
  <c r="F164" i="2"/>
  <c r="F162" i="2"/>
  <c r="F161" i="2"/>
  <c r="F160" i="2"/>
  <c r="F158" i="2"/>
  <c r="F156" i="2"/>
  <c r="F152" i="2"/>
  <c r="F150" i="2"/>
  <c r="F147" i="2"/>
  <c r="F146" i="2"/>
  <c r="F144" i="2"/>
  <c r="F143" i="2"/>
  <c r="F142" i="2"/>
  <c r="F141" i="2"/>
  <c r="F140" i="2"/>
  <c r="F139" i="2"/>
  <c r="F138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3" i="2"/>
  <c r="F122" i="2"/>
  <c r="F121" i="2"/>
  <c r="F120" i="2"/>
  <c r="F119" i="2"/>
  <c r="F118" i="2"/>
  <c r="F117" i="2"/>
  <c r="F116" i="2"/>
  <c r="F114" i="2"/>
  <c r="F113" i="2"/>
  <c r="F112" i="2"/>
  <c r="F110" i="2"/>
  <c r="F109" i="2"/>
  <c r="F108" i="2"/>
  <c r="F107" i="2"/>
  <c r="F106" i="2"/>
  <c r="F105" i="2"/>
  <c r="F104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0" i="2"/>
  <c r="F79" i="2"/>
  <c r="F78" i="2"/>
  <c r="F77" i="2"/>
  <c r="F76" i="2"/>
  <c r="F75" i="2"/>
  <c r="F74" i="2"/>
  <c r="F73" i="2"/>
  <c r="F69" i="2"/>
  <c r="F68" i="2"/>
  <c r="F67" i="2"/>
  <c r="F64" i="2"/>
  <c r="F62" i="2"/>
  <c r="F61" i="2"/>
  <c r="F60" i="2"/>
  <c r="F59" i="2"/>
  <c r="F58" i="2"/>
  <c r="F57" i="2"/>
  <c r="F56" i="2"/>
  <c r="F55" i="2"/>
  <c r="F52" i="2"/>
  <c r="F51" i="2"/>
  <c r="F50" i="2"/>
  <c r="F49" i="2"/>
  <c r="F48" i="2"/>
  <c r="F46" i="2"/>
  <c r="F45" i="2"/>
  <c r="F44" i="2"/>
  <c r="F43" i="2"/>
  <c r="F41" i="2"/>
  <c r="F40" i="2"/>
  <c r="F39" i="2"/>
  <c r="F38" i="2"/>
  <c r="F37" i="2"/>
  <c r="F36" i="2"/>
  <c r="F35" i="2"/>
  <c r="F34" i="2"/>
  <c r="F33" i="2"/>
  <c r="F31" i="2"/>
  <c r="F30" i="2"/>
  <c r="F29" i="2"/>
  <c r="F28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0" i="2"/>
  <c r="F9" i="2"/>
  <c r="F7" i="2"/>
  <c r="F6" i="2"/>
  <c r="F5" i="2"/>
  <c r="F125" i="3" l="1"/>
  <c r="G125" i="3" s="1"/>
  <c r="G123" i="3"/>
  <c r="H125" i="3" l="1"/>
</calcChain>
</file>

<file path=xl/sharedStrings.xml><?xml version="1.0" encoding="utf-8"?>
<sst xmlns="http://schemas.openxmlformats.org/spreadsheetml/2006/main" count="816" uniqueCount="730">
  <si>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</si>
  <si>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</si>
  <si>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</si>
  <si>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</si>
  <si>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 xml:space="preserve">Утверждено в гос. программе (годовой план) </t>
  </si>
  <si>
    <t xml:space="preserve">Исполнение </t>
  </si>
  <si>
    <t>52 0 00 00000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</si>
  <si>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</si>
  <si>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</si>
  <si>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</si>
  <si>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</si>
  <si>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</si>
  <si>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</si>
  <si>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</si>
  <si>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</si>
  <si>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</si>
  <si>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</si>
  <si>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</si>
  <si>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</si>
  <si>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</si>
  <si>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</si>
  <si>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</si>
  <si>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«Совершенствование социального партнерства</t>
  </si>
  <si>
    <t>Подпрограмма «Улучшение условий и охраны труда»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</si>
  <si>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</si>
  <si>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</si>
  <si>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</si>
  <si>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</si>
  <si>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</si>
  <si>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</si>
  <si>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</si>
  <si>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</si>
  <si>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</si>
  <si>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</si>
  <si>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</si>
  <si>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</si>
  <si>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</si>
  <si>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</si>
  <si>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</si>
  <si>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</si>
  <si>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</si>
  <si>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</si>
  <si>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</si>
  <si>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</si>
  <si>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</si>
  <si>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</si>
  <si>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</si>
  <si>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</si>
  <si>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</si>
  <si>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</si>
  <si>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</si>
  <si>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</si>
  <si>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</si>
  <si>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</si>
  <si>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</si>
  <si>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</si>
  <si>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</si>
  <si>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</si>
  <si>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</si>
  <si>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</si>
  <si>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</si>
  <si>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</si>
  <si>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</si>
  <si>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</si>
  <si>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</si>
  <si>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</si>
  <si>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</si>
  <si>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</si>
  <si>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</si>
  <si>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</si>
  <si>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</si>
  <si>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</si>
  <si>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</si>
  <si>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</si>
  <si>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</si>
  <si>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</si>
  <si>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</si>
  <si>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</si>
  <si>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</si>
  <si>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</si>
  <si>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</si>
  <si>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</si>
  <si>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</si>
  <si>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</si>
  <si>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</si>
  <si>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</si>
  <si>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</si>
  <si>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</si>
  <si>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</si>
  <si>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</si>
  <si>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</si>
  <si>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</si>
  <si>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</si>
  <si>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</si>
  <si>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</si>
  <si>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</si>
  <si>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</si>
  <si>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</si>
  <si>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</si>
  <si>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</si>
  <si>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</si>
  <si>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</si>
  <si>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</si>
  <si>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</si>
  <si>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</si>
  <si>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</si>
  <si>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</si>
  <si>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</si>
  <si>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</si>
  <si>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</si>
  <si>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</si>
  <si>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</si>
  <si>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</si>
  <si>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</si>
  <si>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</si>
  <si>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</si>
  <si>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</si>
  <si>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</si>
  <si>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</si>
  <si>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</si>
  <si>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</si>
  <si>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</si>
  <si>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</si>
  <si>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</si>
  <si>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</si>
  <si>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</si>
  <si>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</si>
  <si>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</si>
  <si>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</si>
  <si>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</si>
  <si>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</si>
  <si>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</si>
  <si>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</si>
  <si>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</si>
  <si>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</si>
  <si>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</si>
  <si>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</si>
  <si>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</si>
  <si>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</si>
  <si>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</si>
  <si>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</si>
  <si>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</si>
  <si>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</si>
  <si>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</si>
  <si>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</si>
  <si>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</si>
  <si>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t>62 1 00 00000</t>
  </si>
  <si>
    <t>62 2 00 00000</t>
  </si>
  <si>
    <t>62 3 00 00000</t>
  </si>
  <si>
    <t>62 4 00 00000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</si>
  <si>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</si>
  <si>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</si>
  <si>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</si>
  <si>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</si>
  <si>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</si>
  <si>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</si>
  <si>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</si>
  <si>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</si>
  <si>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</si>
  <si>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</si>
  <si>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</si>
  <si>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</si>
  <si>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</si>
  <si>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</si>
  <si>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</si>
  <si>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</si>
  <si>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</si>
  <si>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</si>
  <si>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</si>
  <si>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</si>
  <si>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</si>
  <si>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</si>
  <si>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</si>
  <si>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</si>
  <si>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</si>
  <si>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</si>
  <si>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</si>
  <si>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</si>
  <si>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</si>
  <si>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</si>
  <si>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</si>
  <si>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</si>
  <si>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</si>
  <si>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</si>
  <si>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</si>
  <si>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</si>
  <si>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</si>
  <si>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</si>
  <si>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</si>
  <si>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</si>
  <si>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</si>
  <si>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</si>
  <si>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</si>
  <si>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</si>
  <si>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</si>
  <si>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</si>
  <si>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</si>
  <si>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</si>
  <si>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</si>
  <si>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</si>
  <si>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</si>
  <si>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</si>
  <si>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</si>
  <si>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</si>
  <si>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</si>
  <si>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</si>
  <si>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</si>
  <si>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</si>
  <si>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</si>
  <si>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>Пояснения отклонений*</t>
  </si>
  <si>
    <t>исполнения от уточненного бюджета</t>
  </si>
  <si>
    <t xml:space="preserve">% исполнения </t>
  </si>
  <si>
    <t>к первоначаль-ному бюджету</t>
  </si>
  <si>
    <t>к уточненному бюджету</t>
  </si>
  <si>
    <t>7=6/4</t>
  </si>
  <si>
    <t>8=6/5</t>
  </si>
  <si>
    <t xml:space="preserve">Подпрограмма «Охрана окружающей среды, защита природных комплексов, объектов и ресурсов»                                                                                                                                        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</si>
  <si>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</si>
  <si>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</si>
  <si>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                                       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</si>
  <si>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</si>
  <si>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</si>
  <si>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5В0 00 00000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</si>
  <si>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</si>
  <si>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1 00 00000</t>
  </si>
  <si>
    <t>5В 2 00 00000</t>
  </si>
  <si>
    <t>5В 3 00 00000</t>
  </si>
  <si>
    <t>5В 4 00 00000</t>
  </si>
  <si>
    <t>5В 5 00 00000</t>
  </si>
  <si>
    <t>5В 6 00 00000</t>
  </si>
  <si>
    <t>5В 7 00 00000</t>
  </si>
  <si>
    <t>58 4 00 00000</t>
  </si>
  <si>
    <t>Подпрограмма «Развитие оптовой и розничной торговли, общественного питания и бытовых услуг Саратовской области»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</si>
  <si>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</si>
  <si>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</si>
  <si>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5Г 5 00 00000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</si>
  <si>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</si>
  <si>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65 5 00 00000</t>
  </si>
  <si>
    <t>Подпрограмма «Профилактика безнадзорности и правонарушений среди несовершеннолетних»</t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</si>
  <si>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2"/>
        <rFont val="PT Astra Serif"/>
        <family val="1"/>
        <charset val="204"/>
      </rPr>
      <t xml:space="preserve">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</si>
  <si>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2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</si>
  <si>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2"/>
        <rFont val="PT Astra Serif"/>
        <family val="1"/>
        <charset val="204"/>
      </rPr>
      <t xml:space="preserve">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</si>
  <si>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2"/>
        <rFont val="PT Astra Serif"/>
        <family val="1"/>
        <charset val="204"/>
      </rPr>
      <t xml:space="preserve">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</si>
  <si>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2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</si>
  <si>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2"/>
        <rFont val="PT Astra Serif"/>
        <family val="1"/>
        <charset val="204"/>
      </rPr>
      <t xml:space="preserve">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</si>
  <si>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2"/>
        <rFont val="PT Astra Serif"/>
        <family val="1"/>
        <charset val="204"/>
      </rPr>
      <t xml:space="preserve"> </t>
    </r>
  </si>
  <si>
    <t xml:space="preserve">Закон Саратовской области «Об областном бюджете на 2023 год и на плановый период 2024 и 2025 годов» </t>
  </si>
  <si>
    <t xml:space="preserve">первоначальный бюджет              (ред. 151-ЗСО        от 30.11.2022) </t>
  </si>
  <si>
    <t xml:space="preserve">уточненный бюджет           (ред. 152-ЗСО от 22.12.2023)  </t>
  </si>
  <si>
    <t>5Е Б 00 00000</t>
  </si>
  <si>
    <t>Подпрограмма «Модернизация систем коммунальной инфраструктуры»</t>
  </si>
  <si>
    <t>5Ж 6 00 00000</t>
  </si>
  <si>
    <t>Подпрограмма «Развитие зарядной инфраструктуры для быстрой зарядки электрического автомобильного транспорта»</t>
  </si>
  <si>
    <t>Заявительный характер выплаты пособий и компенсаций, а также субсидирования организаций, производителей товаров, работ и услуг</t>
  </si>
  <si>
    <t>Экономия, сложившаяся по результатам проведения конкурсных процедур</t>
  </si>
  <si>
    <t>Экономия, сложившаяся по результатам проведения конкурсных процедур. 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</t>
  </si>
  <si>
    <t>Заявительный характер субсидирования организаций (производителей товаров, работ и услуг)</t>
  </si>
  <si>
    <t>исполнения от первоначального бюджета</t>
  </si>
  <si>
    <t>Фактическая численность участников мероприятий ниже прогнозной. Фактический период участия в мероприятиях  меньше расчетного</t>
  </si>
  <si>
    <t>Увеличение объема дорожного фонда за счет остатков прошлых лет</t>
  </si>
  <si>
    <t>Информация о результатах реализации государственных программ (подпрограмм) Саратовской области</t>
  </si>
  <si>
    <t xml:space="preserve"> за 2023 год</t>
  </si>
  <si>
    <t>№ п/п</t>
  </si>
  <si>
    <t>Наименование государственных программ (подпрограмм) Саратовской области</t>
  </si>
  <si>
    <t>Наименование целевого показателя</t>
  </si>
  <si>
    <t>2023 год</t>
  </si>
  <si>
    <t>план</t>
  </si>
  <si>
    <t>факт</t>
  </si>
  <si>
    <t>% 
исполнения</t>
  </si>
  <si>
    <t>1.</t>
  </si>
  <si>
    <t>Ожидаемая продолжительность жизни при рождениии (лет)</t>
  </si>
  <si>
    <t>1.1.</t>
  </si>
  <si>
    <t>Охват медицинским освидетельствованием на ВИЧ-инфекцию населения (%)</t>
  </si>
  <si>
    <t>Количество приобретенных и смотнтированных быстровозводимых модульных конструкций врачебных амбулаторий, центров (отделений) общей врачебной практики (семейной медицины), фельдшерско-акушерских пунктов, фельдшерских здравпунктов медицинских организаций (единиц)</t>
  </si>
  <si>
    <t>Смертность от туберкулеза (чел. на 100 тыс. населения)</t>
  </si>
  <si>
    <t>в 6 раз</t>
  </si>
  <si>
    <t>Больничная летальность от инфаркта миокарда (%)</t>
  </si>
  <si>
    <t>1.2.</t>
  </si>
  <si>
    <t>Число специалистов, вовлеченных в систему непрерывного образования медицинских работников, в том числе с использованием дистанционных образовательных технологий (чел.)</t>
  </si>
  <si>
    <t>Количество обучающихся по основным профессиональным образовательным программам среднего профессионального образования - программам подготовки специалистов среднего звена (чел.)</t>
  </si>
  <si>
    <t>не менее 2 500</t>
  </si>
  <si>
    <t>1.3.</t>
  </si>
  <si>
    <t>Доля медицинских организаций государственной системы здравоохранения, обеспечивающих доступ гражданам к электронным медицинским документам в Личном кабинете пациента «Мое здоровье» на Едином портале государственных услуг и функций, %</t>
  </si>
  <si>
    <t>Доля медицинских организаций государственной системы здравоохранения, обеспечивающих преемственность оказания медицинской помощи путем организации информационного взаимодействия с централизованными подсистемами государственной информационной системы в сфере здравоохранения Саратовской области (%)</t>
  </si>
  <si>
    <t>2.</t>
  </si>
  <si>
    <t>Количество участников регионального и заключительного этапа всероссийской олимпиады школьников, научных конференций, конкурсов, фестивалей, интернет-марафонов (чел.)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</si>
  <si>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</si>
  <si>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</si>
  <si>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2.1.</t>
  </si>
  <si>
    <t>Удельный вес детей дошкольного возраста, имеющих возможность получать услуги дошкольного образования, от общего количества детей в возрасте от 3 до 7 лет (%)</t>
  </si>
  <si>
    <t>Доля детей-инвалидов в возрасте от 1,5 до 7 лет, охваченных дошкольным образованием, от общей численности детей-инвалидов данного возраста, желающих посещать дошкольные образовательные организации (%)</t>
  </si>
  <si>
    <t>2.2.</t>
  </si>
  <si>
    <t>Подпрограмма  «Развитие системы общего и дополнительного образования»</t>
  </si>
  <si>
    <t>Доля участников Всероссийской Олимпиады школьников по общеобразовательным предметам от общего количества обучающихся (%)</t>
  </si>
  <si>
    <t>не менее 50,0</t>
  </si>
  <si>
    <t>Доля детей с ограниченными возможностями здоровья, получающих дополнительное образование, в том числе с использованием дистанционных технологий, в общей численности детей-инвалидов данного возраста (%)</t>
  </si>
  <si>
    <t>Доля детей в возрасте от 5 до 18 лет, охваченных дополнительным образованием (%)</t>
  </si>
  <si>
    <t>Охват детей деятельностью региональных центров выявления, поддержки и развития способностей и талантов у детей и молодежи, технопарков «Кванториум» и центров «IT-куб» (%)</t>
  </si>
  <si>
    <t>2.3.</t>
  </si>
  <si>
    <t>Подпрограмма  «Поддержка одаренных детей Саратовской области»</t>
  </si>
  <si>
    <t>Количество победителей и призеров всероссийских, международных олимпиад, конкурсов, фестивалей (чел.)</t>
  </si>
  <si>
    <t>Количество участников муниципального этапа Всероссийской олимпиады школьников, выполнявших работы по единым заданиям повышенной сложности (с 7 по 11 классы) (чел.)</t>
  </si>
  <si>
    <t>2.4.</t>
  </si>
  <si>
    <t>Удельный вес численности занятого населения в возрасте 25 - 65 лет, прошедшего повышение квалификации и (или) переподготовку, от общей численности занятого в экономике населения данной возрастной группы (%)</t>
  </si>
  <si>
    <t>Удельный вес числа образовательных организаций среднего профессионального образования и высшего образования, здания которых приспособлены для обучения лиц с ограниченными возможностями здоровья (%)</t>
  </si>
  <si>
    <t>Численность студентов, обучающихся по основным образовательным программам среднего профессионального образования в государственных и муниципальных образовательных организациях среднего профессионального образования, в расчете на одного работника, замещающего должности преподавателей и (или) мастеров производственного обучения (чел.)</t>
  </si>
  <si>
    <t>в 1,5 раза</t>
  </si>
  <si>
    <t>2.5.</t>
  </si>
  <si>
    <t>Доля обеспеченных мерами социальной поддержки детей-сирот и детей, оставшихся без попечения родителей, лиц из их числа, обучающихся в государственных общеобразовательных организациях и организациях, осуществляющих образовательную деятельность (%)</t>
  </si>
  <si>
    <t>Доля приемных семей, обеспеченных мерами социальной поддержки, от общей численности приемных семей в области (из обратившихся) (%)</t>
  </si>
  <si>
    <t>2.6.</t>
  </si>
  <si>
    <t>Доля организаций общего и среднего профессионального образования, участвующих в онлайн-уроках Банка России, в их общем количестве (%)</t>
  </si>
  <si>
    <t>2.7.</t>
  </si>
  <si>
    <t>Доля общеобразовательных организаций, оснащенных в целях внедрения цифровой образовательной среды (%)</t>
  </si>
  <si>
    <t>Доля обучающихся, для которых созданы равные условия получения качественного образования вне зависимости от места их нахождения посредством предоставления доступа к федеральной информационно-сервисной платформе цифровой образовательной среды (%)</t>
  </si>
  <si>
    <t>в 2,6 раза</t>
  </si>
  <si>
    <t>3.</t>
  </si>
  <si>
    <t>Государственная программа Саратовской области «Социальная поддержка и социальное обслуживание населения Саратовской области»</t>
  </si>
  <si>
    <t>Уровень обеспечения доступности, качества и безопасности социального обслуживания населения (%)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</si>
  <si>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</si>
  <si>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3.1.</t>
  </si>
  <si>
    <t>Подпрограмма  «Социальная поддержка граждан»</t>
  </si>
  <si>
    <t>Доля граждан, охваченных государственной социальной помощью на основании социального контракта, в общей численности малоимущих граждан (%)</t>
  </si>
  <si>
    <t>Число семей с тремя и более детьми, которые в отчетном году получат ежемесячную денежную выплату в случае рождения третьего ребенка или последующих детей до достижения ребенком возраста 3 лет (ед.)</t>
  </si>
  <si>
    <t>3.2.</t>
  </si>
  <si>
    <t>Доля детей, прошедших курс реабилитации в учреждениях социальной помощи семье и детям, возвращенных в биологические семьи (%)</t>
  </si>
  <si>
    <t>Доля инвалидов старше 18-летнего возраста, получивших социальные услуги в учреждениях социального обслуживания, в общей численности граждан, получивших указанные услуги в учреждениях социального обслуживания (%)</t>
  </si>
  <si>
    <t>3.3.</t>
  </si>
  <si>
    <t>Доля приоритетных объектов, доступных для инвалидов и других маломобильных групп населения в сфере социальной защиты, в общем количестве приоритетных объектов в сфере социальной защиты (%)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</si>
  <si>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</si>
  <si>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3.4.</t>
  </si>
  <si>
    <t>Подпрограмма  «Старшее поколение»</t>
  </si>
  <si>
    <t>Обеспеченность стационарными учреждениями социального обслуживания для престарелых и инвалидов (мест на 10 тыс. населения)</t>
  </si>
  <si>
    <t>3.5.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</si>
  <si>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</si>
  <si>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в 7,5 раза</t>
  </si>
  <si>
    <t>Количество социально ориентированных некоммерческих организаций, получивших финансовую поддержку по итогам конкурса общественно полезных (социальных) проектов (ед.)</t>
  </si>
  <si>
    <t>3.6.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</si>
  <si>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(взрослые) (%)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</si>
  <si>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(дети) (%)</t>
  </si>
  <si>
    <t>4.</t>
  </si>
  <si>
    <t>Количество квадратных метров, расселенного аварийного жилищного фонда (тыс. кв.м.)</t>
  </si>
  <si>
    <t>4.1.</t>
  </si>
  <si>
    <t>Объем ввода жилья в рамках мероприятий по стимулированию программ развития жилищного строительства субъектов Российской Федерации, в том числе (тыс. кв. м общей площади)</t>
  </si>
  <si>
    <t>Обеспеченность инженерными сетями участков, являющихся федеральной собственностью и подлежащих предоставлению для жилищного строительства гражданам, имеющим трех и более детей (%)</t>
  </si>
  <si>
    <t>4.2.</t>
  </si>
  <si>
    <t>Внесение изменений в Схему территориального планирования Саратовской области (%)</t>
  </si>
  <si>
    <t>4.3.</t>
  </si>
  <si>
    <t>Количество отремонтированных многоквартирных домов (ед.)</t>
  </si>
  <si>
    <t>4.4.</t>
  </si>
  <si>
    <t>Подпрограмма   «Обеспечение жилыми помещениями молодых семей»</t>
  </si>
  <si>
    <t>Количество молодых семей, улучшивших жилищные условия (в том числе с использованием заемных средств) при оказании содействия за счет бюджетных средств (семей)</t>
  </si>
  <si>
    <t>4.5.</t>
  </si>
  <si>
    <t>Доля детей, оставшихся без попечения родителей, и лиц из их числа, обеспеченных жилыми помещениями за отчетный год, в общей численности детей, оставшихся без попечения родителей, и лиц из их числа, состоящих на учете на получение жилого помещения, включая лиц в возрасте от 23 лет и старше (всего на начало отчетного периода) (%)</t>
  </si>
  <si>
    <t>в 2 раза</t>
  </si>
  <si>
    <t>4.6.</t>
  </si>
  <si>
    <t>Количество предоставленных жилых помещений по договорам социального найма из государственного жилищного фонда области многодетным семьям (семей)</t>
  </si>
  <si>
    <t>Количество предоставленных денежных выплат на строительство (приобретение) жилого помещения взамен предоставления жилого помещения по договору социального найма из государственного жилищного фонда области (чел.)</t>
  </si>
  <si>
    <t>4.7.</t>
  </si>
  <si>
    <t>Подпрограмма «Развитие ипотечного жилищного кредитования»</t>
  </si>
  <si>
    <t>Число педагогических работников, в том числе учителей образовательных организаций, получивших компенсацию на частичное возмещение в течение десяти лет расходов на оплату процентов по ипотечному займу (кредиту) после получения ипотечного займа (кредита) на приобретение (строительство) жилого помещения в соответствии с Законом Саратовской области «О предоставлении меры социальной поддержки педагогическим работникам, проживающим и работающим в Саратовской области, на приобретение жилых помещений с привлечением заемных средств» (чел.)</t>
  </si>
  <si>
    <t>Число работников бюджетной сферы, получивших компенсацию за счет средств областного бюджета на возмещение расходов на оплату % по займам (кредитам) на приобретение (строительство) жилых помещений в соответствии с Законом Саратовской области «О предоставлении меры социальной поддержки работникам бюджетной сферы, приобретающим жилые помещения с привлечением заемных средств» (чел.)</t>
  </si>
  <si>
    <t>4.8.</t>
  </si>
  <si>
    <t>Подпрограмма «Обеспечение жильем отдельных категорий граждан, в соответствии с федеральным законодательством»</t>
  </si>
  <si>
    <t>Количество обеспеченных жильем граждан, установленных федеральным законодательством, подпрограммы 1 «Создание условий для обеспечения доступным и комфортным жильем граждан России» государственной программы Российской Федерации «Обеспечение доступным жильем и коммунальными услугами граждан Российской Федерации» (семей)</t>
  </si>
  <si>
    <t>Численность граждан, обеспеченных жильем в соответствии с Федеральным законом от 12 января 1995 года № 5-ФЗ «О ветеранах» в рамках исполнения Указа Президента Российской Федерации от 7 мая 2008 года № 714 «Об обеспечении жильем ветеранов Великой Отечественной войны 1941 - 1945 годов», в том числе социальные выплаты и капитальные вложения (чел.)</t>
  </si>
  <si>
    <t>4.9.</t>
  </si>
  <si>
    <t>Доля городского населения Саратовской области, обеспеченного качественной питьевой водой из систем централизованного водоснабжения (%)</t>
  </si>
  <si>
    <t>4.10.</t>
  </si>
  <si>
    <t>Количество граждан, расселенных из аварийного жилищного фонда (тыс. чел.)</t>
  </si>
  <si>
    <t>4.11.</t>
  </si>
  <si>
    <t>Протяженность строительства и реконструкции инженерных сетей (км)</t>
  </si>
  <si>
    <t>5.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</si>
  <si>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</si>
  <si>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Уровень регистрируемой безработицы на конец года от численности экономически активного населения (%)</t>
  </si>
  <si>
    <t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</t>
  </si>
  <si>
    <t>5.1.</t>
  </si>
  <si>
    <t>Подпрограмма  «Содействие занятости населения и социальная поддержка безработных граждан»</t>
  </si>
  <si>
    <t>Доля занятых граждан из числа участников дополнительных мероприятий (%)</t>
  </si>
  <si>
    <t>в 1,2 раза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</si>
  <si>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</si>
  <si>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5.2.</t>
  </si>
  <si>
    <t>Уровень трудоустройства граждан из числа обратившихся по вопросу трудоустройства в другой местности (%)</t>
  </si>
  <si>
    <t>5.3.</t>
  </si>
  <si>
    <t>Подпрограмма  «Оказание содействия добровольному переселению в Саратовскую область соотечественников, проживающих за рубежом»</t>
  </si>
  <si>
    <t>Доля трудоспособных участников государственной программы и членов их семей в общем числе прибывших участников государственной программы и членов их семей в Саратовскую область и поставленных на учет в ГУ МВД России по Саратовской области (%)</t>
  </si>
  <si>
    <t>Подготовка информационных материалов о реализации подпрограммы для размещения в средствах массовой информации, в том числе в информационно-телекоммуникационной сети Интернет и на портале АИС «Соотечественники» (ед.)</t>
  </si>
  <si>
    <t>5.4.</t>
  </si>
  <si>
    <t>Подпрограмма «Совершенствование социального партнерства»</t>
  </si>
  <si>
    <t xml:space="preserve">Удельный вес территориальных трехсторонних соглашений, включающих положение по ежегодному росту заработной платы во внебюджетном секторе экономики на уровне не ниже 10 процентов (%) </t>
  </si>
  <si>
    <t>5.5.</t>
  </si>
  <si>
    <t>Численность пострадавших в результате несчастных случаев на производстве со смертельным исходом (чел.)</t>
  </si>
  <si>
    <t>5.6.</t>
  </si>
  <si>
    <t>Доля трудоустроенных инвалидов молодого возраста в общей численности инвалидов молодого возраста, обратившихся за содействием в поиске подходящей работы в органы службы занятости (%)</t>
  </si>
  <si>
    <t>в 1,6 раза</t>
  </si>
  <si>
    <t>5.7.</t>
  </si>
  <si>
    <t>Количество оказанных государственных услуг юридическим и (или) физическим лицам (тыс. ед.)</t>
  </si>
  <si>
    <t>6.</t>
  </si>
  <si>
    <t>Государственная программа Саратовской области «Культура Саратовской области»</t>
  </si>
  <si>
    <t>Число посещений культурных мероприятий (тыс. ед.)</t>
  </si>
  <si>
    <t>Увеличение доли граждан, занимающихся волонтерской (добровольческой) деятельностью или вовлеченных в деятельность волонтерских (добровольческих) организаций (%)</t>
  </si>
  <si>
    <t>6.1.</t>
  </si>
  <si>
    <t>Подпрограмма  «Музеи»</t>
  </si>
  <si>
    <t>Количество нестационарных (выездных) выставок музеев области для экспонирования в городах и населенных пунктах области (ед.)</t>
  </si>
  <si>
    <t>Доля представленных (во всех формах) зрителю музейных предметов, в общем количестве музейных предметов основного фонда (по отношению к 2012 году) (%)</t>
  </si>
  <si>
    <t>6.2.</t>
  </si>
  <si>
    <t>Подпрограмма  «Театры»</t>
  </si>
  <si>
    <t>Количество населения, обслуженного театрами, в том числе нестационарными формами (тыс.чел.)</t>
  </si>
  <si>
    <t>Средняя зрительская посещаемость спектаклей (чел.на один спектакль)</t>
  </si>
  <si>
    <t>6.3.</t>
  </si>
  <si>
    <t>Количество обслуженного населения концертными и цирковыми организациями, в том числе нестационарными формами (тыс. чел.)</t>
  </si>
  <si>
    <t>6.4.</t>
  </si>
  <si>
    <t>Подпрограмма  «Библиотеки»</t>
  </si>
  <si>
    <t>Количество мероприятий, направленных на популяризацию книги и чтения (тыс.ед.)</t>
  </si>
  <si>
    <t>Количество обслуженного населения библиотеками области (число посещений), в том числе нестационарными формами и в электронном виде, ежегодно (тыс.чел.)</t>
  </si>
  <si>
    <t>6.5.</t>
  </si>
  <si>
    <t>Подпрограмма  «Система образования в сфере культуры»</t>
  </si>
  <si>
    <t>Количество поступивших (контрольные точки приема) в образовательные организации сферы культуры (чел.)</t>
  </si>
  <si>
    <t>Доля выпускников в организациях среднего профессионального образования сферы культуры в соотношении с контрольными цифрами приема для данного выпуска (%)</t>
  </si>
  <si>
    <t>6.6.</t>
  </si>
  <si>
    <t>Подпрограмма  «Культурно-досуговые учреждения»</t>
  </si>
  <si>
    <t>Количество культурно-массовых мероприятий, ежегодно (ед.)</t>
  </si>
  <si>
    <t>Количество обслуженного населения культурно-досуговыми учреждениями области (число посещений), в том числе нестационарными формами и в электронном виде, ежегодно (тыс. чел.)</t>
  </si>
  <si>
    <t>6.7.</t>
  </si>
  <si>
    <t>Подпрограмма  «Государственная охрана, сохранение и популяризация объектов культурного наследия»</t>
  </si>
  <si>
    <t>Количество объектов культурного наследия обеспеченных зонами охраны (ед.)</t>
  </si>
  <si>
    <t>6.8.</t>
  </si>
  <si>
    <t>Подпрограмма  «Архивы»</t>
  </si>
  <si>
    <t>Доля документов архивов области, находящихся в условиях, обеспечивающих их нормативное хранение, в общем количестве архивных документов (%)</t>
  </si>
  <si>
    <t>Доля описаний дел архивов области, включенных в электронные описи, электронные каталоги и/или иные автоматизированные информационно-поисковые системы, по отношению к общему количеству документов, находящихся на хранении в государственных архивах области (%)</t>
  </si>
  <si>
    <t>6.9.</t>
  </si>
  <si>
    <t>Подпрограмма  «Творческое развитие детей и молодежи в сфере культуры»</t>
  </si>
  <si>
    <t>Количество участников в областных, межрегиональных, всероссийских, международных конкурсах, фестивалях выставках, мастер-классах, творческих школах и других мероприятиях (чел.)</t>
  </si>
  <si>
    <t>Доля победителей от количества участников, принявших участие в областных, межрегиональных, всероссийских международных конкурсах, фестивалях, выставках, мастер-классах, творческих школах и других мероприятиях (%)</t>
  </si>
  <si>
    <t>6.10.</t>
  </si>
  <si>
    <t>Подпрограмма  «Укрепление материально-технической базы и обеспечение деятельности учреждений в сфере культуры»</t>
  </si>
  <si>
    <t>Количество отремонтированных, в том числе капитально отремонтированных зданий и помещений учреждений сферы культуры (ед.)</t>
  </si>
  <si>
    <t>6.11.</t>
  </si>
  <si>
    <t>Подпрограмма  «Развитие кадрового потенциала сферы культуры»</t>
  </si>
  <si>
    <t>Количество областных конкурсов, фестивалей, выставок, мастер-классов, творческих школ и других творческих мероприятий (ед.)</t>
  </si>
  <si>
    <t>Количество участников областных конкурсов, фестивалей, выставок, мастер-классов, творческих школ и других творческих мероприятий (чел.)</t>
  </si>
  <si>
    <t>6.12.</t>
  </si>
  <si>
    <t>Подпрограмма  «Популяризация культурных традиций»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</si>
  <si>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</si>
  <si>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6.13.</t>
  </si>
  <si>
    <t>Подпрограмма  «Гармонизация межнациональных отношений и этнокультурное развитие народов Саратовской области»</t>
  </si>
  <si>
    <t>Количество участников мероприятий, направленных на развитие государственно-общественного партнерства в сфере государственной национальной политики Российской Федерации (чел.)</t>
  </si>
  <si>
    <t>Количество членов казачьих обществ, официально зарегистрированных на территории Саратовской области (чел.)</t>
  </si>
  <si>
    <t>7.</t>
  </si>
  <si>
    <t>Государственная программа Саратовской области «Развитие физической культуры, спорта, туризма и молодежной политики»</t>
  </si>
  <si>
    <t>Доля спортсменов-разрядников в общем количестве лиц, занимающихся в системе школ олимпийского резерва и училищ олимпийского резерва (%)</t>
  </si>
  <si>
    <t>Доля населения области, систематически занимающегося физической культурой и спортом, в общей численности населения области в возрасте с 3 до 79 лет (ежегодно) (%)</t>
  </si>
  <si>
    <t>7.1.</t>
  </si>
  <si>
    <t>Доля граждан систематически занимающихся физической культурой и спортом (%)</t>
  </si>
  <si>
    <t>Доля детей и молодежи (возраст 3 - 29 лет), систематически занимающихся физической культурой и спортом (%)</t>
  </si>
  <si>
    <t>7.2.</t>
  </si>
  <si>
    <t>Подпрограмма  «Туризм»</t>
  </si>
  <si>
    <t>Количество распространенных изданных рекламно-информационных материалов о турпотенциале области (ежегодное количество) (экз.)</t>
  </si>
  <si>
    <t>Количество круизных туристов (тыс.чел.)</t>
  </si>
  <si>
    <t>7.3.</t>
  </si>
  <si>
    <t>Подпрограмма  «Молодежная политика»</t>
  </si>
  <si>
    <t>Количество молодежных и детских общественных организаций и объединений, принимающих участие в реализации региональной молодежной политики (ежегодное количество) (ед.)</t>
  </si>
  <si>
    <t>Доля молодых людей, принимающих участие в массовых творческих, спортивных, научных и других мероприятиях, в общей численности молодежи области (ежегодно) (%)</t>
  </si>
  <si>
    <t>7.4.</t>
  </si>
  <si>
    <t>Уровень обеспеченности населения спортивными сооружениями исходя из их единовременной пропускной способности (%)</t>
  </si>
  <si>
    <t>8.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</si>
  <si>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</si>
  <si>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Достоверность прогнозов социально-экономического развития области (%)</t>
  </si>
  <si>
    <t>Увеличение численности занятых в сфере малого и среднего предпринимательства, включая индивидуальных предпринимателей и самозанятых (чел.)</t>
  </si>
  <si>
    <t>8.1.</t>
  </si>
  <si>
    <t>Удельный вес выполненных показателей к количеству показателей, запланированных в ежегодных перечнях отдельных показателей деятельности органов исполнительной власти области (%)</t>
  </si>
  <si>
    <t>8.2.</t>
  </si>
  <si>
    <t>Количество проведенных визитов различного уровня (ед.)</t>
  </si>
  <si>
    <t>Количество заключенных инвестиционных соглашений (ед.)</t>
  </si>
  <si>
    <t>Количество объектов недвижимости, по которым осуществлены сбор и обработка информации, необходимой для проведения государственной кадастровой оценки объектов недвижимости (ед.)</t>
  </si>
  <si>
    <t>8.3.</t>
  </si>
  <si>
    <t>Подпрограмма «Развитие малого и среднего предпринимательства в Саратовской области»</t>
  </si>
  <si>
    <t>Количество граждан, начинающих МСП, действующих менее 1 года и получивших поддержку, а также действующих МСП, сохранивших деятельность по итогам получения поддержки (уникальных) (ед.)</t>
  </si>
  <si>
    <t>Количество действующих микрозаймов (ежегодно), ед.</t>
  </si>
  <si>
    <t>8.4.</t>
  </si>
  <si>
    <t xml:space="preserve">Фактическая обеспеченность населения области площадью торговых объектов (кв.м. на 1000 жителей) </t>
  </si>
  <si>
    <t>8.5.</t>
  </si>
  <si>
    <t>Подпрограмма «Сокращение административных барьеров, повышение доступности и качества государственных и муниципальных услуг»</t>
  </si>
  <si>
    <t>Уровень удовлетворенности граждан качеством и доступностью государственных и муниципальных услуг, предоставляемых по принципу «одного окна» (%)</t>
  </si>
  <si>
    <t>8.6.</t>
  </si>
  <si>
    <t>Подпрограмма «Формирование и развитие контрактной системы в сфере закупок товаров, работ, услуг для обеспечения государственных нужд Саратовской области»</t>
  </si>
  <si>
    <t>Среднее количество участников, допущенных к конкурентным процедурам определения поставщиков для государственных нужд области (подрядчиков, исполнителей) (ед.)</t>
  </si>
  <si>
    <t>9.</t>
  </si>
  <si>
    <t>Увеличение объемов транспортных услуг (ежегодно) (млн руб.)</t>
  </si>
  <si>
    <t>Доля протяженности автомобильных дорог общего пользования регионального или межмуниципального значения, соответствующая нормативным требованиям к транспортно-эксплуатационному состоянию, на 31 декабря отчетного года (%)</t>
  </si>
  <si>
    <t>Доля всех видов транспортных средств, осуществляющих перевозки пассажиров на территории области, подключенных к региональному навигационно-информационному центру Саратовской области, (ежегодно) (%)</t>
  </si>
  <si>
    <t>9.1.</t>
  </si>
  <si>
    <t>Подпрограмма  «Модернизация и развитие транспортного комплекса Саратовской области»</t>
  </si>
  <si>
    <t>Количество перевозимых пассажиров городским наземным электрическим транспортом в рамках регионального проекта (программы) в целях выполнения задач федерального проекта «Развитие общественного транспорта» (тыс. чел.)</t>
  </si>
  <si>
    <t>9.2.</t>
  </si>
  <si>
    <t>Подпрограмма «Развитие и обеспечение сохранности сети автомобильных дорог Саратовской области»</t>
  </si>
  <si>
    <t>Доля протяженности дорожной сети городской агломерации, соответствующая нормативным требованиям к их транспортно-эксплуатационному состоянию (%)</t>
  </si>
  <si>
    <t>Доля протяженности автомобильных дорог общего пользования регионального или межмуниципального, а также местного значения, соответствующих нормативным требованиям к транспортно-эксплуатационным показателям (%)</t>
  </si>
  <si>
    <t>9.3.</t>
  </si>
  <si>
    <t>Подпрограмма  «Повышение безопасности дорожного движения в Саратовской области»</t>
  </si>
  <si>
    <t>Снижение количества лиц, погибших в результате дорожно-транспортных происшествий (ежегодно) (чел.)</t>
  </si>
  <si>
    <t>9.4.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</si>
  <si>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</si>
  <si>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</si>
  <si>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9.5.</t>
  </si>
  <si>
    <t>Подпрограмма «Развитие рынка газового моторного топлива в Саратовской области»</t>
  </si>
  <si>
    <t>Доля пассажирских автотранспортных средств, использующих компримированный природный газ в качестве газомоторного топлива (%)</t>
  </si>
  <si>
    <t>Доля коммунальной техники, переведенной на газомоторное топливо (%)</t>
  </si>
  <si>
    <t>9.6.</t>
  </si>
  <si>
    <t>Количество введенных в эксплуатацию объектов зарядной инфраструктуры для быстрой зарядки электрического автомобильного транспорта (ед.)</t>
  </si>
  <si>
    <t>10.</t>
  </si>
  <si>
    <t>Индекс производства продукции сельского хозяйства в хозяйствах всех категорий (в сопоставимых ценах) по отношению к уровню 2020 года (%)</t>
  </si>
  <si>
    <t>Индекс производства пищевых продуктов (в сопоставимых ценах) к 2020 году (%)</t>
  </si>
  <si>
    <t>Объем экспорта продукции агропромышленного комплекса (в сопоставимых ценах) (млрд  дол. США)</t>
  </si>
  <si>
    <t>10.1.</t>
  </si>
  <si>
    <t>Индекс производства продукции растениеводства в хозяйствах всех категорий (в сопоставимых ценах) по отношению к уровню 2020 года (%)</t>
  </si>
  <si>
    <t>Индекс производства продукции сельского хозяйства в сельскохозяйственных организациях, крестьянских (фермерских) хозяйствах, включая индивидуальных предпринимателей (в сопоставимых ценах) по отношению к уровню 2020 года (%)</t>
  </si>
  <si>
    <t>10.2.</t>
  </si>
  <si>
    <t>Количество молодых специалистов, получивших государственную поддержку (ед.)</t>
  </si>
  <si>
    <t>Количество субъектов малого и среднего предпринимательства, получивших поддержку в виде передачи в пользование государственного имущества на льготных условиях (ед.)</t>
  </si>
  <si>
    <t>10.3.</t>
  </si>
  <si>
    <t>Введено в эксплуатацию мелиорируемых земель для выращивания экспортно ориентированной сельскохозяйственной продукции за счет реконструкции,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 ориентированной сельскохозяйственной продукции за счет проведения культуртехнических мероприятий (га)</t>
  </si>
  <si>
    <t>11.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</si>
  <si>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</si>
  <si>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Обеспечение воспроизводств лесов к объему вырубленных и погибших лесов (%)</t>
  </si>
  <si>
    <t>в 10 раз</t>
  </si>
  <si>
    <t>11.1.</t>
  </si>
  <si>
    <t xml:space="preserve">Подпрограмма «Охрана окружающей среды, защита природных комплексов, объектов и ресурсов» </t>
  </si>
  <si>
    <t>Протяженность расчищенных русел рек (км)</t>
  </si>
  <si>
    <t>Обустройство особо охраняемых природных территорий (га.)</t>
  </si>
  <si>
    <t>11.2.</t>
  </si>
  <si>
    <t>Подпрограмма  «Развитие водохозяйственного комплекса Саратовской области»</t>
  </si>
  <si>
    <t>Повышение защищенности населения и объектов экономики от наводнений и другого негативного воздействия вод (тыс.чел.)</t>
  </si>
  <si>
    <t>11.3.</t>
  </si>
  <si>
    <t xml:space="preserve">Подпрограмма «Развитие лесного хозяйства Саратовской области» </t>
  </si>
  <si>
    <t>Доля лесных пожаров, ликвидированных в течение первых суток с момента обнаружения, в общем количестве лесных пожаров (%)</t>
  </si>
  <si>
    <t>11.4.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</si>
  <si>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</t>
  </si>
  <si>
    <t>Доля твердых коммунальных отходов, направленных на обработку (сортировку), в общей массе образованных твердых коммунальных отходов (%)</t>
  </si>
  <si>
    <t>12.</t>
  </si>
  <si>
    <t>Энергоемкость валового регионального продукта (кг т.у.т. на тыс. руб.)</t>
  </si>
  <si>
    <t>12.1.</t>
  </si>
  <si>
    <t>Объем реализации твердого топлива населению области по фиксированной цене в натуральном выражении (т.у.т.)</t>
  </si>
  <si>
    <t>12.2.</t>
  </si>
  <si>
    <t>Экономия топливно-энергетических ресурсов на энергоемких объектах коммунального комплекса в натуральном выражении/
стоимостном выражении  (т. у. т./ тыс. руб.)</t>
  </si>
  <si>
    <t>1 084 184/ 12 575 459</t>
  </si>
  <si>
    <t>100,0/100,0</t>
  </si>
  <si>
    <t>Доля многоквартирных домов, переведенных на индивидуальное поквартирное отопление в общем числе многоквартирных домов с низкоэффективным централизованным отоплением (%)</t>
  </si>
  <si>
    <t>13.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</si>
  <si>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</si>
  <si>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Защищенность населения от затоплений, подтоплений и влияния паводковых вод (%)</t>
  </si>
  <si>
    <t>Прикрытие территории и населения подразделениями противопожарной службы (% / тыс. чел.)</t>
  </si>
  <si>
    <t>64,0/           2 142,3</t>
  </si>
  <si>
    <t>64,0/             2 142,3</t>
  </si>
  <si>
    <t>13.1.</t>
  </si>
  <si>
    <t>Количество погибших в ЧС (чел.)</t>
  </si>
  <si>
    <t>Оснащенность поисково-спасательных подразделений средствами ведения аварийно-спасательных работ (%)</t>
  </si>
  <si>
    <t>13.2.</t>
  </si>
  <si>
    <t>Оснащенность специальной техникой для тушения пожаров (ед./ %)</t>
  </si>
  <si>
    <t>37/62,0</t>
  </si>
  <si>
    <t>38/63,0</t>
  </si>
  <si>
    <t>102,7/101,6</t>
  </si>
  <si>
    <t>13.3.</t>
  </si>
  <si>
    <t>Доля населения области, проживающего на территории пилотных муниципальных образований, в которых развернут АПК (сегменты) «Безопасный город», относительно общего количества населения Саратовской области (%)</t>
  </si>
  <si>
    <t>14.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</si>
  <si>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</si>
  <si>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Удельный вес преступлений, совершенных несовершеннолетними или при их соучастии (%)</t>
  </si>
  <si>
    <t>в 1,3 раза</t>
  </si>
  <si>
    <t>Доля областных учреждений социальной сферы, оборудованных ограждениями территорий и системами видеонаблюдения (%)</t>
  </si>
  <si>
    <t>14.1.</t>
  </si>
  <si>
    <t>Доля преступлений, совершенных с использованием незарегистрированного оружия, в общем числе зарегистрированных преступлений (%)</t>
  </si>
  <si>
    <t>Доля оконченных уголовных дел по преступлениям против личности в общем числе зарегистрированных преступлений данной категории (%)</t>
  </si>
  <si>
    <t>14.2.</t>
  </si>
  <si>
    <t xml:space="preserve">Подпрограмма «Профилактика терроризма и экстремизма в Саратовской области» </t>
  </si>
  <si>
    <t xml:space="preserve">Количество объектов транспортной инфраструктуры, на которых реализованы мероприятия планов обеспечения транспортной безопасности объектов транспортной инфраструктуры (мосты) (ед.) </t>
  </si>
  <si>
    <t>в 2,5 раза</t>
  </si>
  <si>
    <t>Количество образовательных организаций, подведомственных министерству образования области, в которых отсутствуют (или износ которых составляет 50 процентов) системы инженерно-технической защищенности (ед.)</t>
  </si>
  <si>
    <t>14.3.</t>
  </si>
  <si>
    <t>Подпрограмма «Противодействие злоупотреблению наркотиками и их незаконному обороту в Саратовской области»</t>
  </si>
  <si>
    <t>Число лиц, ежегодно привлеченных к административной ответственности за правонарушения, связанные с незаконным оборотом наркотиков (чел.)</t>
  </si>
  <si>
    <t>14.4.</t>
  </si>
  <si>
    <t>Доля проектов нормативных правовых актов, в отношении которых проведена антикоррупционная экспертиза, от общего количества разработанных проектов (%)</t>
  </si>
  <si>
    <t>14.5.</t>
  </si>
  <si>
    <t>Доля несовершеннолетних, в отношении которых органами и учреждениями системы профилактики безнадзорности и правонарушений несовершеннолетних прекращена индивидуальная профилактическая работа в связи с улучшением ситуации, в общем количестве несовершеннолетних, в отношении которых прекращена индивидуальная профилактическая работа (%)</t>
  </si>
  <si>
    <t>15.</t>
  </si>
  <si>
    <t>Государственная программа Саратовской области «Развитие государственного и муниципального управления»</t>
  </si>
  <si>
    <t>Уровень информационной открытости и оказания господдержки для обеспечения межмуниципального сотрудничества органов местного самоуправления (%)</t>
  </si>
  <si>
    <t>Уровень государственного долга Саратовской области к налоговым и неналоговым доходам областного бюджета (%)</t>
  </si>
  <si>
    <t>не более 100,0</t>
  </si>
  <si>
    <t>в 1,8 раза</t>
  </si>
  <si>
    <t>15.1.</t>
  </si>
  <si>
    <t>Количество лиц, участвующих в проекте «Школа молодых управленцев Саратовской области» (чел.)</t>
  </si>
  <si>
    <t>Количество обустроенных и восстановленных воинских захоронений (ед.)</t>
  </si>
  <si>
    <t>15.2.</t>
  </si>
  <si>
    <t>Количество объектов учреждений, в которых проведены мероприятия по укреплению материально-технической базы (ед.)</t>
  </si>
  <si>
    <t>Обеспечение надежного функционирования информационных систем исполнительных органов области, государственных органов области (%)</t>
  </si>
  <si>
    <t>15.3.</t>
  </si>
  <si>
    <t>Подпрограмма «О дополнительном профессиональном образовании лиц, включенных в резерв управленческих кадров Губернатора Саратовской области»</t>
  </si>
  <si>
    <t>Доля специалистов, включенных в резерв управленческих кадров Саратовской области, получивших дополнительное профессиональное образование в соответствии с законодательством в образовательных организациях (%)</t>
  </si>
  <si>
    <t>в 1,7 раза</t>
  </si>
  <si>
    <t>15.4.</t>
  </si>
  <si>
    <t>Количество проведенных общерегиональных мероприятий, направленных на повышение бюджетной грамотности населения (единиц)</t>
  </si>
  <si>
    <t>не менее 165</t>
  </si>
  <si>
    <t>Количество проектов развития муниципальных образований области, основанных на местных инициативах, на реализацию которых предоставляются субсидии из областного бюджета (единиц)</t>
  </si>
  <si>
    <t>не менее 100</t>
  </si>
  <si>
    <t>15.5.</t>
  </si>
  <si>
    <t>Подпрограмма «Информационная открытость органов государственной власти»</t>
  </si>
  <si>
    <t>Количество средств массовой информации, размещающих социально значимую информацию в рамках реализации мероприятий программы (единиц)</t>
  </si>
  <si>
    <t>16.</t>
  </si>
  <si>
    <t>Объем отгруженных товаров собственного производства, выполненных работ и услуг собственными силами по видам деятельности, характеризующим промышленное производство (млрд руб)</t>
  </si>
  <si>
    <t>16.8</t>
  </si>
  <si>
    <t>Объем отгруженных товаров собственного производства, выполненных работ и услуг собственными силами по виду экономической деятельности «обрабатывающие производства» (млрд рублей)</t>
  </si>
  <si>
    <t>Количество специальных инвестиционных контрактов, заключенных с предприятиями региона в текущем году (ед.)</t>
  </si>
  <si>
    <t>17.</t>
  </si>
  <si>
    <t>Государственная программа Саратовской области «Патриотическое воспитание граждан в Саратовской области»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</si>
  <si>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</si>
  <si>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17.1.</t>
  </si>
  <si>
    <t>Доля граждан, участвующих в мероприятиях по гражданско-патриотическому воспитанию, в общей численности граждан области (%)</t>
  </si>
  <si>
    <t>17.2.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</si>
  <si>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</si>
  <si>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18.</t>
  </si>
  <si>
    <t>Государственная программа Саратовской области «Формирование комфортной городской среды»</t>
  </si>
  <si>
    <t>Доля граждан, принявших участие в решении вопросов развития городской среды от общего количества граждан в возрасте от 14 лет, проживающих в муниципальных образованиях, на территории которых реализуются проекты по созданию комфортной городской среды (%)</t>
  </si>
  <si>
    <t>18.1.</t>
  </si>
  <si>
    <t>Количество благоустроенных дворовых территорий муниципальных образований области с использованием индивидуальных дизайн-проектов (ед.)</t>
  </si>
  <si>
    <t>Количество благоустроенных общественных территорий муниципальных образований области с использованием индивидуальных дизайн-проектов (ед.)</t>
  </si>
  <si>
    <t>18.2.</t>
  </si>
  <si>
    <t>Количество проектов, победивших во Всероссийском конкурсе лучших проектов создания комфортной городской среды (ед.)</t>
  </si>
  <si>
    <t>19.</t>
  </si>
  <si>
    <t>Уровень «цифровой зрелости» ключевых отраслей экономики, социальной сферы и государственного управления (%)</t>
  </si>
  <si>
    <t>19.1.</t>
  </si>
  <si>
    <t>Доля государственных и муниципальных услуг, переведенных в электронный вид (%)</t>
  </si>
  <si>
    <t>19.2.</t>
  </si>
  <si>
    <t>Подпрограмма «Повышение эффективности деятельности исполнительных органов Саратовской области и законодательных органов государственной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</si>
  <si>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Доля пунктов проведения экзаменов, использующих для передачи данных при подготовке и проведении государственной итоговой аттестации защищенные каналы связи с соблюдением режима информационной безопасности (%)</t>
  </si>
  <si>
    <t>Доля залов судебных заседаний, оснащенных в целях повышения качества работы судов, открытости, доступности и прозрачности их деятельности системой аудиовидеопротоколирования хода судебных заседаний (%)</t>
  </si>
  <si>
    <t>Доля социально значимых объектов, имеющих широкополосный доступ к информационно-телекоммуникационной сети Интернет в соответствии с утвержденными требованиями (%)</t>
  </si>
  <si>
    <t>20.</t>
  </si>
  <si>
    <t>Доля общей площади благоустроенных жилых помещений в сельских населенных пунктах (%)</t>
  </si>
  <si>
    <t>20.1.</t>
  </si>
  <si>
    <t xml:space="preserve">Подпрограмма «Создание условий для обеспечения доступным и комфортным жильем сельского населения» </t>
  </si>
  <si>
    <t>Ввод (приобретение) жилых помещений (жилых домов) для граждан, проживающих на сельских территориях (кв.м.)</t>
  </si>
  <si>
    <t>20.2.</t>
  </si>
  <si>
    <t xml:space="preserve">Подпрограмма «Развитие рынка труда (кадрового потенциала) на сельских территориях» </t>
  </si>
  <si>
    <t>Уровень занятости сельского населения трудоспособного возраста (%)</t>
  </si>
  <si>
    <t>20.3.</t>
  </si>
  <si>
    <t xml:space="preserve">Подпрограмма «Создание и развитие инфраструктуры на сельских территориях» 
</t>
  </si>
  <si>
    <t>Количество реализованных проектов по благоустройству на сельских территориях  (ед.)</t>
  </si>
  <si>
    <t>Строительство (реконструкция) и ремонт автомобильных дорог на сельских территориях (км)</t>
  </si>
  <si>
    <t>Заключение с Министерством экономического развития РФ дополнительного соглашения на меньшую сумму</t>
  </si>
  <si>
    <t>Уменьшен объем субсидии из федерального бюджета в связи со снижением количества заявлений о переселении в Саратовскую область соотечественников и членов их семей</t>
  </si>
  <si>
    <t>Снижение численности получателей средств федеральной поддержки на развитие рынка труда (заявительный характер выплат)</t>
  </si>
  <si>
    <t>Заявительный характер социальных выплат</t>
  </si>
  <si>
    <t xml:space="preserve">Расходы осуществлены в рамках потребности. Остаток сложился в рамках госконтракта между ГКУ «РНИЦ» и ПАО «Ростелеком» на аренду комплексов фото-видеофиксации. Оплата услуг по факту исполнения. </t>
  </si>
  <si>
    <t xml:space="preserve">Расходы осуществлены в рамках потребности. Остаток сложился в рамках госконтракта между ГКУ  «РНИЦ» и ПАО «Ростелеком» на аренду комплексов фото-видеофиксации. Оплата услуг по факту исполнения. </t>
  </si>
  <si>
    <t xml:space="preserve">Повышение с 1 октября 2023 года целевого показателя по оплате труда отдельных категорий работников, установленных Указами Президента РФ. </t>
  </si>
  <si>
    <t>Повышение с 1 октября 2023 года целевого показателя по оплате труда отдельных категорий работников, установленных Указами Президента РФ.</t>
  </si>
  <si>
    <t>Повышение с 1 октября 2023 года целевого показателя по оплате труда отдельных категорий работников, установленных Указами Президента РФ.  Увеличение бюджетных ассигнований (далее - БА) на предоставление субсидий негосударственным поставщикам социальных услуг гражданам в полустационарной форме социального обслуживания в связи с увеличением количества организаций</t>
  </si>
  <si>
    <t>Увеличение БА на реализацию общественно полезных (социальных) проектов</t>
  </si>
  <si>
    <t>Увеличение  БА на организацию и проведение международной выставке-форуме «Россия», г. Москва, ВДНХ, на обеспечение подготовки и проведения ХХII молодежных Дельфийских игр России</t>
  </si>
  <si>
    <t>Увеличение  БА на финансовое обеспечение затрат по технологическому присоединению Центра обработки данных ПАО «Сбербанк» к сетям электроснабжения ПАО «Федеральная сетевая компания – Россети»,  на финансовое обеспечение затрат, связанных со строительством объектов инфраструктуры Столыпинского индустриального парка (первая очередь) (за счет специального казначейского кредита)</t>
  </si>
  <si>
    <t>Повышение с 1 октября 2023 года целевого показателя по оплате труда отдельных категорий работников, установленных Указами Президента РФ. Увеличение БА на проведение ремонтных работ муниципальных образовательных организаций</t>
  </si>
  <si>
    <t>Повышение с 1 октября 2023 года целевого показателя по оплате труда отдельных категорий работников, установленных Указами Президента РФ. Увеличение  БА на обучение по образовательным программам высшего образования</t>
  </si>
  <si>
    <t>Позднее поступление средств от ППК «Фонд развития территорий»</t>
  </si>
  <si>
    <t>Увеличение  БА в связи с реализацией проекта по созданию, реконструкции и эксплуатации трамвайной сети</t>
  </si>
  <si>
    <t>Увеличение  БА на осуществление мер по оказанию содействия в реализации возложенных на полицию обязанностей по охране общественного порядка и обеспечению общественной безопасности</t>
  </si>
  <si>
    <t>Увеличение  БА на возмещение части затрат сельскохозяйственных товаропроизводителей по заключенным с работниками ученическим договорам и по заключенным договорам о целевом обучении и связанных с оплатой труда и проживанием студентов, привлеченных для прохождения производственной практики, профессионально обучающихся по сельскохозяйственным специальностям</t>
  </si>
  <si>
    <t>Увеличение  БА на развитие транспортной инфраструктуры на сельских территориях</t>
  </si>
  <si>
    <t>Уменьшение  БА на поддержку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 (в связи со снижением спроса)</t>
  </si>
  <si>
    <t xml:space="preserve">Увеличение БА в связи с распределением межбюджетных трансфертов из федерального бюджета на строительство Балаковского дома-интерната, создание, внедрение и функционирование системы долговременного ухода за гражданами пожилого возраста и инвалидами </t>
  </si>
  <si>
    <t>Увеличение  БА на организацию туристических поездок учащихся образовательных организаций культуры и искусства Саратовской области, которым назначена именная губернаторская стипендия для одаренных детей</t>
  </si>
  <si>
    <t>Увеличение БА в связи с распределением межбюджетных трансфертов из федерального бюджета в целях осуществления капитальных вложений в объекты госсобственности</t>
  </si>
  <si>
    <t>Увеличение  БА на проведение научно-исследовательской работы</t>
  </si>
  <si>
    <t>Повышение с 1 октября 2023 года целевого показателя по оплате труда отдельных категорий работников, установленных Указами Президента РФ. Увеличение БА на проведение капитального и текущего ремонта, укрепление материально-технической базы, оснащение оборудованием, мебелью, инвентарем, средствами обучения и воспитания</t>
  </si>
  <si>
    <t>Снижение численности получателей выплат (заявительный характер выплат)</t>
  </si>
  <si>
    <t>Уменьшение объема субсидии из федерального бюджета (заявительный характер предоставления средств)</t>
  </si>
  <si>
    <t>Увеличение БА в связи с распределением межбюджетных трансфертов из федерального бюджета на возмещение  сельскохозяйственным производителям части затрат по приотритетным направлениям поддержки, на приобретение  маркировочного оборудования</t>
  </si>
  <si>
    <t>Уменьшение  БА на реализацию мероприятий в области мелиорации земель сельскохозяйственного назначения, подготовку проектов межевания земельных участков и  проведение кадастровых работ</t>
  </si>
  <si>
    <t>Невыполнение работ в связи с нарушением подрядчиками сроков исполнения контрактов, ведением судебного производства</t>
  </si>
  <si>
    <t xml:space="preserve"> </t>
  </si>
  <si>
    <t>Увеличение БА на cоздание ЕГИСЗ</t>
  </si>
  <si>
    <t>Увеличение БА в связи с распределением межбюджетных трансфертов из федерального бюджета на реализацию мероприятий по изъятию земельных участков и расположенных на них объектов недвижимости для реконструкции линейных объектов, на предоставление субсидии в виде имущественного взноса в имущество ППК «Фонд развития территорий»</t>
  </si>
  <si>
    <t xml:space="preserve">Позднее поступление дотации из федерального бюджета на обеспечение жилыми помещениями детей-сирот. </t>
  </si>
  <si>
    <t>Увеличение БА на обеспечение жильем многодетных семей и участников строительства многоквартирных домов, пострадавшим от действий (бездействия) строительной организации</t>
  </si>
  <si>
    <t xml:space="preserve">Увеличение БА на предоставление социальных выплат детям-сиротам </t>
  </si>
  <si>
    <t xml:space="preserve">Увеличение БА на приобретение спортивного оборудования и инвентаря для  организаций дополнительного образования. </t>
  </si>
  <si>
    <t>Увеличение  БА на продвижение событийных мероприятий, а также повышение доступности и популяризации туризма для детей школьного возраста в целях реализации федерального проекта «Повышение доступности туристических продуктов»</t>
  </si>
  <si>
    <t>Увеличение  БА на подготовку к проведению мероприятий в сфере молодежной политики, создание и сопровождение системы мониторинга общественно-политических процессов и раннего предупреждения социальных и межнациональных конфликтов</t>
  </si>
  <si>
    <t>Дополнительные  БА на завершение строительства спортивно-оздоровительного комплекса г. Саратов, строительство многофункцио-нального комплекса п. Светлый, строительство ледовой арены в п. Светлый. Увеличение  БА на мероприятия по созданию «умной» спортивной площадки, реализацию мероприятий по развитию инфраструктуры физической культуры и спорта, приобретение футбольного покрытия для стадиона «Локомотив»</t>
  </si>
  <si>
    <t>Увеличение БА на обеспечение жилыми помещениями детей-сирот и предоставление мер социальной поддержки многодетным семьям (заявительный характер выплат)</t>
  </si>
  <si>
    <t>Увеличение расходы на мероприятия по переоснащению медицинских организаций, строительство поликлиник в рамках проекта «Модернизация первичного звена», строительство областного клинического противотуберкулезного диспансера, реконструкцию «Саратовская областная детская клиническая больница»</t>
  </si>
  <si>
    <t>Увеличение  БА на формирование и обеспечение функционирования информационно-технологической инфраструктуры областных государственных учреждений</t>
  </si>
  <si>
    <t>Увеличение  БА для организации и проведения социологического исследования общественного мнения в рамках мониторинга наркоситуации на территории Саратовской области (увеличение стоимости услуг)</t>
  </si>
  <si>
    <t>Увеличение  БА для организации и проведения опросов общественного мнения для оценки уровня коррупции и подготовки сводного отчета</t>
  </si>
  <si>
    <t>Увеличение  БА на учебно-методическое обеспечение системы профилактики безнадзорности и правонарушений несовершеннолетних в области</t>
  </si>
  <si>
    <t>Увеличение  БА на развития и укрепления материально-технической базы ГУ «Транспортное управление», на приобретение и содержание транспортных средств отечественного производства</t>
  </si>
  <si>
    <t>Уменьшение  БА на предоставление субсидии СНО «Фонд капитального ремонта общего имущества в многоквартирных домах в Саратовской области» (заявительный характер)</t>
  </si>
  <si>
    <t>Уменьшение БА  в связи со снижением  количества обращений граждан (заявительный характер выплат)</t>
  </si>
  <si>
    <t>Дополнительные  БА  на предоставление социальных выплат гражданам, покинувшим г. Херсон и часть Херсонской области, на приобретение жилого помещения за счет полученных средств от ППК «Фонд развития территорий»</t>
  </si>
  <si>
    <t>Дополнительные  БА на актуализацию градостроительного зонирования</t>
  </si>
  <si>
    <t xml:space="preserve">Дополнительные БА на переселение граждан из аварийного жилищного фонда </t>
  </si>
  <si>
    <t>Позднее поступление средств ППК «Фонд развития территорий»,  длительность проведения процедуры контрактования</t>
  </si>
  <si>
    <t>Невыполнение работ в связи с нарушением подрядчиками сроков исполнения контрактов</t>
  </si>
  <si>
    <t xml:space="preserve">Увеличение БА за счет бюджетного кредита в целях опережающего финансового обеспечения расходных обязательств, а также  средств из федерального бюджета и резервного фонда Правительства Российской Федерации </t>
  </si>
  <si>
    <t>Заключение с федеральным органом исполнительной власти дополнительного соглашения на меньшую сумму</t>
  </si>
  <si>
    <t>Увеличение БА на техническую поддержку системы электронных услуг, региональной системы межведомственного электронного взаимодействия и автоматизированной информационной системы многофункциональных центров</t>
  </si>
  <si>
    <t>Увеличение БА на поставку и внедрение новых информационных систем, модернизацию действующих информационных систем, создание новых автоматизированных рабочих мест, приобретение программных комплексов</t>
  </si>
  <si>
    <t>Сокращение расходов в связи с освобождением ГУ СО «Кумысная поляна» от уплаты земельного налога</t>
  </si>
  <si>
    <t>Расторжение контрактов на приобретение основных средств</t>
  </si>
  <si>
    <t>Увеличение расходов на проектно-изыскательские работы по определению границ зон затопления, подтопления. Увеличение БА на берегоукрепление участка Волгоградского водохранилища, г. Вольск., осуществление капитальных вложений в объект  «Берегоукрепление Волгоградского водохранилища на участке от первого причала до солярия «Затон» (1 этап)»</t>
  </si>
  <si>
    <t>Увеличение БА в связи с распределением межбюджетных трансфертов из федерального бюджета на осуществление отдельных полномочий в области лесных отношений</t>
  </si>
  <si>
    <t>Отсутствие потребности в субсидиях на возмещение недополученных доходов у организаций, поставляющих населению топливо (заявительный характер субсидирования)</t>
  </si>
  <si>
    <t>Повышение с 1 октября 2023 года целевого показателя по оплате труда отдельных категорий работников, установленных Указами Президента РФ. Увеличение  БА на приобретение аварийно-спасательной техники, оборудования, ГСМ и запасных частей для спасательных машин, на  возмещение затрат по предупреждению чрезвычайных ситуаций, которые могут привести к нарушению функционирования объектов жизнеобеспечения при предоставлении услуг населению по тепло-, водоснабжению и водоотведению</t>
  </si>
  <si>
    <t>Увеличение  БА на предоставление гранта Ассоциации развития территориального общественного самоуправления Саратовской области,  мероприятия по проведению социологического мониторинга результатов деятельности органов местного самоуправления городских округов и муниципальных районов области</t>
  </si>
  <si>
    <t xml:space="preserve">Экономия по результатам проведения закупочных процедур по мероприятию организация получения дополнительного профессионального образования лицами, включенными в резерв управленческих кадров Губернатора Саратовской области </t>
  </si>
  <si>
    <t>Увеличение БА в связи с распределением межбюджетных трансфертов из федерального бюджета, связанных с особым режимом безопасного функционирования закрытых административно-территориальных образований. Поступление дотации на премирование победителей Всероссийского конкурса «Лучшая муниципальная практика». Увеличена дотация на поддержку мер по обеспечению сбалансированности местным бюджетам. Выделение дополнительной финансовой помощи  для финансирования первоочередных расходов и сокращения просроченной кредиторской задолженности.</t>
  </si>
  <si>
    <t>Увеличение  БА в части размещения официальной информации в средствах массовой информации, а также увеличение межбюджетных трансфертов на размещение социально значимой информации в средствах массовой информации, учрежденных органами местного самоуправления, и в сетевых изданиях, учрежденных данными средствами массовой информации</t>
  </si>
  <si>
    <t xml:space="preserve">Увеличение  БА на поддержку проектов развития промышленности и развитие инфраструктуры промышленности региона, единовременные выплаты молодым специалистам в сфере промышленного комплекса </t>
  </si>
  <si>
    <t>Увеличение БА на обеспечение деятельности советников директоров школ по воспитанию и взаимодействию с детскими общественными объединениями,</t>
  </si>
  <si>
    <t>Изменением численности получателей денежных средств (заявительный характер выплат)</t>
  </si>
  <si>
    <t>Создание учебно-методического центра военно-патриотического воспитания молодежи «Авангард»</t>
  </si>
  <si>
    <t xml:space="preserve">Поступление из федерального бюджета межбюджетных трансфертов на 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среды. Увеличение БА на реализацию мероприятий по благоустройству  и поддержанию в надлежащем санитарном состоянии территории городских округов </t>
  </si>
  <si>
    <t>Выполнение не в полном объеме работ по строительству (ремонту) объектов</t>
  </si>
  <si>
    <t>Повышение с 1 октября 2023 года целевого показателя по оплате труда отдельных категорий работников, установленных Указами Президента РФ. Увеличение БА на создание новых мест в общеобразовательных организациях, реализацию мероприятий по модернизации школьных систем образования.</t>
  </si>
  <si>
    <t>Увеличение БА в связи с распределением межбюджетных трансфертов из федерального бюджета</t>
  </si>
  <si>
    <t xml:space="preserve">Увеличение БА в связи с распределением межбюджетных трансфертов из федерального бюджета </t>
  </si>
  <si>
    <t>Не проведение оплаты осуществленных работ по уже заключенным контрактам до конца 2023 года</t>
  </si>
  <si>
    <t>Объем  БА дорожного фонда за счет остатка прошлых лет увеличен поправками в конце декабря 2023 года,  в связи с чем проведение конкурсных процедур не представлялось возможным.Нарушение подрядчиками сроков исполнения контрактов, расторжение государственных контрактов, а также передача автомобильных дорог в федеральную собственность</t>
  </si>
  <si>
    <t>Увеличение БА в связи с распределением межбюджетных трансфертов из федерального бюджета на ликвидацию несанкционированных свалок в границах городов</t>
  </si>
  <si>
    <t xml:space="preserve">Экономия, сложившаяся по результатам проведения конкурсных процедур.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</si>
</sst>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_ ;[Red]\-#,##0.0\ "/>
    <numFmt numFmtId="166" formatCode="0000000"/>
    <numFmt numFmtId="167" formatCode="0.0%"/>
    <numFmt numFmtId="168" formatCode="0.0"/>
    <numFmt numFmtId="169" formatCode="000"/>
  </numFmts>
  <fonts count="23" x14ac:knownFonts="1">
    <font>
      <sz val="12"/>
      <color theme="1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</font>
    <font>
      <b/>
      <sz val="16"/>
      <name val="PT Astra Serif"/>
      <family val="1"/>
      <charset val="204"/>
    </font>
    <font>
      <sz val="10"/>
      <color indexed="65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color indexed="2"/>
      <name val="PT Astra Serif"/>
      <family val="1"/>
      <charset val="204"/>
    </font>
    <font>
      <b/>
      <sz val="10"/>
      <color indexed="2"/>
      <name val="PT Astra Serif"/>
      <family val="1"/>
      <charset val="204"/>
    </font>
    <font>
      <sz val="12"/>
      <color indexed="2"/>
      <name val="PT Astra Serif"/>
      <family val="1"/>
      <charset val="204"/>
    </font>
    <font>
      <sz val="10"/>
      <color indexed="2"/>
      <name val="PT Astra Serif"/>
      <family val="1"/>
      <charset val="204"/>
    </font>
    <font>
      <b/>
      <sz val="14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175">
    <xf numFmtId="0" fontId="0" fillId="0" borderId="0" xfId="0"/>
    <xf numFmtId="0" fontId="6" fillId="0" borderId="0" xfId="1" applyFont="1" applyFill="1"/>
    <xf numFmtId="0" fontId="7" fillId="0" borderId="0" xfId="1" applyFont="1" applyFill="1"/>
    <xf numFmtId="0" fontId="8" fillId="0" borderId="0" xfId="1" applyFont="1" applyFill="1" applyAlignment="1">
      <alignment horizontal="left"/>
    </xf>
    <xf numFmtId="0" fontId="9" fillId="0" borderId="0" xfId="1" applyFont="1" applyFill="1" applyBorder="1"/>
    <xf numFmtId="164" fontId="9" fillId="0" borderId="0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2" fillId="0" borderId="0" xfId="1" applyFont="1" applyFill="1" applyAlignment="1">
      <alignment vertical="top" wrapText="1"/>
    </xf>
    <xf numFmtId="0" fontId="13" fillId="0" borderId="2" xfId="1" applyFont="1" applyFill="1" applyBorder="1" applyAlignment="1">
      <alignment horizontal="center" vertical="center"/>
    </xf>
    <xf numFmtId="166" fontId="8" fillId="3" borderId="2" xfId="1" applyNumberFormat="1" applyFont="1" applyFill="1" applyBorder="1" applyAlignment="1" applyProtection="1">
      <alignment horizontal="center" vertical="center"/>
      <protection hidden="1"/>
    </xf>
    <xf numFmtId="166" fontId="14" fillId="3" borderId="2" xfId="1" applyNumberFormat="1" applyFont="1" applyFill="1" applyBorder="1" applyAlignment="1" applyProtection="1">
      <alignment vertical="center" wrapText="1"/>
      <protection hidden="1"/>
    </xf>
    <xf numFmtId="164" fontId="14" fillId="3" borderId="2" xfId="1" applyNumberFormat="1" applyFont="1" applyFill="1" applyBorder="1" applyAlignment="1">
      <alignment horizontal="right"/>
    </xf>
    <xf numFmtId="165" fontId="14" fillId="3" borderId="2" xfId="1" applyNumberFormat="1" applyFont="1" applyFill="1" applyBorder="1" applyAlignment="1">
      <alignment horizontal="right"/>
    </xf>
    <xf numFmtId="0" fontId="15" fillId="0" borderId="0" xfId="1" applyFont="1" applyFill="1"/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left" vertical="center" wrapText="1"/>
      <protection hidden="1"/>
    </xf>
    <xf numFmtId="164" fontId="16" fillId="4" borderId="2" xfId="1" applyNumberFormat="1" applyFont="1" applyFill="1" applyBorder="1" applyAlignment="1">
      <alignment horizontal="center" vertical="center"/>
    </xf>
    <xf numFmtId="165" fontId="16" fillId="4" borderId="2" xfId="1" applyNumberFormat="1" applyFont="1" applyFill="1" applyBorder="1" applyAlignment="1">
      <alignment horizontal="right"/>
    </xf>
    <xf numFmtId="0" fontId="17" fillId="0" borderId="0" xfId="1" applyFont="1" applyFill="1"/>
    <xf numFmtId="164" fontId="16" fillId="4" borderId="2" xfId="1" applyNumberFormat="1" applyFont="1" applyFill="1" applyBorder="1" applyAlignment="1">
      <alignment horizontal="right"/>
    </xf>
    <xf numFmtId="0" fontId="14" fillId="3" borderId="2" xfId="1" applyNumberFormat="1" applyFont="1" applyFill="1" applyBorder="1" applyAlignment="1" applyProtection="1">
      <alignment vertical="center" wrapText="1"/>
      <protection hidden="1"/>
    </xf>
    <xf numFmtId="166" fontId="8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8" fillId="3" borderId="2" xfId="1" applyNumberFormat="1" applyFont="1" applyFill="1" applyBorder="1" applyAlignment="1" applyProtection="1">
      <alignment vertical="center" wrapText="1"/>
      <protection hidden="1"/>
    </xf>
    <xf numFmtId="0" fontId="8" fillId="3" borderId="2" xfId="1" applyNumberFormat="1" applyFont="1" applyFill="1" applyBorder="1" applyAlignment="1" applyProtection="1">
      <alignment vertical="center" wrapText="1"/>
      <protection hidden="1"/>
    </xf>
    <xf numFmtId="165" fontId="16" fillId="3" borderId="2" xfId="1" applyNumberFormat="1" applyFont="1" applyFill="1" applyBorder="1" applyAlignment="1">
      <alignment horizontal="right"/>
    </xf>
    <xf numFmtId="166" fontId="8" fillId="0" borderId="2" xfId="1" applyNumberFormat="1" applyFont="1" applyFill="1" applyBorder="1" applyAlignment="1" applyProtection="1">
      <alignment horizontal="center" vertical="center"/>
      <protection hidden="1"/>
    </xf>
    <xf numFmtId="166" fontId="8" fillId="0" borderId="2" xfId="1" applyNumberFormat="1" applyFont="1" applyFill="1" applyBorder="1" applyAlignment="1" applyProtection="1">
      <alignment vertical="center" wrapText="1"/>
      <protection hidden="1"/>
    </xf>
    <xf numFmtId="164" fontId="14" fillId="0" borderId="2" xfId="1" applyNumberFormat="1" applyFont="1" applyFill="1" applyBorder="1" applyAlignment="1">
      <alignment horizontal="right"/>
    </xf>
    <xf numFmtId="165" fontId="14" fillId="0" borderId="2" xfId="1" applyNumberFormat="1" applyFont="1" applyFill="1" applyBorder="1" applyAlignment="1">
      <alignment horizontal="right"/>
    </xf>
    <xf numFmtId="0" fontId="13" fillId="0" borderId="0" xfId="1" applyFont="1" applyFill="1"/>
    <xf numFmtId="0" fontId="13" fillId="0" borderId="2" xfId="1" applyFont="1" applyFill="1" applyBorder="1" applyAlignment="1">
      <alignment vertical="center"/>
    </xf>
    <xf numFmtId="166" fontId="8" fillId="0" borderId="2" xfId="1" applyNumberFormat="1" applyFont="1" applyFill="1" applyBorder="1" applyAlignment="1" applyProtection="1">
      <alignment horizontal="left" vertical="center" wrapText="1"/>
      <protection hidden="1"/>
    </xf>
    <xf numFmtId="164" fontId="14" fillId="0" borderId="2" xfId="1" applyNumberFormat="1" applyFont="1" applyFill="1" applyBorder="1"/>
    <xf numFmtId="0" fontId="9" fillId="0" borderId="0" xfId="1" applyFont="1" applyFill="1"/>
    <xf numFmtId="164" fontId="8" fillId="0" borderId="0" xfId="1" applyNumberFormat="1" applyFont="1" applyFill="1"/>
    <xf numFmtId="164" fontId="7" fillId="0" borderId="0" xfId="1" applyNumberFormat="1" applyFont="1" applyFill="1" applyAlignment="1">
      <alignment horizontal="right"/>
    </xf>
    <xf numFmtId="164" fontId="8" fillId="0" borderId="0" xfId="1" applyNumberFormat="1" applyFont="1" applyFill="1" applyAlignment="1">
      <alignment horizontal="right"/>
    </xf>
    <xf numFmtId="164" fontId="7" fillId="0" borderId="0" xfId="1" applyNumberFormat="1" applyFont="1" applyFill="1"/>
    <xf numFmtId="0" fontId="11" fillId="0" borderId="0" xfId="0" applyFont="1" applyProtection="1">
      <protection locked="0"/>
    </xf>
    <xf numFmtId="0" fontId="19" fillId="0" borderId="0" xfId="6" applyFont="1" applyFill="1" applyAlignment="1">
      <alignment wrapText="1"/>
    </xf>
    <xf numFmtId="0" fontId="19" fillId="0" borderId="0" xfId="6" applyFont="1" applyFill="1"/>
    <xf numFmtId="0" fontId="21" fillId="0" borderId="0" xfId="6" applyFont="1" applyFill="1" applyAlignment="1">
      <alignment wrapText="1"/>
    </xf>
    <xf numFmtId="0" fontId="21" fillId="0" borderId="0" xfId="6" applyFont="1" applyFill="1"/>
    <xf numFmtId="0" fontId="8" fillId="0" borderId="2" xfId="6" applyFont="1" applyFill="1" applyBorder="1" applyAlignment="1">
      <alignment horizontal="center" vertical="center" wrapText="1"/>
    </xf>
    <xf numFmtId="166" fontId="8" fillId="6" borderId="1" xfId="1" applyNumberFormat="1" applyFont="1" applyFill="1" applyBorder="1" applyAlignment="1" applyProtection="1">
      <alignment horizontal="center" vertical="center" wrapText="1"/>
      <protection hidden="1"/>
    </xf>
    <xf numFmtId="166" fontId="8" fillId="6" borderId="1" xfId="1" applyNumberFormat="1" applyFont="1" applyFill="1" applyBorder="1" applyAlignment="1" applyProtection="1">
      <alignment horizontal="left" vertical="center" wrapText="1"/>
      <protection hidden="1"/>
    </xf>
    <xf numFmtId="0" fontId="8" fillId="6" borderId="2" xfId="6" applyFont="1" applyFill="1" applyBorder="1" applyAlignment="1">
      <alignment horizontal="left" vertical="center" wrapText="1"/>
    </xf>
    <xf numFmtId="168" fontId="8" fillId="6" borderId="2" xfId="6" applyNumberFormat="1" applyFont="1" applyFill="1" applyBorder="1" applyAlignment="1">
      <alignment horizontal="center" vertical="center"/>
    </xf>
    <xf numFmtId="0" fontId="9" fillId="0" borderId="2" xfId="6" applyFont="1" applyFill="1" applyBorder="1" applyAlignment="1">
      <alignment horizontal="left" vertical="center" wrapText="1"/>
    </xf>
    <xf numFmtId="168" fontId="9" fillId="0" borderId="2" xfId="6" applyNumberFormat="1" applyFont="1" applyFill="1" applyBorder="1" applyAlignment="1">
      <alignment horizontal="center" vertical="center"/>
    </xf>
    <xf numFmtId="0" fontId="9" fillId="0" borderId="2" xfId="6" applyFont="1" applyFill="1" applyBorder="1" applyAlignment="1">
      <alignment horizontal="center" vertical="center"/>
    </xf>
    <xf numFmtId="3" fontId="9" fillId="0" borderId="2" xfId="6" applyNumberFormat="1" applyFont="1" applyFill="1" applyBorder="1" applyAlignment="1">
      <alignment horizontal="center" vertical="center"/>
    </xf>
    <xf numFmtId="0" fontId="9" fillId="0" borderId="2" xfId="6" applyFont="1" applyFill="1" applyBorder="1" applyAlignment="1">
      <alignment horizontal="center" vertical="center" wrapText="1"/>
    </xf>
    <xf numFmtId="3" fontId="8" fillId="6" borderId="2" xfId="6" applyNumberFormat="1" applyFont="1" applyFill="1" applyBorder="1" applyAlignment="1">
      <alignment horizontal="center" vertical="center"/>
    </xf>
    <xf numFmtId="0" fontId="8" fillId="6" borderId="2" xfId="6" applyFont="1" applyFill="1" applyBorder="1" applyAlignment="1">
      <alignment horizontal="center" vertical="center"/>
    </xf>
    <xf numFmtId="49" fontId="9" fillId="0" borderId="9" xfId="6" applyNumberFormat="1" applyFont="1" applyFill="1" applyBorder="1" applyAlignment="1">
      <alignment horizontal="center" vertical="center"/>
    </xf>
    <xf numFmtId="49" fontId="9" fillId="0" borderId="3" xfId="6" applyNumberFormat="1" applyFont="1" applyFill="1" applyBorder="1" applyAlignment="1">
      <alignment horizontal="center" vertical="center"/>
    </xf>
    <xf numFmtId="49" fontId="9" fillId="0" borderId="2" xfId="6" applyNumberFormat="1" applyFont="1" applyFill="1" applyBorder="1" applyAlignment="1">
      <alignment horizontal="center" vertical="center"/>
    </xf>
    <xf numFmtId="168" fontId="9" fillId="0" borderId="2" xfId="6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left" vertical="center" wrapText="1"/>
    </xf>
    <xf numFmtId="1" fontId="9" fillId="0" borderId="2" xfId="6" applyNumberFormat="1" applyFont="1" applyFill="1" applyBorder="1" applyAlignment="1">
      <alignment horizontal="center" vertical="center"/>
    </xf>
    <xf numFmtId="164" fontId="8" fillId="6" borderId="2" xfId="6" applyNumberFormat="1" applyFont="1" applyFill="1" applyBorder="1" applyAlignment="1">
      <alignment horizontal="center" vertical="center"/>
    </xf>
    <xf numFmtId="164" fontId="9" fillId="0" borderId="2" xfId="6" applyNumberFormat="1" applyFont="1" applyFill="1" applyBorder="1" applyAlignment="1">
      <alignment horizontal="center" vertical="center"/>
    </xf>
    <xf numFmtId="4" fontId="9" fillId="0" borderId="2" xfId="6" applyNumberFormat="1" applyFont="1" applyFill="1" applyBorder="1" applyAlignment="1">
      <alignment horizontal="center" vertical="center"/>
    </xf>
    <xf numFmtId="0" fontId="9" fillId="0" borderId="9" xfId="6" applyFont="1" applyFill="1" applyBorder="1" applyAlignment="1">
      <alignment horizontal="left" vertical="center" wrapText="1"/>
    </xf>
    <xf numFmtId="168" fontId="8" fillId="6" borderId="2" xfId="6" applyNumberFormat="1" applyFont="1" applyFill="1" applyBorder="1" applyAlignment="1">
      <alignment horizontal="center" vertical="center" wrapText="1"/>
    </xf>
    <xf numFmtId="1" fontId="9" fillId="0" borderId="2" xfId="6" applyNumberFormat="1" applyFont="1" applyFill="1" applyBorder="1" applyAlignment="1">
      <alignment horizontal="center" vertical="center" wrapText="1"/>
    </xf>
    <xf numFmtId="169" fontId="9" fillId="0" borderId="2" xfId="3" applyNumberFormat="1" applyFont="1" applyFill="1" applyBorder="1" applyAlignment="1" applyProtection="1">
      <alignment horizontal="left" vertical="center" wrapText="1"/>
      <protection hidden="1"/>
    </xf>
    <xf numFmtId="3" fontId="9" fillId="0" borderId="2" xfId="6" applyNumberFormat="1" applyFont="1" applyFill="1" applyBorder="1" applyAlignment="1">
      <alignment horizontal="center" vertical="center" wrapText="1"/>
    </xf>
    <xf numFmtId="166" fontId="8" fillId="6" borderId="2" xfId="1" applyNumberFormat="1" applyFont="1" applyFill="1" applyBorder="1" applyAlignment="1" applyProtection="1">
      <alignment horizontal="center" vertical="center" wrapText="1"/>
      <protection hidden="1"/>
    </xf>
    <xf numFmtId="166" fontId="8" fillId="6" borderId="2" xfId="1" applyNumberFormat="1" applyFont="1" applyFill="1" applyBorder="1" applyAlignment="1" applyProtection="1">
      <alignment horizontal="left" vertical="center" wrapText="1"/>
      <protection hidden="1"/>
    </xf>
    <xf numFmtId="164" fontId="8" fillId="6" borderId="2" xfId="6" applyNumberFormat="1" applyFont="1" applyFill="1" applyBorder="1" applyAlignment="1">
      <alignment horizontal="center" vertical="center" wrapText="1"/>
    </xf>
    <xf numFmtId="169" fontId="8" fillId="6" borderId="2" xfId="3" applyNumberFormat="1" applyFont="1" applyFill="1" applyBorder="1" applyAlignment="1" applyProtection="1">
      <alignment horizontal="center" vertical="center" wrapText="1"/>
      <protection hidden="1"/>
    </xf>
    <xf numFmtId="169" fontId="8" fillId="6" borderId="2" xfId="3" applyNumberFormat="1" applyFont="1" applyFill="1" applyBorder="1" applyAlignment="1" applyProtection="1">
      <alignment horizontal="left" vertical="center" wrapText="1"/>
      <protection hidden="1"/>
    </xf>
    <xf numFmtId="0" fontId="8" fillId="6" borderId="2" xfId="6" applyNumberFormat="1" applyFont="1" applyFill="1" applyBorder="1" applyAlignment="1">
      <alignment horizontal="center" vertical="center" wrapText="1"/>
    </xf>
    <xf numFmtId="169" fontId="9" fillId="0" borderId="1" xfId="3" applyNumberFormat="1" applyFont="1" applyFill="1" applyBorder="1" applyAlignment="1" applyProtection="1">
      <alignment horizontal="left" vertical="center" wrapText="1"/>
      <protection hidden="1"/>
    </xf>
    <xf numFmtId="0" fontId="21" fillId="0" borderId="0" xfId="6" applyFont="1" applyFill="1" applyAlignment="1">
      <alignment horizontal="center"/>
    </xf>
    <xf numFmtId="0" fontId="8" fillId="6" borderId="2" xfId="6" applyFont="1" applyFill="1" applyBorder="1" applyAlignment="1">
      <alignment horizontal="center" vertical="center" wrapText="1"/>
    </xf>
    <xf numFmtId="169" fontId="8" fillId="6" borderId="1" xfId="3" applyNumberFormat="1" applyFont="1" applyFill="1" applyBorder="1" applyAlignment="1" applyProtection="1">
      <alignment horizontal="center" vertical="center" wrapText="1"/>
      <protection hidden="1"/>
    </xf>
    <xf numFmtId="169" fontId="8" fillId="6" borderId="1" xfId="3" applyNumberFormat="1" applyFont="1" applyFill="1" applyBorder="1" applyAlignment="1" applyProtection="1">
      <alignment horizontal="left" vertical="center" wrapText="1"/>
      <protection hidden="1"/>
    </xf>
    <xf numFmtId="0" fontId="8" fillId="6" borderId="1" xfId="6" applyFont="1" applyFill="1" applyBorder="1" applyAlignment="1">
      <alignment horizontal="left" vertical="center" wrapText="1"/>
    </xf>
    <xf numFmtId="168" fontId="8" fillId="6" borderId="1" xfId="6" applyNumberFormat="1" applyFont="1" applyFill="1" applyBorder="1" applyAlignment="1">
      <alignment horizontal="center" vertical="center" wrapText="1"/>
    </xf>
    <xf numFmtId="0" fontId="9" fillId="0" borderId="3" xfId="6" applyFont="1" applyFill="1" applyBorder="1" applyAlignment="1">
      <alignment horizontal="left" vertical="center" wrapText="1"/>
    </xf>
    <xf numFmtId="168" fontId="9" fillId="0" borderId="3" xfId="6" applyNumberFormat="1" applyFont="1" applyFill="1" applyBorder="1" applyAlignment="1">
      <alignment horizontal="center" vertical="center" wrapText="1"/>
    </xf>
    <xf numFmtId="0" fontId="22" fillId="0" borderId="0" xfId="6" applyFont="1" applyFill="1" applyAlignment="1">
      <alignment wrapText="1"/>
    </xf>
    <xf numFmtId="0" fontId="22" fillId="0" borderId="0" xfId="6" applyFont="1" applyFill="1"/>
    <xf numFmtId="49" fontId="21" fillId="0" borderId="0" xfId="6" applyNumberFormat="1" applyFont="1" applyFill="1" applyAlignment="1">
      <alignment horizontal="center" vertical="top"/>
    </xf>
    <xf numFmtId="0" fontId="22" fillId="0" borderId="0" xfId="6" applyFont="1" applyFill="1" applyAlignment="1"/>
    <xf numFmtId="164" fontId="8" fillId="3" borderId="2" xfId="1" applyNumberFormat="1" applyFont="1" applyFill="1" applyBorder="1" applyAlignment="1">
      <alignment horizontal="center" vertical="center"/>
    </xf>
    <xf numFmtId="167" fontId="8" fillId="3" borderId="2" xfId="1" applyNumberFormat="1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167" fontId="9" fillId="0" borderId="2" xfId="1" applyNumberFormat="1" applyFont="1" applyFill="1" applyBorder="1" applyAlignment="1">
      <alignment horizontal="center" vertical="center"/>
    </xf>
    <xf numFmtId="165" fontId="8" fillId="3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 applyProtection="1">
      <alignment horizontal="center" vertical="center"/>
      <protection hidden="1"/>
    </xf>
    <xf numFmtId="0" fontId="17" fillId="0" borderId="0" xfId="1" applyFont="1" applyFill="1" applyAlignment="1">
      <alignment horizontal="center" vertical="center"/>
    </xf>
    <xf numFmtId="167" fontId="8" fillId="5" borderId="2" xfId="1" applyNumberFormat="1" applyFont="1" applyFill="1" applyBorder="1" applyAlignment="1">
      <alignment horizontal="center" vertical="center"/>
    </xf>
    <xf numFmtId="164" fontId="8" fillId="0" borderId="2" xfId="1" applyNumberFormat="1" applyFont="1" applyFill="1" applyBorder="1" applyAlignment="1">
      <alignment horizontal="center" vertical="center"/>
    </xf>
    <xf numFmtId="167" fontId="8" fillId="0" borderId="2" xfId="1" applyNumberFormat="1" applyFont="1" applyFill="1" applyBorder="1" applyAlignment="1">
      <alignment horizontal="center" vertical="center"/>
    </xf>
    <xf numFmtId="164" fontId="9" fillId="0" borderId="2" xfId="4" applyNumberFormat="1" applyFont="1" applyFill="1" applyBorder="1" applyAlignment="1">
      <alignment horizontal="justify" vertical="center" wrapText="1" shrinkToFit="1"/>
    </xf>
    <xf numFmtId="165" fontId="10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/>
    <xf numFmtId="167" fontId="9" fillId="5" borderId="2" xfId="1" applyNumberFormat="1" applyFont="1" applyFill="1" applyBorder="1" applyAlignment="1">
      <alignment horizontal="center" vertical="center"/>
    </xf>
    <xf numFmtId="165" fontId="16" fillId="4" borderId="2" xfId="1" applyNumberFormat="1" applyFont="1" applyFill="1" applyBorder="1" applyAlignment="1">
      <alignment horizontal="right" wrapText="1"/>
    </xf>
    <xf numFmtId="165" fontId="16" fillId="4" borderId="2" xfId="1" applyNumberFormat="1" applyFont="1" applyFill="1" applyBorder="1" applyAlignment="1">
      <alignment horizontal="left" wrapText="1"/>
    </xf>
    <xf numFmtId="164" fontId="16" fillId="4" borderId="2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9" fillId="0" borderId="2" xfId="1" applyNumberFormat="1" applyFont="1" applyFill="1" applyBorder="1" applyAlignment="1">
      <alignment horizontal="left" vertical="center" wrapText="1"/>
    </xf>
    <xf numFmtId="0" fontId="8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left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/>
    </xf>
    <xf numFmtId="49" fontId="9" fillId="0" borderId="3" xfId="6" applyNumberFormat="1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left" vertical="center" wrapText="1"/>
    </xf>
    <xf numFmtId="0" fontId="9" fillId="0" borderId="3" xfId="6" applyFont="1" applyFill="1" applyBorder="1" applyAlignment="1">
      <alignment horizontal="left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9" fillId="0" borderId="9" xfId="6" applyFont="1" applyFill="1" applyBorder="1" applyAlignment="1">
      <alignment horizontal="center" vertical="center" wrapText="1"/>
    </xf>
    <xf numFmtId="0" fontId="9" fillId="0" borderId="3" xfId="6" applyFont="1" applyFill="1" applyBorder="1" applyAlignment="1">
      <alignment horizontal="center" vertical="center" wrapText="1"/>
    </xf>
    <xf numFmtId="0" fontId="9" fillId="0" borderId="9" xfId="6" applyFont="1" applyFill="1" applyBorder="1" applyAlignment="1">
      <alignment horizontal="left" vertical="center" wrapText="1"/>
    </xf>
    <xf numFmtId="16" fontId="9" fillId="0" borderId="2" xfId="6" applyNumberFormat="1" applyFont="1" applyFill="1" applyBorder="1" applyAlignment="1">
      <alignment horizontal="center" vertical="center" wrapText="1"/>
    </xf>
    <xf numFmtId="0" fontId="9" fillId="0" borderId="2" xfId="6" applyFont="1" applyFill="1" applyBorder="1" applyAlignment="1">
      <alignment horizontal="center" vertical="center" wrapText="1"/>
    </xf>
    <xf numFmtId="0" fontId="9" fillId="0" borderId="2" xfId="6" applyFont="1" applyFill="1" applyBorder="1" applyAlignment="1">
      <alignment horizontal="left" vertical="center" wrapText="1"/>
    </xf>
    <xf numFmtId="49" fontId="9" fillId="0" borderId="2" xfId="6" applyNumberFormat="1" applyFont="1" applyFill="1" applyBorder="1" applyAlignment="1">
      <alignment horizontal="center" vertical="center"/>
    </xf>
    <xf numFmtId="169" fontId="9" fillId="0" borderId="2" xfId="3" applyNumberFormat="1" applyFont="1" applyFill="1" applyBorder="1" applyAlignment="1" applyProtection="1">
      <alignment horizontal="left" vertical="center" wrapText="1"/>
      <protection hidden="1"/>
    </xf>
    <xf numFmtId="169" fontId="9" fillId="0" borderId="1" xfId="3" applyNumberFormat="1" applyFont="1" applyFill="1" applyBorder="1" applyAlignment="1" applyProtection="1">
      <alignment horizontal="left" vertical="center" wrapText="1"/>
      <protection hidden="1"/>
    </xf>
    <xf numFmtId="169" fontId="9" fillId="0" borderId="3" xfId="3" applyNumberFormat="1" applyFont="1" applyFill="1" applyBorder="1" applyAlignment="1" applyProtection="1">
      <alignment horizontal="left" vertical="center" wrapText="1"/>
      <protection hidden="1"/>
    </xf>
    <xf numFmtId="169" fontId="8" fillId="6" borderId="1" xfId="3" applyNumberFormat="1" applyFont="1" applyFill="1" applyBorder="1" applyAlignment="1" applyProtection="1">
      <alignment horizontal="center" vertical="center" wrapText="1"/>
      <protection hidden="1"/>
    </xf>
    <xf numFmtId="169" fontId="8" fillId="6" borderId="3" xfId="3" applyNumberFormat="1" applyFont="1" applyFill="1" applyBorder="1" applyAlignment="1" applyProtection="1">
      <alignment horizontal="center" vertical="center" wrapText="1"/>
      <protection hidden="1"/>
    </xf>
    <xf numFmtId="169" fontId="8" fillId="6" borderId="1" xfId="3" applyNumberFormat="1" applyFont="1" applyFill="1" applyBorder="1" applyAlignment="1" applyProtection="1">
      <alignment horizontal="left" vertical="center" wrapText="1"/>
      <protection hidden="1"/>
    </xf>
    <xf numFmtId="169" fontId="8" fillId="6" borderId="3" xfId="3" applyNumberFormat="1" applyFont="1" applyFill="1" applyBorder="1" applyAlignment="1" applyProtection="1">
      <alignment horizontal="left" vertical="center" wrapText="1"/>
      <protection hidden="1"/>
    </xf>
    <xf numFmtId="169" fontId="8" fillId="6" borderId="2" xfId="3" applyNumberFormat="1" applyFont="1" applyFill="1" applyBorder="1" applyAlignment="1" applyProtection="1">
      <alignment horizontal="center" vertical="center" wrapText="1"/>
      <protection hidden="1"/>
    </xf>
    <xf numFmtId="169" fontId="8" fillId="6" borderId="2" xfId="3" applyNumberFormat="1" applyFont="1" applyFill="1" applyBorder="1" applyAlignment="1" applyProtection="1">
      <alignment horizontal="left" vertical="center" wrapText="1"/>
      <protection hidden="1"/>
    </xf>
    <xf numFmtId="0" fontId="9" fillId="0" borderId="2" xfId="6" applyFont="1" applyFill="1" applyBorder="1" applyAlignment="1">
      <alignment horizontal="left" vertical="center"/>
    </xf>
    <xf numFmtId="169" fontId="8" fillId="6" borderId="9" xfId="3" applyNumberFormat="1" applyFont="1" applyFill="1" applyBorder="1" applyAlignment="1" applyProtection="1">
      <alignment horizontal="center" vertical="center" wrapText="1"/>
      <protection hidden="1"/>
    </xf>
    <xf numFmtId="169" fontId="8" fillId="6" borderId="9" xfId="3" applyNumberFormat="1" applyFont="1" applyFill="1" applyBorder="1" applyAlignment="1" applyProtection="1">
      <alignment horizontal="left" vertical="center" wrapText="1"/>
      <protection hidden="1"/>
    </xf>
    <xf numFmtId="49" fontId="9" fillId="0" borderId="9" xfId="6" applyNumberFormat="1" applyFont="1" applyFill="1" applyBorder="1" applyAlignment="1">
      <alignment horizontal="center" vertical="center"/>
    </xf>
    <xf numFmtId="169" fontId="9" fillId="0" borderId="9" xfId="3" applyNumberFormat="1" applyFont="1" applyFill="1" applyBorder="1" applyAlignment="1" applyProtection="1">
      <alignment horizontal="left" vertical="center" wrapText="1"/>
      <protection hidden="1"/>
    </xf>
    <xf numFmtId="0" fontId="8" fillId="6" borderId="1" xfId="1" applyNumberFormat="1" applyFont="1" applyFill="1" applyBorder="1" applyAlignment="1" applyProtection="1">
      <alignment horizontal="center" vertical="center" wrapText="1"/>
      <protection hidden="1"/>
    </xf>
    <xf numFmtId="0" fontId="8" fillId="6" borderId="9" xfId="1" applyNumberFormat="1" applyFont="1" applyFill="1" applyBorder="1" applyAlignment="1" applyProtection="1">
      <alignment horizontal="center" vertical="center" wrapText="1"/>
      <protection hidden="1"/>
    </xf>
    <xf numFmtId="0" fontId="8" fillId="6" borderId="3" xfId="1" applyNumberFormat="1" applyFont="1" applyFill="1" applyBorder="1" applyAlignment="1" applyProtection="1">
      <alignment horizontal="center" vertical="center" wrapText="1"/>
      <protection hidden="1"/>
    </xf>
    <xf numFmtId="0" fontId="8" fillId="6" borderId="1" xfId="1" applyNumberFormat="1" applyFont="1" applyFill="1" applyBorder="1" applyAlignment="1" applyProtection="1">
      <alignment horizontal="left" vertical="center" wrapText="1"/>
      <protection hidden="1"/>
    </xf>
    <xf numFmtId="0" fontId="8" fillId="6" borderId="9" xfId="1" applyNumberFormat="1" applyFont="1" applyFill="1" applyBorder="1" applyAlignment="1" applyProtection="1">
      <alignment horizontal="left" vertical="center" wrapText="1"/>
      <protection hidden="1"/>
    </xf>
    <xf numFmtId="0" fontId="8" fillId="6" borderId="3" xfId="1" applyNumberFormat="1" applyFont="1" applyFill="1" applyBorder="1" applyAlignment="1" applyProtection="1">
      <alignment horizontal="left" vertical="center" wrapText="1"/>
      <protection hidden="1"/>
    </xf>
    <xf numFmtId="0" fontId="8" fillId="6" borderId="2" xfId="1" applyNumberFormat="1" applyFont="1" applyFill="1" applyBorder="1" applyAlignment="1" applyProtection="1">
      <alignment horizontal="center" vertical="center" wrapText="1"/>
      <protection hidden="1"/>
    </xf>
    <xf numFmtId="0" fontId="8" fillId="6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6" borderId="2" xfId="1" applyNumberFormat="1" applyFont="1" applyFill="1" applyBorder="1" applyAlignment="1" applyProtection="1">
      <alignment horizontal="center" vertical="center" wrapText="1"/>
      <protection hidden="1"/>
    </xf>
    <xf numFmtId="166" fontId="8" fillId="6" borderId="1" xfId="1" applyNumberFormat="1" applyFont="1" applyFill="1" applyBorder="1" applyAlignment="1" applyProtection="1">
      <alignment horizontal="left" vertical="center" wrapText="1"/>
      <protection hidden="1"/>
    </xf>
    <xf numFmtId="166" fontId="8" fillId="6" borderId="3" xfId="1" applyNumberFormat="1" applyFont="1" applyFill="1" applyBorder="1" applyAlignment="1" applyProtection="1">
      <alignment horizontal="left" vertical="center" wrapText="1"/>
      <protection hidden="1"/>
    </xf>
    <xf numFmtId="166" fontId="8" fillId="6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6" borderId="1" xfId="1" applyNumberFormat="1" applyFont="1" applyFill="1" applyBorder="1" applyAlignment="1" applyProtection="1">
      <alignment horizontal="center" vertical="center" wrapText="1"/>
      <protection hidden="1"/>
    </xf>
    <xf numFmtId="166" fontId="8" fillId="6" borderId="3" xfId="1" applyNumberFormat="1" applyFont="1" applyFill="1" applyBorder="1" applyAlignment="1" applyProtection="1">
      <alignment horizontal="center" vertical="center" wrapText="1"/>
      <protection hidden="1"/>
    </xf>
    <xf numFmtId="0" fontId="8" fillId="6" borderId="1" xfId="6" applyFont="1" applyFill="1" applyBorder="1" applyAlignment="1">
      <alignment horizontal="left" vertical="center" wrapText="1"/>
    </xf>
    <xf numFmtId="0" fontId="8" fillId="6" borderId="3" xfId="6" applyFont="1" applyFill="1" applyBorder="1" applyAlignment="1">
      <alignment horizontal="left" vertical="center" wrapText="1"/>
    </xf>
    <xf numFmtId="0" fontId="8" fillId="6" borderId="1" xfId="6" applyFont="1" applyFill="1" applyBorder="1" applyAlignment="1">
      <alignment horizontal="center" vertical="center"/>
    </xf>
    <xf numFmtId="0" fontId="8" fillId="6" borderId="3" xfId="6" applyFont="1" applyFill="1" applyBorder="1" applyAlignment="1">
      <alignment horizontal="center" vertical="center"/>
    </xf>
    <xf numFmtId="168" fontId="8" fillId="6" borderId="1" xfId="6" applyNumberFormat="1" applyFont="1" applyFill="1" applyBorder="1" applyAlignment="1">
      <alignment horizontal="center" vertical="center"/>
    </xf>
    <xf numFmtId="168" fontId="8" fillId="6" borderId="3" xfId="6" applyNumberFormat="1" applyFont="1" applyFill="1" applyBorder="1" applyAlignment="1">
      <alignment horizontal="center" vertical="center"/>
    </xf>
    <xf numFmtId="49" fontId="18" fillId="0" borderId="0" xfId="6" applyNumberFormat="1" applyFont="1" applyFill="1" applyAlignment="1">
      <alignment horizontal="center" vertical="center"/>
    </xf>
    <xf numFmtId="0" fontId="20" fillId="0" borderId="8" xfId="6" applyFont="1" applyFill="1" applyBorder="1" applyAlignment="1">
      <alignment horizontal="center" vertical="top" wrapText="1"/>
    </xf>
    <xf numFmtId="49" fontId="8" fillId="0" borderId="2" xfId="6" applyNumberFormat="1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 wrapText="1"/>
    </xf>
    <xf numFmtId="49" fontId="8" fillId="6" borderId="2" xfId="1" applyNumberFormat="1" applyFont="1" applyFill="1" applyBorder="1" applyAlignment="1" applyProtection="1">
      <alignment horizontal="center" vertical="center" wrapText="1"/>
      <protection hidden="1"/>
    </xf>
  </cellXfs>
  <cellStyles count="7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_tmp" xfId="1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8"/>
  <sheetViews>
    <sheetView showZeros="0" tabSelected="1" view="pageBreakPreview" zoomScale="70" zoomScaleNormal="70" zoomScaleSheetLayoutView="7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L3" sqref="L3"/>
    </sheetView>
  </sheetViews>
  <sheetFormatPr defaultColWidth="9" defaultRowHeight="15.75" x14ac:dyDescent="0.25"/>
  <cols>
    <col min="1" max="1" width="13.125" style="2" customWidth="1"/>
    <col min="2" max="2" width="43.5" style="34" customWidth="1"/>
    <col min="3" max="3" width="16.375" style="2" customWidth="1"/>
    <col min="4" max="4" width="16.875" style="2" customWidth="1"/>
    <col min="5" max="5" width="15.125" style="2" customWidth="1"/>
    <col min="6" max="6" width="14.375" style="2" customWidth="1"/>
    <col min="7" max="7" width="14.75" style="2" customWidth="1"/>
    <col min="8" max="8" width="14.5" style="2" customWidth="1"/>
    <col min="9" max="9" width="69.75" style="36" customWidth="1"/>
    <col min="10" max="10" width="42.875" style="2" customWidth="1"/>
    <col min="11" max="11" width="9" style="2"/>
    <col min="12" max="12" width="9.375" style="2" bestFit="1" customWidth="1"/>
    <col min="13" max="16384" width="9" style="2"/>
  </cols>
  <sheetData>
    <row r="1" spans="1:19" s="1" customFormat="1" ht="26.25" customHeight="1" x14ac:dyDescent="0.2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9" ht="13.5" customHeight="1" x14ac:dyDescent="0.3">
      <c r="B2" s="3"/>
      <c r="C2" s="4"/>
      <c r="D2" s="4"/>
      <c r="E2" s="4"/>
      <c r="F2" s="4"/>
      <c r="G2" s="4"/>
      <c r="H2" s="4"/>
      <c r="I2" s="5"/>
      <c r="J2" s="101" t="s">
        <v>1</v>
      </c>
    </row>
    <row r="3" spans="1:19" s="6" customFormat="1" ht="45.2" customHeight="1" x14ac:dyDescent="0.25">
      <c r="A3" s="113" t="s">
        <v>2</v>
      </c>
      <c r="B3" s="115" t="s">
        <v>3</v>
      </c>
      <c r="C3" s="117" t="s">
        <v>4</v>
      </c>
      <c r="D3" s="119" t="s">
        <v>246</v>
      </c>
      <c r="E3" s="120"/>
      <c r="F3" s="121" t="s">
        <v>5</v>
      </c>
      <c r="G3" s="123" t="s">
        <v>211</v>
      </c>
      <c r="H3" s="123"/>
      <c r="I3" s="122" t="s">
        <v>209</v>
      </c>
      <c r="J3" s="122"/>
    </row>
    <row r="4" spans="1:19" s="6" customFormat="1" ht="79.5" customHeight="1" x14ac:dyDescent="0.25">
      <c r="A4" s="114"/>
      <c r="B4" s="115"/>
      <c r="C4" s="118"/>
      <c r="D4" s="107" t="s">
        <v>247</v>
      </c>
      <c r="E4" s="107" t="s">
        <v>248</v>
      </c>
      <c r="F4" s="121"/>
      <c r="G4" s="7" t="s">
        <v>212</v>
      </c>
      <c r="H4" s="7" t="s">
        <v>213</v>
      </c>
      <c r="I4" s="107" t="s">
        <v>257</v>
      </c>
      <c r="J4" s="107" t="s">
        <v>210</v>
      </c>
      <c r="L4" s="8"/>
      <c r="M4" s="8"/>
      <c r="N4" s="8"/>
      <c r="O4" s="8"/>
      <c r="P4" s="8"/>
      <c r="Q4" s="8"/>
      <c r="R4" s="8"/>
      <c r="S4" s="8"/>
    </row>
    <row r="5" spans="1:19" ht="18" customHeight="1" x14ac:dyDescent="0.2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 t="s">
        <v>214</v>
      </c>
      <c r="H5" s="9" t="s">
        <v>215</v>
      </c>
      <c r="I5" s="9">
        <v>9</v>
      </c>
      <c r="J5" s="9">
        <v>10</v>
      </c>
      <c r="L5" s="8"/>
      <c r="M5" s="8"/>
      <c r="N5" s="8"/>
      <c r="O5" s="8"/>
      <c r="P5" s="8"/>
      <c r="Q5" s="8"/>
      <c r="R5" s="8"/>
      <c r="S5" s="8"/>
    </row>
    <row r="6" spans="1:19" s="14" customFormat="1" ht="63" x14ac:dyDescent="0.25">
      <c r="A6" s="10" t="s">
        <v>6</v>
      </c>
      <c r="B6" s="11" t="s">
        <v>239</v>
      </c>
      <c r="C6" s="90">
        <f>SUM(C7:C12)</f>
        <v>24079704.100000001</v>
      </c>
      <c r="D6" s="90">
        <f>SUM(D7:D12)</f>
        <v>23566860.799999997</v>
      </c>
      <c r="E6" s="90">
        <f>SUM(E7:E12)-0.1</f>
        <v>24079704.099999998</v>
      </c>
      <c r="F6" s="90">
        <f>SUM(F7:F12)</f>
        <v>23946706.299999997</v>
      </c>
      <c r="G6" s="91">
        <f>F6/D6</f>
        <v>1.0161177809477282</v>
      </c>
      <c r="H6" s="91">
        <f t="shared" ref="H6:H11" si="0">F6/E6</f>
        <v>0.99447676767755622</v>
      </c>
      <c r="I6" s="12"/>
      <c r="J6" s="13"/>
    </row>
    <row r="7" spans="1:19" s="19" customFormat="1" ht="31.5" x14ac:dyDescent="0.25">
      <c r="A7" s="15" t="s">
        <v>7</v>
      </c>
      <c r="B7" s="16" t="s">
        <v>8</v>
      </c>
      <c r="C7" s="92">
        <v>15455166.699999999</v>
      </c>
      <c r="D7" s="92">
        <v>15923244.199999999</v>
      </c>
      <c r="E7" s="92">
        <v>15455166.699999999</v>
      </c>
      <c r="F7" s="92">
        <v>15330387.9</v>
      </c>
      <c r="G7" s="93">
        <f t="shared" ref="G7:G70" si="1">F7/D7</f>
        <v>0.96276786987917962</v>
      </c>
      <c r="H7" s="93">
        <f t="shared" si="0"/>
        <v>0.99192640219144323</v>
      </c>
      <c r="I7" s="17"/>
      <c r="J7" s="18"/>
    </row>
    <row r="8" spans="1:19" s="19" customFormat="1" ht="94.5" x14ac:dyDescent="0.25">
      <c r="A8" s="15" t="s">
        <v>9</v>
      </c>
      <c r="B8" s="16" t="s">
        <v>10</v>
      </c>
      <c r="C8" s="92">
        <v>7685035.7999999998</v>
      </c>
      <c r="D8" s="92">
        <v>6863051.0999999996</v>
      </c>
      <c r="E8" s="92">
        <v>7685035.7999999998</v>
      </c>
      <c r="F8" s="92">
        <v>7685022.7999999998</v>
      </c>
      <c r="G8" s="93">
        <f t="shared" si="1"/>
        <v>1.119767678838935</v>
      </c>
      <c r="H8" s="93">
        <f t="shared" si="0"/>
        <v>0.99999830840085346</v>
      </c>
      <c r="I8" s="100" t="s">
        <v>657</v>
      </c>
      <c r="J8" s="18"/>
    </row>
    <row r="9" spans="1:19" s="19" customFormat="1" ht="47.25" x14ac:dyDescent="0.25">
      <c r="A9" s="15" t="s">
        <v>11</v>
      </c>
      <c r="B9" s="16" t="s">
        <v>12</v>
      </c>
      <c r="C9" s="92">
        <v>642392.1</v>
      </c>
      <c r="D9" s="92">
        <v>555343</v>
      </c>
      <c r="E9" s="92">
        <v>642392.19999999995</v>
      </c>
      <c r="F9" s="92">
        <v>641900</v>
      </c>
      <c r="G9" s="93">
        <f t="shared" si="1"/>
        <v>1.1558622328903039</v>
      </c>
      <c r="H9" s="93">
        <f t="shared" si="0"/>
        <v>0.99923380140667972</v>
      </c>
      <c r="I9" s="100" t="s">
        <v>689</v>
      </c>
      <c r="J9" s="104"/>
    </row>
    <row r="10" spans="1:19" s="19" customFormat="1" ht="63" x14ac:dyDescent="0.25">
      <c r="A10" s="15" t="s">
        <v>13</v>
      </c>
      <c r="B10" s="16" t="s">
        <v>14</v>
      </c>
      <c r="C10" s="92">
        <v>253677</v>
      </c>
      <c r="D10" s="92">
        <v>208571.9</v>
      </c>
      <c r="E10" s="92">
        <v>253677</v>
      </c>
      <c r="F10" s="92">
        <v>245963.2</v>
      </c>
      <c r="G10" s="93">
        <f t="shared" si="1"/>
        <v>1.1792729509583986</v>
      </c>
      <c r="H10" s="93">
        <f t="shared" si="0"/>
        <v>0.96959204027168411</v>
      </c>
      <c r="I10" s="100" t="s">
        <v>669</v>
      </c>
      <c r="J10" s="18"/>
    </row>
    <row r="11" spans="1:19" s="19" customFormat="1" ht="63" x14ac:dyDescent="0.25">
      <c r="A11" s="15" t="s">
        <v>15</v>
      </c>
      <c r="B11" s="16" t="s">
        <v>16</v>
      </c>
      <c r="C11" s="92">
        <v>43432.5</v>
      </c>
      <c r="D11" s="92">
        <v>16650.599999999999</v>
      </c>
      <c r="E11" s="92">
        <v>43432.5</v>
      </c>
      <c r="F11" s="92">
        <v>43432.4</v>
      </c>
      <c r="G11" s="93">
        <f t="shared" si="1"/>
        <v>2.6084585540461007</v>
      </c>
      <c r="H11" s="93">
        <f t="shared" si="0"/>
        <v>0.99999769757669954</v>
      </c>
      <c r="I11" s="100" t="s">
        <v>658</v>
      </c>
      <c r="J11" s="18"/>
    </row>
    <row r="12" spans="1:19" s="19" customFormat="1" ht="47.25" x14ac:dyDescent="0.25">
      <c r="A12" s="15" t="s">
        <v>17</v>
      </c>
      <c r="B12" s="16" t="s">
        <v>18</v>
      </c>
      <c r="C12" s="92"/>
      <c r="D12" s="92"/>
      <c r="E12" s="92"/>
      <c r="F12" s="92"/>
      <c r="G12" s="93"/>
      <c r="H12" s="93"/>
      <c r="I12" s="20"/>
      <c r="J12" s="18"/>
    </row>
    <row r="13" spans="1:19" s="14" customFormat="1" ht="31.5" x14ac:dyDescent="0.25">
      <c r="A13" s="10" t="s">
        <v>26</v>
      </c>
      <c r="B13" s="11" t="s">
        <v>240</v>
      </c>
      <c r="C13" s="90">
        <f>SUM(C14:C26)</f>
        <v>4451700.8999999994</v>
      </c>
      <c r="D13" s="90">
        <f>SUM(D14:D26)</f>
        <v>2985693.6000000006</v>
      </c>
      <c r="E13" s="90">
        <f>SUM(E14:E26)+0.1</f>
        <v>4451700.9999999991</v>
      </c>
      <c r="F13" s="90">
        <f>SUM(F14:F26)</f>
        <v>4248138.5</v>
      </c>
      <c r="G13" s="91">
        <f t="shared" si="1"/>
        <v>1.4228313648795037</v>
      </c>
      <c r="H13" s="91">
        <f t="shared" ref="H13:H44" si="2">F13/E13</f>
        <v>0.95427309695776985</v>
      </c>
      <c r="I13" s="12"/>
      <c r="J13" s="13"/>
    </row>
    <row r="14" spans="1:19" s="19" customFormat="1" x14ac:dyDescent="0.25">
      <c r="A14" s="15" t="s">
        <v>27</v>
      </c>
      <c r="B14" s="16" t="s">
        <v>28</v>
      </c>
      <c r="C14" s="92">
        <v>216336.6</v>
      </c>
      <c r="D14" s="92">
        <v>207627.1</v>
      </c>
      <c r="E14" s="92">
        <v>216336.6</v>
      </c>
      <c r="F14" s="92">
        <v>216088</v>
      </c>
      <c r="G14" s="93">
        <f t="shared" si="1"/>
        <v>1.0407504608020821</v>
      </c>
      <c r="H14" s="93">
        <f t="shared" si="2"/>
        <v>0.9988508648097455</v>
      </c>
      <c r="I14" s="17"/>
      <c r="J14" s="18"/>
    </row>
    <row r="15" spans="1:19" s="19" customFormat="1" x14ac:dyDescent="0.25">
      <c r="A15" s="15" t="s">
        <v>29</v>
      </c>
      <c r="B15" s="16" t="s">
        <v>30</v>
      </c>
      <c r="C15" s="92">
        <v>627812.30000000005</v>
      </c>
      <c r="D15" s="92">
        <v>649462.69999999995</v>
      </c>
      <c r="E15" s="92">
        <v>627812.19999999995</v>
      </c>
      <c r="F15" s="92">
        <v>627812.19999999995</v>
      </c>
      <c r="G15" s="93">
        <f t="shared" si="1"/>
        <v>0.96666398239652562</v>
      </c>
      <c r="H15" s="93">
        <f t="shared" si="2"/>
        <v>1</v>
      </c>
      <c r="I15" s="17"/>
      <c r="J15" s="18"/>
    </row>
    <row r="16" spans="1:19" s="19" customFormat="1" ht="31.5" x14ac:dyDescent="0.25">
      <c r="A16" s="15" t="s">
        <v>31</v>
      </c>
      <c r="B16" s="16" t="s">
        <v>32</v>
      </c>
      <c r="C16" s="92">
        <v>199402.8</v>
      </c>
      <c r="D16" s="92">
        <v>198607</v>
      </c>
      <c r="E16" s="92">
        <v>199402.8</v>
      </c>
      <c r="F16" s="92">
        <v>199402.5</v>
      </c>
      <c r="G16" s="93">
        <f t="shared" si="1"/>
        <v>1.004005397594244</v>
      </c>
      <c r="H16" s="93">
        <f t="shared" si="2"/>
        <v>0.99999849550758568</v>
      </c>
      <c r="I16" s="17"/>
      <c r="J16" s="18"/>
    </row>
    <row r="17" spans="1:10" s="19" customFormat="1" x14ac:dyDescent="0.25">
      <c r="A17" s="15" t="s">
        <v>33</v>
      </c>
      <c r="B17" s="16" t="s">
        <v>34</v>
      </c>
      <c r="C17" s="92">
        <v>145196</v>
      </c>
      <c r="D17" s="92">
        <v>145466.1</v>
      </c>
      <c r="E17" s="92">
        <v>145196</v>
      </c>
      <c r="F17" s="92">
        <v>145196.1</v>
      </c>
      <c r="G17" s="93">
        <f t="shared" si="1"/>
        <v>0.99814389744414678</v>
      </c>
      <c r="H17" s="93">
        <f t="shared" si="2"/>
        <v>1.0000006887242072</v>
      </c>
      <c r="I17" s="17"/>
      <c r="J17" s="18"/>
    </row>
    <row r="18" spans="1:10" s="19" customFormat="1" ht="31.5" x14ac:dyDescent="0.25">
      <c r="A18" s="15" t="s">
        <v>35</v>
      </c>
      <c r="B18" s="16" t="s">
        <v>36</v>
      </c>
      <c r="C18" s="92">
        <v>1078871.8999999999</v>
      </c>
      <c r="D18" s="92">
        <v>989075.5</v>
      </c>
      <c r="E18" s="92">
        <v>1078872</v>
      </c>
      <c r="F18" s="92">
        <v>1077226.8</v>
      </c>
      <c r="G18" s="93">
        <f t="shared" si="1"/>
        <v>1.0891249454667515</v>
      </c>
      <c r="H18" s="93">
        <f t="shared" si="2"/>
        <v>0.99847507396614243</v>
      </c>
      <c r="I18" s="100" t="s">
        <v>655</v>
      </c>
      <c r="J18" s="18"/>
    </row>
    <row r="19" spans="1:10" s="19" customFormat="1" ht="31.5" x14ac:dyDescent="0.25">
      <c r="A19" s="15" t="s">
        <v>37</v>
      </c>
      <c r="B19" s="16" t="s">
        <v>38</v>
      </c>
      <c r="C19" s="92">
        <v>172578.8</v>
      </c>
      <c r="D19" s="92">
        <v>173685.9</v>
      </c>
      <c r="E19" s="92">
        <v>172578.8</v>
      </c>
      <c r="F19" s="92">
        <v>172577.7</v>
      </c>
      <c r="G19" s="93">
        <f t="shared" si="1"/>
        <v>0.99361951661015668</v>
      </c>
      <c r="H19" s="93">
        <f t="shared" si="2"/>
        <v>0.99999362610007736</v>
      </c>
      <c r="I19" s="20"/>
      <c r="J19" s="18"/>
    </row>
    <row r="20" spans="1:10" s="19" customFormat="1" ht="47.25" x14ac:dyDescent="0.2">
      <c r="A20" s="15" t="s">
        <v>39</v>
      </c>
      <c r="B20" s="16" t="s">
        <v>40</v>
      </c>
      <c r="C20" s="92">
        <v>38183.699999999997</v>
      </c>
      <c r="D20" s="92">
        <v>38183.699999999997</v>
      </c>
      <c r="E20" s="92">
        <v>38183.699999999997</v>
      </c>
      <c r="F20" s="92">
        <v>36634.800000000003</v>
      </c>
      <c r="G20" s="93">
        <f t="shared" si="1"/>
        <v>0.95943557067544538</v>
      </c>
      <c r="H20" s="93">
        <f t="shared" si="2"/>
        <v>0.95943557067544538</v>
      </c>
      <c r="I20" s="17"/>
      <c r="J20" s="17"/>
    </row>
    <row r="21" spans="1:10" s="19" customFormat="1" ht="31.5" x14ac:dyDescent="0.25">
      <c r="A21" s="15" t="s">
        <v>41</v>
      </c>
      <c r="B21" s="16" t="s">
        <v>42</v>
      </c>
      <c r="C21" s="92">
        <v>122975.8</v>
      </c>
      <c r="D21" s="92">
        <v>106153.4</v>
      </c>
      <c r="E21" s="92">
        <v>122975.8</v>
      </c>
      <c r="F21" s="92">
        <v>122975.8</v>
      </c>
      <c r="G21" s="93">
        <f t="shared" si="1"/>
        <v>1.1584725501020223</v>
      </c>
      <c r="H21" s="93">
        <f t="shared" si="2"/>
        <v>1</v>
      </c>
      <c r="I21" s="100" t="s">
        <v>656</v>
      </c>
      <c r="J21" s="18"/>
    </row>
    <row r="22" spans="1:10" s="19" customFormat="1" ht="47.25" x14ac:dyDescent="0.2">
      <c r="A22" s="15" t="s">
        <v>43</v>
      </c>
      <c r="B22" s="16" t="s">
        <v>44</v>
      </c>
      <c r="C22" s="92">
        <v>6786.6</v>
      </c>
      <c r="D22" s="92">
        <v>5293.7</v>
      </c>
      <c r="E22" s="92">
        <v>6786.6</v>
      </c>
      <c r="F22" s="92">
        <v>6786.6</v>
      </c>
      <c r="G22" s="93">
        <f t="shared" si="1"/>
        <v>1.2820144700304137</v>
      </c>
      <c r="H22" s="93">
        <f t="shared" si="2"/>
        <v>1</v>
      </c>
      <c r="I22" s="100" t="s">
        <v>670</v>
      </c>
      <c r="J22" s="100"/>
    </row>
    <row r="23" spans="1:10" s="19" customFormat="1" ht="47.25" x14ac:dyDescent="0.2">
      <c r="A23" s="15" t="s">
        <v>45</v>
      </c>
      <c r="B23" s="16" t="s">
        <v>46</v>
      </c>
      <c r="C23" s="92">
        <v>1714509.9</v>
      </c>
      <c r="D23" s="92">
        <v>445972.2</v>
      </c>
      <c r="E23" s="92">
        <v>1714509.9</v>
      </c>
      <c r="F23" s="92">
        <v>1515394.7</v>
      </c>
      <c r="G23" s="93">
        <f t="shared" si="1"/>
        <v>3.3979577650804242</v>
      </c>
      <c r="H23" s="93">
        <f t="shared" si="2"/>
        <v>0.88386465426650496</v>
      </c>
      <c r="I23" s="100" t="s">
        <v>671</v>
      </c>
      <c r="J23" s="100" t="s">
        <v>722</v>
      </c>
    </row>
    <row r="24" spans="1:10" s="19" customFormat="1" ht="31.5" x14ac:dyDescent="0.25">
      <c r="A24" s="15" t="s">
        <v>47</v>
      </c>
      <c r="B24" s="16" t="s">
        <v>48</v>
      </c>
      <c r="C24" s="92">
        <v>11029.5</v>
      </c>
      <c r="D24" s="92">
        <v>11202.7</v>
      </c>
      <c r="E24" s="92">
        <v>11029.5</v>
      </c>
      <c r="F24" s="92">
        <v>11029.5</v>
      </c>
      <c r="G24" s="93">
        <f t="shared" si="1"/>
        <v>0.98453944138466609</v>
      </c>
      <c r="H24" s="93">
        <f t="shared" si="2"/>
        <v>1</v>
      </c>
      <c r="I24" s="17"/>
      <c r="J24" s="18"/>
    </row>
    <row r="25" spans="1:10" s="19" customFormat="1" ht="47.25" x14ac:dyDescent="0.2">
      <c r="A25" s="15" t="s">
        <v>49</v>
      </c>
      <c r="B25" s="16" t="s">
        <v>50</v>
      </c>
      <c r="C25" s="92">
        <v>108926.7</v>
      </c>
      <c r="D25" s="92">
        <v>8600</v>
      </c>
      <c r="E25" s="92">
        <v>108926.7</v>
      </c>
      <c r="F25" s="92">
        <v>107923.5</v>
      </c>
      <c r="G25" s="93">
        <f t="shared" si="1"/>
        <v>12.549244186046511</v>
      </c>
      <c r="H25" s="93">
        <f t="shared" si="2"/>
        <v>0.9907901368534987</v>
      </c>
      <c r="I25" s="100" t="s">
        <v>659</v>
      </c>
      <c r="J25" s="17"/>
    </row>
    <row r="26" spans="1:10" s="19" customFormat="1" ht="63" x14ac:dyDescent="0.25">
      <c r="A26" s="15" t="s">
        <v>51</v>
      </c>
      <c r="B26" s="16" t="s">
        <v>52</v>
      </c>
      <c r="C26" s="92">
        <v>9090.2999999999993</v>
      </c>
      <c r="D26" s="92">
        <v>6363.6</v>
      </c>
      <c r="E26" s="92">
        <v>9090.2999999999993</v>
      </c>
      <c r="F26" s="92">
        <v>9090.2999999999993</v>
      </c>
      <c r="G26" s="93">
        <f t="shared" si="1"/>
        <v>1.4284838770507258</v>
      </c>
      <c r="H26" s="93">
        <f t="shared" si="2"/>
        <v>1</v>
      </c>
      <c r="I26" s="100" t="s">
        <v>672</v>
      </c>
      <c r="J26" s="18"/>
    </row>
    <row r="27" spans="1:10" s="14" customFormat="1" ht="47.25" x14ac:dyDescent="0.25">
      <c r="A27" s="10" t="s">
        <v>53</v>
      </c>
      <c r="B27" s="21" t="s">
        <v>241</v>
      </c>
      <c r="C27" s="90">
        <f>SUM(C28:C31)</f>
        <v>3198040.5999999996</v>
      </c>
      <c r="D27" s="90">
        <f>SUM(D28:D31)</f>
        <v>1422210.7000000002</v>
      </c>
      <c r="E27" s="90">
        <f>SUM(E28:E31)</f>
        <v>3198040.5999999996</v>
      </c>
      <c r="F27" s="90">
        <f>SUM(F28:F31)</f>
        <v>2998911.52079</v>
      </c>
      <c r="G27" s="91">
        <f t="shared" si="1"/>
        <v>2.1086267462268422</v>
      </c>
      <c r="H27" s="91">
        <f t="shared" si="2"/>
        <v>0.93773403651911125</v>
      </c>
      <c r="I27" s="12"/>
      <c r="J27" s="13"/>
    </row>
    <row r="28" spans="1:10" s="19" customFormat="1" ht="31.5" x14ac:dyDescent="0.25">
      <c r="A28" s="15" t="s">
        <v>54</v>
      </c>
      <c r="B28" s="16" t="s">
        <v>55</v>
      </c>
      <c r="C28" s="92">
        <v>1591167.1</v>
      </c>
      <c r="D28" s="92">
        <v>1309082.5</v>
      </c>
      <c r="E28" s="92">
        <v>1591167.1</v>
      </c>
      <c r="F28" s="92">
        <v>1590814.5429</v>
      </c>
      <c r="G28" s="93">
        <f t="shared" si="1"/>
        <v>1.2152133596622061</v>
      </c>
      <c r="H28" s="93">
        <f t="shared" si="2"/>
        <v>0.99977842861381427</v>
      </c>
      <c r="I28" s="100" t="s">
        <v>685</v>
      </c>
      <c r="J28" s="105"/>
    </row>
    <row r="29" spans="1:10" s="19" customFormat="1" ht="63" x14ac:dyDescent="0.2">
      <c r="A29" s="15" t="s">
        <v>56</v>
      </c>
      <c r="B29" s="16" t="s">
        <v>57</v>
      </c>
      <c r="C29" s="92">
        <v>157106.9</v>
      </c>
      <c r="D29" s="92">
        <v>8936.5</v>
      </c>
      <c r="E29" s="92">
        <v>157106.9</v>
      </c>
      <c r="F29" s="92">
        <v>135882.6</v>
      </c>
      <c r="G29" s="93">
        <f t="shared" si="1"/>
        <v>15.205348850221004</v>
      </c>
      <c r="H29" s="93">
        <f t="shared" si="2"/>
        <v>0.86490536061751588</v>
      </c>
      <c r="I29" s="100" t="s">
        <v>686</v>
      </c>
      <c r="J29" s="100" t="s">
        <v>649</v>
      </c>
    </row>
    <row r="30" spans="1:10" s="19" customFormat="1" ht="63" x14ac:dyDescent="0.25">
      <c r="A30" s="15" t="s">
        <v>58</v>
      </c>
      <c r="B30" s="16" t="s">
        <v>59</v>
      </c>
      <c r="C30" s="92">
        <v>105862.39999999999</v>
      </c>
      <c r="D30" s="92">
        <v>38471.599999999999</v>
      </c>
      <c r="E30" s="92">
        <v>105862.39999999999</v>
      </c>
      <c r="F30" s="92">
        <v>105862.39999999999</v>
      </c>
      <c r="G30" s="93">
        <f t="shared" si="1"/>
        <v>2.7517025546117133</v>
      </c>
      <c r="H30" s="93">
        <f t="shared" si="2"/>
        <v>1</v>
      </c>
      <c r="I30" s="100" t="s">
        <v>687</v>
      </c>
      <c r="J30" s="18"/>
    </row>
    <row r="31" spans="1:10" s="19" customFormat="1" ht="110.25" x14ac:dyDescent="0.2">
      <c r="A31" s="15" t="s">
        <v>60</v>
      </c>
      <c r="B31" s="16" t="s">
        <v>61</v>
      </c>
      <c r="C31" s="92">
        <v>1343904.2</v>
      </c>
      <c r="D31" s="92">
        <v>65720.100000000006</v>
      </c>
      <c r="E31" s="92">
        <v>1343904.2</v>
      </c>
      <c r="F31" s="92">
        <v>1166351.97789</v>
      </c>
      <c r="G31" s="93">
        <f t="shared" si="1"/>
        <v>17.747264199080643</v>
      </c>
      <c r="H31" s="93">
        <f t="shared" si="2"/>
        <v>0.86788327463371273</v>
      </c>
      <c r="I31" s="100" t="s">
        <v>688</v>
      </c>
      <c r="J31" s="100" t="s">
        <v>729</v>
      </c>
    </row>
    <row r="32" spans="1:10" s="14" customFormat="1" ht="63" x14ac:dyDescent="0.25">
      <c r="A32" s="10" t="s">
        <v>62</v>
      </c>
      <c r="B32" s="21" t="s">
        <v>242</v>
      </c>
      <c r="C32" s="90">
        <f>SUM(C33:C37)</f>
        <v>4755881.1000000006</v>
      </c>
      <c r="D32" s="90">
        <f>SUM(D33:D37)</f>
        <v>837119.79999999993</v>
      </c>
      <c r="E32" s="90">
        <f>SUM(E33:E37)</f>
        <v>4755881.3</v>
      </c>
      <c r="F32" s="90">
        <f>SUM(F33:F37)</f>
        <v>4750391.3999999994</v>
      </c>
      <c r="G32" s="91">
        <f t="shared" si="1"/>
        <v>5.6746852720482774</v>
      </c>
      <c r="H32" s="91">
        <f t="shared" si="2"/>
        <v>0.99884566084523585</v>
      </c>
      <c r="I32" s="12"/>
      <c r="J32" s="13"/>
    </row>
    <row r="33" spans="1:10" s="19" customFormat="1" ht="47.25" x14ac:dyDescent="0.2">
      <c r="A33" s="15" t="s">
        <v>63</v>
      </c>
      <c r="B33" s="16" t="s">
        <v>64</v>
      </c>
      <c r="C33" s="92">
        <v>1800</v>
      </c>
      <c r="D33" s="92">
        <v>1800</v>
      </c>
      <c r="E33" s="92">
        <v>1800</v>
      </c>
      <c r="F33" s="92">
        <v>1799.9</v>
      </c>
      <c r="G33" s="93">
        <f t="shared" si="1"/>
        <v>0.99994444444444452</v>
      </c>
      <c r="H33" s="93">
        <f t="shared" si="2"/>
        <v>0.99994444444444452</v>
      </c>
      <c r="I33" s="17"/>
      <c r="J33" s="17"/>
    </row>
    <row r="34" spans="1:10" s="19" customFormat="1" ht="94.5" x14ac:dyDescent="0.25">
      <c r="A34" s="15" t="s">
        <v>65</v>
      </c>
      <c r="B34" s="16" t="s">
        <v>66</v>
      </c>
      <c r="C34" s="92">
        <v>3986925.7</v>
      </c>
      <c r="D34" s="92">
        <v>88001.4</v>
      </c>
      <c r="E34" s="92">
        <v>3986925.8</v>
      </c>
      <c r="F34" s="92">
        <v>3981436.1</v>
      </c>
      <c r="G34" s="93">
        <f t="shared" si="1"/>
        <v>45.242872272486579</v>
      </c>
      <c r="H34" s="93">
        <f t="shared" si="2"/>
        <v>0.99862307444999354</v>
      </c>
      <c r="I34" s="100" t="s">
        <v>660</v>
      </c>
      <c r="J34" s="105"/>
    </row>
    <row r="35" spans="1:10" s="19" customFormat="1" ht="31.5" x14ac:dyDescent="0.25">
      <c r="A35" s="15" t="s">
        <v>67</v>
      </c>
      <c r="B35" s="16" t="s">
        <v>68</v>
      </c>
      <c r="C35" s="92">
        <v>204023.2</v>
      </c>
      <c r="D35" s="92">
        <v>209875.20000000001</v>
      </c>
      <c r="E35" s="92">
        <v>204023.3</v>
      </c>
      <c r="F35" s="92">
        <v>204023.3</v>
      </c>
      <c r="G35" s="93">
        <f t="shared" si="1"/>
        <v>0.97211723919738957</v>
      </c>
      <c r="H35" s="93">
        <f t="shared" si="2"/>
        <v>1</v>
      </c>
      <c r="I35" s="17"/>
      <c r="J35" s="18"/>
    </row>
    <row r="36" spans="1:10" s="19" customFormat="1" ht="47.25" x14ac:dyDescent="0.25">
      <c r="A36" s="15" t="s">
        <v>231</v>
      </c>
      <c r="B36" s="16" t="s">
        <v>232</v>
      </c>
      <c r="C36" s="92">
        <v>70</v>
      </c>
      <c r="D36" s="92">
        <v>70</v>
      </c>
      <c r="E36" s="92">
        <v>70</v>
      </c>
      <c r="F36" s="92">
        <v>70</v>
      </c>
      <c r="G36" s="93">
        <f t="shared" si="1"/>
        <v>1</v>
      </c>
      <c r="H36" s="93">
        <f t="shared" si="2"/>
        <v>1</v>
      </c>
      <c r="I36" s="17"/>
      <c r="J36" s="18"/>
    </row>
    <row r="37" spans="1:10" s="19" customFormat="1" ht="47.25" x14ac:dyDescent="0.25">
      <c r="A37" s="15" t="s">
        <v>69</v>
      </c>
      <c r="B37" s="16" t="s">
        <v>70</v>
      </c>
      <c r="C37" s="92">
        <v>563062.19999999995</v>
      </c>
      <c r="D37" s="92">
        <v>537373.19999999995</v>
      </c>
      <c r="E37" s="92">
        <v>563062.19999999995</v>
      </c>
      <c r="F37" s="92">
        <v>563062.1</v>
      </c>
      <c r="G37" s="93">
        <f t="shared" si="1"/>
        <v>1.0478045797594671</v>
      </c>
      <c r="H37" s="93">
        <f t="shared" si="2"/>
        <v>0.99999982239972784</v>
      </c>
      <c r="I37" s="20"/>
      <c r="J37" s="18"/>
    </row>
    <row r="38" spans="1:10" s="14" customFormat="1" ht="47.25" x14ac:dyDescent="0.25">
      <c r="A38" s="22" t="s">
        <v>71</v>
      </c>
      <c r="B38" s="23" t="s">
        <v>72</v>
      </c>
      <c r="C38" s="90">
        <f>SUM(C39:C46)</f>
        <v>39386427</v>
      </c>
      <c r="D38" s="90">
        <f>SUM(D39:D46)</f>
        <v>34782662.699999996</v>
      </c>
      <c r="E38" s="90">
        <f>SUM(E39:E46)</f>
        <v>39250726.899999999</v>
      </c>
      <c r="F38" s="90">
        <f>SUM(F39:F46)</f>
        <v>39031910.419999994</v>
      </c>
      <c r="G38" s="91">
        <f t="shared" si="1"/>
        <v>1.1221656822725075</v>
      </c>
      <c r="H38" s="91">
        <f t="shared" si="2"/>
        <v>0.99442516107899126</v>
      </c>
      <c r="I38" s="12"/>
      <c r="J38" s="13"/>
    </row>
    <row r="39" spans="1:10" s="19" customFormat="1" ht="78.75" x14ac:dyDescent="0.25">
      <c r="A39" s="15" t="s">
        <v>73</v>
      </c>
      <c r="B39" s="16" t="s">
        <v>74</v>
      </c>
      <c r="C39" s="92">
        <v>7702137.5999999996</v>
      </c>
      <c r="D39" s="92">
        <v>6607269.5999999996</v>
      </c>
      <c r="E39" s="92">
        <v>7702137.5</v>
      </c>
      <c r="F39" s="92">
        <v>7689062.9000000004</v>
      </c>
      <c r="G39" s="93">
        <f t="shared" si="1"/>
        <v>1.1637277370973331</v>
      </c>
      <c r="H39" s="93">
        <f t="shared" si="2"/>
        <v>0.9983024712295776</v>
      </c>
      <c r="I39" s="100" t="s">
        <v>673</v>
      </c>
      <c r="J39" s="105"/>
    </row>
    <row r="40" spans="1:10" s="19" customFormat="1" ht="78.75" x14ac:dyDescent="0.2">
      <c r="A40" s="15" t="s">
        <v>75</v>
      </c>
      <c r="B40" s="16" t="s">
        <v>76</v>
      </c>
      <c r="C40" s="92">
        <v>27382747.5</v>
      </c>
      <c r="D40" s="92">
        <v>23907753.5</v>
      </c>
      <c r="E40" s="92">
        <v>27377547.5</v>
      </c>
      <c r="F40" s="92">
        <v>27197007.399999999</v>
      </c>
      <c r="G40" s="93">
        <f t="shared" si="1"/>
        <v>1.1375810529416743</v>
      </c>
      <c r="H40" s="93">
        <f t="shared" si="2"/>
        <v>0.99340554152997085</v>
      </c>
      <c r="I40" s="100" t="s">
        <v>723</v>
      </c>
    </row>
    <row r="41" spans="1:10" s="19" customFormat="1" ht="63" x14ac:dyDescent="0.2">
      <c r="A41" s="15" t="s">
        <v>77</v>
      </c>
      <c r="B41" s="16" t="s">
        <v>78</v>
      </c>
      <c r="C41" s="92">
        <v>18278.8</v>
      </c>
      <c r="D41" s="92">
        <v>12469.7</v>
      </c>
      <c r="E41" s="92">
        <v>18278.8</v>
      </c>
      <c r="F41" s="92">
        <v>17032.5</v>
      </c>
      <c r="G41" s="93">
        <f t="shared" si="1"/>
        <v>1.3659109681868848</v>
      </c>
      <c r="H41" s="93">
        <f t="shared" si="2"/>
        <v>0.93181718712388129</v>
      </c>
      <c r="I41" s="100" t="s">
        <v>661</v>
      </c>
      <c r="J41" s="100" t="s">
        <v>674</v>
      </c>
    </row>
    <row r="42" spans="1:10" s="19" customFormat="1" ht="31.5" x14ac:dyDescent="0.25">
      <c r="A42" s="15" t="s">
        <v>79</v>
      </c>
      <c r="B42" s="16" t="s">
        <v>80</v>
      </c>
      <c r="C42" s="92">
        <v>3051241.1</v>
      </c>
      <c r="D42" s="92">
        <v>2869515.4</v>
      </c>
      <c r="E42" s="92">
        <v>2920741.1</v>
      </c>
      <c r="F42" s="92">
        <v>2920641.12</v>
      </c>
      <c r="G42" s="93">
        <f t="shared" si="1"/>
        <v>1.0178168480991598</v>
      </c>
      <c r="H42" s="93">
        <f t="shared" si="2"/>
        <v>0.99996576896185696</v>
      </c>
      <c r="I42" s="17"/>
      <c r="J42" s="18"/>
    </row>
    <row r="43" spans="1:10" s="19" customFormat="1" ht="47.25" x14ac:dyDescent="0.2">
      <c r="A43" s="15" t="s">
        <v>81</v>
      </c>
      <c r="B43" s="16" t="s">
        <v>82</v>
      </c>
      <c r="C43" s="92">
        <v>1043214.2</v>
      </c>
      <c r="D43" s="92">
        <v>1184349.2</v>
      </c>
      <c r="E43" s="92">
        <v>1043214.2</v>
      </c>
      <c r="F43" s="92">
        <v>1023533.9</v>
      </c>
      <c r="G43" s="93">
        <f t="shared" si="1"/>
        <v>0.86421631390471665</v>
      </c>
      <c r="H43" s="93">
        <f t="shared" si="2"/>
        <v>0.98113493853898848</v>
      </c>
      <c r="I43" s="100" t="s">
        <v>253</v>
      </c>
      <c r="J43" s="17"/>
    </row>
    <row r="44" spans="1:10" s="19" customFormat="1" ht="31.5" x14ac:dyDescent="0.2">
      <c r="A44" s="15" t="s">
        <v>83</v>
      </c>
      <c r="B44" s="16" t="s">
        <v>84</v>
      </c>
      <c r="C44" s="92">
        <v>2000</v>
      </c>
      <c r="D44" s="92">
        <v>2000</v>
      </c>
      <c r="E44" s="92">
        <v>2000</v>
      </c>
      <c r="F44" s="92">
        <v>1800</v>
      </c>
      <c r="G44" s="93">
        <f t="shared" si="1"/>
        <v>0.9</v>
      </c>
      <c r="H44" s="93">
        <f t="shared" si="2"/>
        <v>0.9</v>
      </c>
      <c r="I44" s="100" t="s">
        <v>254</v>
      </c>
      <c r="J44" s="100" t="s">
        <v>254</v>
      </c>
    </row>
    <row r="45" spans="1:10" s="19" customFormat="1" ht="47.25" x14ac:dyDescent="0.2">
      <c r="A45" s="15" t="s">
        <v>85</v>
      </c>
      <c r="B45" s="16" t="s">
        <v>86</v>
      </c>
      <c r="C45" s="92"/>
      <c r="D45" s="92"/>
      <c r="E45" s="92"/>
      <c r="F45" s="92"/>
      <c r="G45" s="93"/>
      <c r="H45" s="93"/>
      <c r="I45" s="100"/>
      <c r="J45" s="100"/>
    </row>
    <row r="46" spans="1:10" s="19" customFormat="1" ht="63" x14ac:dyDescent="0.2">
      <c r="A46" s="15" t="s">
        <v>87</v>
      </c>
      <c r="B46" s="16" t="s">
        <v>88</v>
      </c>
      <c r="C46" s="92">
        <v>186807.8</v>
      </c>
      <c r="D46" s="92">
        <v>199305.3</v>
      </c>
      <c r="E46" s="92">
        <v>186807.8</v>
      </c>
      <c r="F46" s="92">
        <v>182832.6</v>
      </c>
      <c r="G46" s="93">
        <f t="shared" si="1"/>
        <v>0.91734941318670415</v>
      </c>
      <c r="H46" s="93">
        <f>F46/E46</f>
        <v>0.978720374631038</v>
      </c>
      <c r="I46" s="100" t="s">
        <v>255</v>
      </c>
      <c r="J46" s="100"/>
    </row>
    <row r="47" spans="1:10" s="19" customFormat="1" ht="78.75" x14ac:dyDescent="0.25">
      <c r="A47" s="22" t="s">
        <v>222</v>
      </c>
      <c r="B47" s="23" t="s">
        <v>223</v>
      </c>
      <c r="C47" s="90">
        <f>SUM(C48:C55)</f>
        <v>846010.6</v>
      </c>
      <c r="D47" s="90">
        <f t="shared" ref="D47:F47" si="3">SUM(D48:D55)</f>
        <v>1120443.7</v>
      </c>
      <c r="E47" s="90">
        <f>SUM(E48:E55)-0.1</f>
        <v>925591.2</v>
      </c>
      <c r="F47" s="90">
        <f t="shared" si="3"/>
        <v>845439.2</v>
      </c>
      <c r="G47" s="91">
        <f t="shared" si="1"/>
        <v>0.75455750253225573</v>
      </c>
      <c r="H47" s="91">
        <f t="shared" ref="H47:H54" si="4">F47/E47</f>
        <v>0.9134045353931628</v>
      </c>
      <c r="I47" s="12"/>
      <c r="J47" s="12"/>
    </row>
    <row r="48" spans="1:10" s="19" customFormat="1" ht="47.25" x14ac:dyDescent="0.2">
      <c r="A48" s="15" t="s">
        <v>224</v>
      </c>
      <c r="B48" s="16" t="s">
        <v>19</v>
      </c>
      <c r="C48" s="92">
        <v>827320.3</v>
      </c>
      <c r="D48" s="92">
        <v>1101244</v>
      </c>
      <c r="E48" s="92">
        <v>906901</v>
      </c>
      <c r="F48" s="92">
        <v>826949.6</v>
      </c>
      <c r="G48" s="93">
        <f t="shared" si="1"/>
        <v>0.75092313783321407</v>
      </c>
      <c r="H48" s="93">
        <f t="shared" si="4"/>
        <v>0.91184109401136393</v>
      </c>
      <c r="I48" s="100" t="s">
        <v>651</v>
      </c>
      <c r="J48" s="100" t="s">
        <v>651</v>
      </c>
    </row>
    <row r="49" spans="1:10" s="19" customFormat="1" ht="63" x14ac:dyDescent="0.2">
      <c r="A49" s="15" t="s">
        <v>225</v>
      </c>
      <c r="B49" s="16" t="s">
        <v>20</v>
      </c>
      <c r="C49" s="92">
        <v>977</v>
      </c>
      <c r="D49" s="92">
        <v>1326</v>
      </c>
      <c r="E49" s="92">
        <v>977</v>
      </c>
      <c r="F49" s="92">
        <v>916.5</v>
      </c>
      <c r="G49" s="93">
        <f t="shared" si="1"/>
        <v>0.69117647058823528</v>
      </c>
      <c r="H49" s="93">
        <f t="shared" si="4"/>
        <v>0.93807574206755373</v>
      </c>
      <c r="I49" s="100" t="s">
        <v>675</v>
      </c>
      <c r="J49" s="100" t="s">
        <v>650</v>
      </c>
    </row>
    <row r="50" spans="1:10" s="19" customFormat="1" ht="63" x14ac:dyDescent="0.2">
      <c r="A50" s="15" t="s">
        <v>226</v>
      </c>
      <c r="B50" s="16" t="s">
        <v>21</v>
      </c>
      <c r="C50" s="92">
        <v>4450</v>
      </c>
      <c r="D50" s="92">
        <v>8900</v>
      </c>
      <c r="E50" s="92">
        <v>4450</v>
      </c>
      <c r="F50" s="92">
        <v>4450</v>
      </c>
      <c r="G50" s="93">
        <f t="shared" si="1"/>
        <v>0.5</v>
      </c>
      <c r="H50" s="93">
        <f t="shared" si="4"/>
        <v>1</v>
      </c>
      <c r="I50" s="100" t="s">
        <v>675</v>
      </c>
      <c r="J50" s="100"/>
    </row>
    <row r="51" spans="1:10" s="19" customFormat="1" ht="31.5" x14ac:dyDescent="0.25">
      <c r="A51" s="15" t="s">
        <v>227</v>
      </c>
      <c r="B51" s="16" t="s">
        <v>22</v>
      </c>
      <c r="C51" s="92">
        <v>40.6</v>
      </c>
      <c r="D51" s="92">
        <v>109.3</v>
      </c>
      <c r="E51" s="92">
        <v>40.6</v>
      </c>
      <c r="F51" s="92">
        <v>40.6</v>
      </c>
      <c r="G51" s="93">
        <f t="shared" si="1"/>
        <v>0.37145471180237882</v>
      </c>
      <c r="H51" s="93">
        <f t="shared" si="4"/>
        <v>1</v>
      </c>
      <c r="I51" s="108" t="s">
        <v>254</v>
      </c>
      <c r="J51" s="18"/>
    </row>
    <row r="52" spans="1:10" s="19" customFormat="1" ht="31.5" x14ac:dyDescent="0.2">
      <c r="A52" s="15" t="s">
        <v>228</v>
      </c>
      <c r="B52" s="16" t="s">
        <v>23</v>
      </c>
      <c r="C52" s="92">
        <v>2049.5</v>
      </c>
      <c r="D52" s="92">
        <v>2418.4</v>
      </c>
      <c r="E52" s="92">
        <v>2049.5</v>
      </c>
      <c r="F52" s="92">
        <v>2047.5</v>
      </c>
      <c r="G52" s="93">
        <f t="shared" si="1"/>
        <v>0.84663413827323852</v>
      </c>
      <c r="H52" s="93">
        <f t="shared" si="4"/>
        <v>0.99902415223225172</v>
      </c>
      <c r="I52" s="108" t="s">
        <v>254</v>
      </c>
      <c r="J52" s="17"/>
    </row>
    <row r="53" spans="1:10" s="19" customFormat="1" ht="31.5" x14ac:dyDescent="0.25">
      <c r="A53" s="15" t="s">
        <v>229</v>
      </c>
      <c r="B53" s="16" t="s">
        <v>24</v>
      </c>
      <c r="C53" s="92">
        <v>1480</v>
      </c>
      <c r="D53" s="92">
        <v>2000</v>
      </c>
      <c r="E53" s="92">
        <v>1480</v>
      </c>
      <c r="F53" s="92">
        <v>1479.9</v>
      </c>
      <c r="G53" s="93">
        <f t="shared" si="1"/>
        <v>0.73995</v>
      </c>
      <c r="H53" s="93">
        <f t="shared" si="4"/>
        <v>0.99993243243243246</v>
      </c>
      <c r="I53" s="100" t="s">
        <v>258</v>
      </c>
      <c r="J53" s="18"/>
    </row>
    <row r="54" spans="1:10" s="19" customFormat="1" ht="47.25" x14ac:dyDescent="0.25">
      <c r="A54" s="15" t="s">
        <v>230</v>
      </c>
      <c r="B54" s="16" t="s">
        <v>25</v>
      </c>
      <c r="C54" s="92">
        <v>9693.2000000000007</v>
      </c>
      <c r="D54" s="92">
        <v>4446</v>
      </c>
      <c r="E54" s="92">
        <v>9693.2000000000007</v>
      </c>
      <c r="F54" s="92">
        <v>9555.1</v>
      </c>
      <c r="G54" s="93">
        <f t="shared" si="1"/>
        <v>2.1491452991452991</v>
      </c>
      <c r="H54" s="93">
        <f t="shared" si="4"/>
        <v>0.98575289893946272</v>
      </c>
      <c r="I54" s="100" t="s">
        <v>691</v>
      </c>
      <c r="J54" s="18"/>
    </row>
    <row r="55" spans="1:10" s="19" customFormat="1" ht="63" x14ac:dyDescent="0.25">
      <c r="A55" s="15" t="s">
        <v>233</v>
      </c>
      <c r="B55" s="16" t="s">
        <v>234</v>
      </c>
      <c r="C55" s="92"/>
      <c r="D55" s="92"/>
      <c r="E55" s="92"/>
      <c r="F55" s="92"/>
      <c r="G55" s="93"/>
      <c r="H55" s="93"/>
      <c r="I55" s="17"/>
      <c r="J55" s="18"/>
    </row>
    <row r="56" spans="1:10" s="14" customFormat="1" ht="78.75" x14ac:dyDescent="0.25">
      <c r="A56" s="10" t="s">
        <v>89</v>
      </c>
      <c r="B56" s="23" t="s">
        <v>90</v>
      </c>
      <c r="C56" s="90">
        <f>SUM(C57:C61)</f>
        <v>4235901.0999999996</v>
      </c>
      <c r="D56" s="90">
        <f t="shared" ref="D56:F56" si="5">SUM(D57:D61)</f>
        <v>3300412.8</v>
      </c>
      <c r="E56" s="90">
        <f t="shared" si="5"/>
        <v>4235901.0999999996</v>
      </c>
      <c r="F56" s="90">
        <f t="shared" si="5"/>
        <v>4235861.5</v>
      </c>
      <c r="G56" s="91">
        <f t="shared" si="1"/>
        <v>1.2834338480325855</v>
      </c>
      <c r="H56" s="91">
        <f>F56/E56</f>
        <v>0.99999065133980591</v>
      </c>
      <c r="I56" s="12"/>
      <c r="J56" s="13"/>
    </row>
    <row r="57" spans="1:10" s="19" customFormat="1" ht="94.5" x14ac:dyDescent="0.2">
      <c r="A57" s="15" t="s">
        <v>91</v>
      </c>
      <c r="B57" s="16" t="s">
        <v>92</v>
      </c>
      <c r="C57" s="92">
        <v>2878471.4</v>
      </c>
      <c r="D57" s="92">
        <v>1891105.3</v>
      </c>
      <c r="E57" s="92">
        <v>2878471.4</v>
      </c>
      <c r="F57" s="92">
        <v>2878471.1</v>
      </c>
      <c r="G57" s="93">
        <f t="shared" si="1"/>
        <v>1.522110429281754</v>
      </c>
      <c r="H57" s="93">
        <f>F57/E57</f>
        <v>0.99999989577801618</v>
      </c>
      <c r="I57" s="100" t="s">
        <v>676</v>
      </c>
      <c r="J57" s="17"/>
    </row>
    <row r="58" spans="1:10" s="19" customFormat="1" ht="47.25" hidden="1" x14ac:dyDescent="0.2">
      <c r="A58" s="15" t="s">
        <v>93</v>
      </c>
      <c r="B58" s="16" t="s">
        <v>94</v>
      </c>
      <c r="C58" s="92"/>
      <c r="D58" s="92"/>
      <c r="E58" s="92"/>
      <c r="F58" s="92"/>
      <c r="G58" s="93"/>
      <c r="H58" s="93"/>
      <c r="I58" s="17"/>
      <c r="J58" s="17"/>
    </row>
    <row r="59" spans="1:10" ht="31.5" hidden="1" x14ac:dyDescent="0.25">
      <c r="A59" s="15" t="s">
        <v>95</v>
      </c>
      <c r="B59" s="16" t="s">
        <v>96</v>
      </c>
      <c r="C59" s="92"/>
      <c r="D59" s="92"/>
      <c r="E59" s="92"/>
      <c r="F59" s="92"/>
      <c r="G59" s="93"/>
      <c r="H59" s="93"/>
      <c r="I59" s="20"/>
      <c r="J59" s="18"/>
    </row>
    <row r="60" spans="1:10" s="19" customFormat="1" ht="94.5" x14ac:dyDescent="0.25">
      <c r="A60" s="15" t="s">
        <v>97</v>
      </c>
      <c r="B60" s="16" t="s">
        <v>98</v>
      </c>
      <c r="C60" s="92">
        <v>568744.6</v>
      </c>
      <c r="D60" s="92">
        <v>544397.69999999995</v>
      </c>
      <c r="E60" s="92">
        <v>568744.6</v>
      </c>
      <c r="F60" s="92">
        <v>568705.30000000005</v>
      </c>
      <c r="G60" s="93">
        <f t="shared" si="1"/>
        <v>1.0446504458046022</v>
      </c>
      <c r="H60" s="93">
        <f t="shared" ref="H60:H123" si="6">F60/E60</f>
        <v>0.99993090044283506</v>
      </c>
      <c r="I60" s="17"/>
      <c r="J60" s="18"/>
    </row>
    <row r="61" spans="1:10" s="19" customFormat="1" ht="63" x14ac:dyDescent="0.25">
      <c r="A61" s="15" t="s">
        <v>235</v>
      </c>
      <c r="B61" s="16" t="s">
        <v>236</v>
      </c>
      <c r="C61" s="92">
        <v>788685.1</v>
      </c>
      <c r="D61" s="92">
        <v>864909.8</v>
      </c>
      <c r="E61" s="92">
        <v>788685.1</v>
      </c>
      <c r="F61" s="92">
        <v>788685.1</v>
      </c>
      <c r="G61" s="93">
        <f t="shared" si="1"/>
        <v>0.91186976954128618</v>
      </c>
      <c r="H61" s="93">
        <f t="shared" si="6"/>
        <v>1</v>
      </c>
      <c r="I61" s="100" t="s">
        <v>677</v>
      </c>
      <c r="J61" s="18"/>
    </row>
    <row r="62" spans="1:10" s="14" customFormat="1" ht="31.5" x14ac:dyDescent="0.25">
      <c r="A62" s="22" t="s">
        <v>99</v>
      </c>
      <c r="B62" s="23" t="s">
        <v>100</v>
      </c>
      <c r="C62" s="90">
        <f>SUM(C63:C65)</f>
        <v>30669967.699999999</v>
      </c>
      <c r="D62" s="90">
        <f>SUM(D63:D65)</f>
        <v>25344159</v>
      </c>
      <c r="E62" s="90">
        <f>SUM(E63:E65)+0.1</f>
        <v>30669967.600000005</v>
      </c>
      <c r="F62" s="90">
        <f>SUM(F63:F65)</f>
        <v>29889407.800000001</v>
      </c>
      <c r="G62" s="91">
        <f t="shared" si="1"/>
        <v>1.1793410781553257</v>
      </c>
      <c r="H62" s="91">
        <f t="shared" si="6"/>
        <v>0.97454970249137129</v>
      </c>
      <c r="I62" s="12"/>
      <c r="J62" s="13"/>
    </row>
    <row r="63" spans="1:10" s="19" customFormat="1" ht="78.75" x14ac:dyDescent="0.2">
      <c r="A63" s="15" t="s">
        <v>101</v>
      </c>
      <c r="B63" s="16" t="s">
        <v>102</v>
      </c>
      <c r="C63" s="92">
        <v>29679288.899999999</v>
      </c>
      <c r="D63" s="92">
        <v>24544080</v>
      </c>
      <c r="E63" s="92">
        <v>29679288.800000001</v>
      </c>
      <c r="F63" s="92">
        <v>28959488.300000001</v>
      </c>
      <c r="G63" s="93">
        <f t="shared" si="1"/>
        <v>1.1798970790512417</v>
      </c>
      <c r="H63" s="93">
        <f t="shared" si="6"/>
        <v>0.97574738044262033</v>
      </c>
      <c r="I63" s="100" t="s">
        <v>690</v>
      </c>
      <c r="J63" s="106" t="s">
        <v>679</v>
      </c>
    </row>
    <row r="64" spans="1:10" s="19" customFormat="1" ht="63" x14ac:dyDescent="0.2">
      <c r="A64" s="15" t="s">
        <v>103</v>
      </c>
      <c r="B64" s="16" t="s">
        <v>104</v>
      </c>
      <c r="C64" s="92">
        <v>411412.6</v>
      </c>
      <c r="D64" s="92">
        <v>346233.5</v>
      </c>
      <c r="E64" s="92">
        <v>411412.6</v>
      </c>
      <c r="F64" s="92">
        <v>407899.2</v>
      </c>
      <c r="G64" s="93">
        <f t="shared" si="1"/>
        <v>1.1781043717606761</v>
      </c>
      <c r="H64" s="93">
        <f t="shared" si="6"/>
        <v>0.99146015459905712</v>
      </c>
      <c r="I64" s="100" t="s">
        <v>662</v>
      </c>
      <c r="J64" s="100"/>
    </row>
    <row r="65" spans="1:10" s="19" customFormat="1" ht="47.25" x14ac:dyDescent="0.2">
      <c r="A65" s="15" t="s">
        <v>105</v>
      </c>
      <c r="B65" s="16" t="s">
        <v>106</v>
      </c>
      <c r="C65" s="92">
        <v>579266.19999999995</v>
      </c>
      <c r="D65" s="92">
        <v>453845.5</v>
      </c>
      <c r="E65" s="92">
        <v>579266.1</v>
      </c>
      <c r="F65" s="92">
        <v>522020.3</v>
      </c>
      <c r="G65" s="93">
        <f t="shared" si="1"/>
        <v>1.1502158774296538</v>
      </c>
      <c r="H65" s="93">
        <f t="shared" si="6"/>
        <v>0.90117529750144187</v>
      </c>
      <c r="I65" s="100" t="s">
        <v>680</v>
      </c>
      <c r="J65" s="100" t="s">
        <v>678</v>
      </c>
    </row>
    <row r="66" spans="1:10" s="14" customFormat="1" ht="63" x14ac:dyDescent="0.25">
      <c r="A66" s="10" t="s">
        <v>107</v>
      </c>
      <c r="B66" s="23" t="s">
        <v>108</v>
      </c>
      <c r="C66" s="90">
        <f>SUM(C67:C77)</f>
        <v>21419854.100000001</v>
      </c>
      <c r="D66" s="90">
        <f t="shared" ref="D66:F66" si="7">SUM(D67:D77)</f>
        <v>3580423.7</v>
      </c>
      <c r="E66" s="90">
        <f>SUM(E67:E77)+0.2</f>
        <v>21363671.899999999</v>
      </c>
      <c r="F66" s="90">
        <f t="shared" si="7"/>
        <v>19265347</v>
      </c>
      <c r="G66" s="91">
        <f t="shared" si="1"/>
        <v>5.3807450218810695</v>
      </c>
      <c r="H66" s="91">
        <f t="shared" si="6"/>
        <v>0.90178069997414634</v>
      </c>
      <c r="I66" s="12"/>
      <c r="J66" s="13"/>
    </row>
    <row r="67" spans="1:10" s="19" customFormat="1" ht="78.75" x14ac:dyDescent="0.2">
      <c r="A67" s="15" t="s">
        <v>109</v>
      </c>
      <c r="B67" s="16" t="s">
        <v>110</v>
      </c>
      <c r="C67" s="92">
        <v>2264098.2000000002</v>
      </c>
      <c r="D67" s="92">
        <v>1492418.5</v>
      </c>
      <c r="E67" s="92">
        <v>2264098.2000000002</v>
      </c>
      <c r="F67" s="92">
        <v>2250218.6</v>
      </c>
      <c r="G67" s="93">
        <f t="shared" si="1"/>
        <v>1.5077664877512575</v>
      </c>
      <c r="H67" s="93">
        <f t="shared" si="6"/>
        <v>0.99386970052800705</v>
      </c>
      <c r="I67" s="100" t="s">
        <v>681</v>
      </c>
      <c r="J67" s="100"/>
    </row>
    <row r="68" spans="1:10" s="19" customFormat="1" ht="47.25" x14ac:dyDescent="0.2">
      <c r="A68" s="15" t="s">
        <v>111</v>
      </c>
      <c r="B68" s="16" t="s">
        <v>112</v>
      </c>
      <c r="C68" s="92">
        <v>165380.20000000001</v>
      </c>
      <c r="D68" s="92">
        <v>168076.5</v>
      </c>
      <c r="E68" s="92">
        <v>165380.20000000001</v>
      </c>
      <c r="F68" s="92">
        <v>158527</v>
      </c>
      <c r="G68" s="93">
        <f t="shared" si="1"/>
        <v>0.94318360984432681</v>
      </c>
      <c r="H68" s="93">
        <f t="shared" si="6"/>
        <v>0.95856094018510074</v>
      </c>
      <c r="I68" s="100" t="s">
        <v>696</v>
      </c>
      <c r="J68" s="100"/>
    </row>
    <row r="69" spans="1:10" s="19" customFormat="1" ht="31.5" x14ac:dyDescent="0.2">
      <c r="A69" s="15" t="s">
        <v>113</v>
      </c>
      <c r="B69" s="16" t="s">
        <v>114</v>
      </c>
      <c r="C69" s="92">
        <v>61487.7</v>
      </c>
      <c r="D69" s="92">
        <v>62077.5</v>
      </c>
      <c r="E69" s="92">
        <v>61487.7</v>
      </c>
      <c r="F69" s="92">
        <v>59812.3</v>
      </c>
      <c r="G69" s="93">
        <f t="shared" si="1"/>
        <v>0.96351012846844675</v>
      </c>
      <c r="H69" s="93">
        <f t="shared" si="6"/>
        <v>0.97275227403204223</v>
      </c>
      <c r="I69" s="100"/>
      <c r="J69" s="100"/>
    </row>
    <row r="70" spans="1:10" s="19" customFormat="1" ht="47.25" x14ac:dyDescent="0.2">
      <c r="A70" s="15" t="s">
        <v>115</v>
      </c>
      <c r="B70" s="16" t="s">
        <v>116</v>
      </c>
      <c r="C70" s="92">
        <v>4311323.8</v>
      </c>
      <c r="D70" s="92">
        <v>1104430.6000000001</v>
      </c>
      <c r="E70" s="92">
        <v>4311323.8</v>
      </c>
      <c r="F70" s="92">
        <v>3018692.5</v>
      </c>
      <c r="G70" s="93">
        <f t="shared" si="1"/>
        <v>2.73325684746511</v>
      </c>
      <c r="H70" s="93">
        <f t="shared" si="6"/>
        <v>0.70017763453536019</v>
      </c>
      <c r="I70" s="100" t="s">
        <v>684</v>
      </c>
      <c r="J70" s="100" t="s">
        <v>682</v>
      </c>
    </row>
    <row r="71" spans="1:10" s="19" customFormat="1" ht="63" x14ac:dyDescent="0.2">
      <c r="A71" s="15" t="s">
        <v>117</v>
      </c>
      <c r="B71" s="16" t="s">
        <v>118</v>
      </c>
      <c r="C71" s="92">
        <v>745129.2</v>
      </c>
      <c r="D71" s="92">
        <v>302657.09999999998</v>
      </c>
      <c r="E71" s="92">
        <v>745129.2</v>
      </c>
      <c r="F71" s="92">
        <v>629361.5</v>
      </c>
      <c r="G71" s="93">
        <f t="shared" ref="G71:G125" si="8">F71/D71</f>
        <v>2.079453943092695</v>
      </c>
      <c r="H71" s="93">
        <f t="shared" si="6"/>
        <v>0.84463405809354941</v>
      </c>
      <c r="I71" s="100" t="s">
        <v>683</v>
      </c>
      <c r="J71" s="100" t="s">
        <v>652</v>
      </c>
    </row>
    <row r="72" spans="1:10" s="19" customFormat="1" ht="31.5" x14ac:dyDescent="0.2">
      <c r="A72" s="15" t="s">
        <v>119</v>
      </c>
      <c r="B72" s="16" t="s">
        <v>120</v>
      </c>
      <c r="C72" s="92">
        <v>103845.9</v>
      </c>
      <c r="D72" s="92">
        <v>168279.3</v>
      </c>
      <c r="E72" s="92">
        <v>103845.9</v>
      </c>
      <c r="F72" s="92">
        <v>103818.7</v>
      </c>
      <c r="G72" s="93">
        <f t="shared" si="8"/>
        <v>0.61694278500088839</v>
      </c>
      <c r="H72" s="93">
        <f t="shared" si="6"/>
        <v>0.99973807343380916</v>
      </c>
      <c r="I72" s="100" t="s">
        <v>697</v>
      </c>
      <c r="J72" s="100"/>
    </row>
    <row r="73" spans="1:10" s="19" customFormat="1" ht="63" x14ac:dyDescent="0.2">
      <c r="A73" s="15" t="s">
        <v>121</v>
      </c>
      <c r="B73" s="16" t="s">
        <v>122</v>
      </c>
      <c r="C73" s="92">
        <v>311263</v>
      </c>
      <c r="D73" s="92">
        <v>64022.5</v>
      </c>
      <c r="E73" s="92">
        <v>255080.7</v>
      </c>
      <c r="F73" s="92">
        <v>422489.9</v>
      </c>
      <c r="G73" s="93">
        <f t="shared" si="8"/>
        <v>6.5990846967862868</v>
      </c>
      <c r="H73" s="93">
        <f t="shared" si="6"/>
        <v>1.6562989673464124</v>
      </c>
      <c r="I73" s="100" t="s">
        <v>698</v>
      </c>
      <c r="J73" s="100" t="s">
        <v>663</v>
      </c>
    </row>
    <row r="74" spans="1:10" s="19" customFormat="1" ht="47.25" x14ac:dyDescent="0.2">
      <c r="A74" s="15" t="s">
        <v>123</v>
      </c>
      <c r="B74" s="16" t="s">
        <v>124</v>
      </c>
      <c r="C74" s="92">
        <v>1156083.8</v>
      </c>
      <c r="D74" s="92">
        <v>211621</v>
      </c>
      <c r="E74" s="92">
        <v>1156083.8</v>
      </c>
      <c r="F74" s="92">
        <v>1082366.8999999999</v>
      </c>
      <c r="G74" s="93">
        <f t="shared" si="8"/>
        <v>5.1146478846617294</v>
      </c>
      <c r="H74" s="93">
        <f t="shared" si="6"/>
        <v>0.93623567772509209</v>
      </c>
      <c r="I74" s="100" t="s">
        <v>724</v>
      </c>
      <c r="J74" s="100" t="s">
        <v>726</v>
      </c>
    </row>
    <row r="75" spans="1:10" s="19" customFormat="1" ht="63" x14ac:dyDescent="0.2">
      <c r="A75" s="15" t="s">
        <v>125</v>
      </c>
      <c r="B75" s="16" t="s">
        <v>126</v>
      </c>
      <c r="C75" s="92">
        <v>10408.700000000001</v>
      </c>
      <c r="D75" s="92">
        <v>6840.7</v>
      </c>
      <c r="E75" s="92">
        <v>10408.700000000001</v>
      </c>
      <c r="F75" s="92">
        <v>6253.8</v>
      </c>
      <c r="G75" s="93">
        <f t="shared" si="8"/>
        <v>0.91420468665487453</v>
      </c>
      <c r="H75" s="93">
        <f t="shared" si="6"/>
        <v>0.60082431043261886</v>
      </c>
      <c r="I75" s="100" t="s">
        <v>699</v>
      </c>
      <c r="J75" s="100"/>
    </row>
    <row r="76" spans="1:10" s="19" customFormat="1" ht="47.25" x14ac:dyDescent="0.2">
      <c r="A76" s="15" t="s">
        <v>127</v>
      </c>
      <c r="B76" s="16" t="s">
        <v>128</v>
      </c>
      <c r="C76" s="92">
        <v>12287321.300000001</v>
      </c>
      <c r="D76" s="92"/>
      <c r="E76" s="92">
        <v>12287321.199999999</v>
      </c>
      <c r="F76" s="92">
        <v>11530295</v>
      </c>
      <c r="G76" s="93"/>
      <c r="H76" s="93">
        <f t="shared" si="6"/>
        <v>0.93838964671974234</v>
      </c>
      <c r="I76" s="100" t="s">
        <v>700</v>
      </c>
      <c r="J76" s="100" t="s">
        <v>701</v>
      </c>
    </row>
    <row r="77" spans="1:10" s="19" customFormat="1" ht="31.5" x14ac:dyDescent="0.2">
      <c r="A77" s="15" t="s">
        <v>249</v>
      </c>
      <c r="B77" s="16" t="s">
        <v>250</v>
      </c>
      <c r="C77" s="92">
        <v>3512.3</v>
      </c>
      <c r="D77" s="92"/>
      <c r="E77" s="92">
        <v>3512.3</v>
      </c>
      <c r="F77" s="92">
        <v>3510.8</v>
      </c>
      <c r="G77" s="93"/>
      <c r="H77" s="93">
        <f t="shared" si="6"/>
        <v>0.99957292941946874</v>
      </c>
      <c r="I77" s="100" t="s">
        <v>725</v>
      </c>
      <c r="J77" s="100"/>
    </row>
    <row r="78" spans="1:10" s="14" customFormat="1" ht="31.5" x14ac:dyDescent="0.25">
      <c r="A78" s="10" t="s">
        <v>129</v>
      </c>
      <c r="B78" s="24" t="s">
        <v>130</v>
      </c>
      <c r="C78" s="90">
        <f>SUM(C79:C83)</f>
        <v>27028748.099999998</v>
      </c>
      <c r="D78" s="90">
        <f t="shared" ref="D78:F78" si="9">SUM(D79:D83)</f>
        <v>16313010.300000001</v>
      </c>
      <c r="E78" s="90">
        <f t="shared" si="9"/>
        <v>27028926.600000001</v>
      </c>
      <c r="F78" s="90">
        <f t="shared" si="9"/>
        <v>24922413.699999999</v>
      </c>
      <c r="G78" s="91">
        <f t="shared" si="8"/>
        <v>1.5277630088911303</v>
      </c>
      <c r="H78" s="91">
        <f t="shared" si="6"/>
        <v>0.92206450033424558</v>
      </c>
      <c r="I78" s="12"/>
      <c r="J78" s="13"/>
    </row>
    <row r="79" spans="1:10" s="19" customFormat="1" ht="47.25" x14ac:dyDescent="0.2">
      <c r="A79" s="15" t="s">
        <v>131</v>
      </c>
      <c r="B79" s="16" t="s">
        <v>132</v>
      </c>
      <c r="C79" s="92">
        <v>4962331.7</v>
      </c>
      <c r="D79" s="92">
        <v>1327694.5</v>
      </c>
      <c r="E79" s="92">
        <v>4962510.3</v>
      </c>
      <c r="F79" s="92">
        <v>4550596.2</v>
      </c>
      <c r="G79" s="93">
        <f t="shared" si="8"/>
        <v>3.427442231627833</v>
      </c>
      <c r="H79" s="93">
        <f t="shared" si="6"/>
        <v>0.91699481208129696</v>
      </c>
      <c r="I79" s="100" t="s">
        <v>664</v>
      </c>
      <c r="J79" s="100" t="s">
        <v>702</v>
      </c>
    </row>
    <row r="80" spans="1:10" s="19" customFormat="1" ht="141.75" x14ac:dyDescent="0.2">
      <c r="A80" s="15" t="s">
        <v>133</v>
      </c>
      <c r="B80" s="16" t="s">
        <v>134</v>
      </c>
      <c r="C80" s="92">
        <v>21036493.899999999</v>
      </c>
      <c r="D80" s="92">
        <v>14101118.9</v>
      </c>
      <c r="E80" s="92">
        <v>21036493.800000001</v>
      </c>
      <c r="F80" s="92">
        <v>19819370.199999999</v>
      </c>
      <c r="G80" s="93">
        <f t="shared" si="8"/>
        <v>1.4055175579010257</v>
      </c>
      <c r="H80" s="93">
        <f t="shared" si="6"/>
        <v>0.94214227848178767</v>
      </c>
      <c r="I80" s="100" t="s">
        <v>703</v>
      </c>
      <c r="J80" s="100" t="s">
        <v>727</v>
      </c>
    </row>
    <row r="81" spans="1:10" s="19" customFormat="1" ht="78.75" x14ac:dyDescent="0.2">
      <c r="A81" s="15" t="s">
        <v>135</v>
      </c>
      <c r="B81" s="16" t="s">
        <v>136</v>
      </c>
      <c r="C81" s="92">
        <v>991410.5</v>
      </c>
      <c r="D81" s="92">
        <v>871536.8</v>
      </c>
      <c r="E81" s="92">
        <v>991410.5</v>
      </c>
      <c r="F81" s="92">
        <v>541744.1</v>
      </c>
      <c r="G81" s="93">
        <f t="shared" si="8"/>
        <v>0.62159635714751227</v>
      </c>
      <c r="H81" s="93">
        <f t="shared" si="6"/>
        <v>0.54643772685481939</v>
      </c>
      <c r="I81" s="100" t="s">
        <v>653</v>
      </c>
      <c r="J81" s="100" t="s">
        <v>654</v>
      </c>
    </row>
    <row r="82" spans="1:10" s="19" customFormat="1" ht="63" x14ac:dyDescent="0.2">
      <c r="A82" s="15" t="s">
        <v>137</v>
      </c>
      <c r="B82" s="16" t="s">
        <v>138</v>
      </c>
      <c r="C82" s="92">
        <v>10912</v>
      </c>
      <c r="D82" s="92">
        <v>12660.1</v>
      </c>
      <c r="E82" s="92">
        <v>10912</v>
      </c>
      <c r="F82" s="92">
        <v>10703.2</v>
      </c>
      <c r="G82" s="93">
        <f t="shared" si="8"/>
        <v>0.84542776123411356</v>
      </c>
      <c r="H82" s="93">
        <f t="shared" si="6"/>
        <v>0.98086510263929627</v>
      </c>
      <c r="I82" s="100" t="s">
        <v>668</v>
      </c>
      <c r="J82" s="100"/>
    </row>
    <row r="83" spans="1:10" s="19" customFormat="1" ht="108.75" customHeight="1" x14ac:dyDescent="0.2">
      <c r="A83" s="15" t="s">
        <v>251</v>
      </c>
      <c r="B83" s="16" t="s">
        <v>252</v>
      </c>
      <c r="C83" s="92">
        <v>27600</v>
      </c>
      <c r="D83" s="92"/>
      <c r="E83" s="92">
        <v>27600</v>
      </c>
      <c r="F83" s="92"/>
      <c r="G83" s="93"/>
      <c r="H83" s="93">
        <f t="shared" si="6"/>
        <v>0</v>
      </c>
      <c r="I83" s="100"/>
      <c r="J83" s="100" t="s">
        <v>704</v>
      </c>
    </row>
    <row r="84" spans="1:10" s="14" customFormat="1" ht="31.5" x14ac:dyDescent="0.25">
      <c r="A84" s="10" t="s">
        <v>139</v>
      </c>
      <c r="B84" s="24" t="s">
        <v>140</v>
      </c>
      <c r="C84" s="90">
        <f>SUM(C85:C86)</f>
        <v>137745.1</v>
      </c>
      <c r="D84" s="90">
        <f>SUM(D85:D86)</f>
        <v>88325</v>
      </c>
      <c r="E84" s="90">
        <f>SUM(E85:E86)</f>
        <v>137745.1</v>
      </c>
      <c r="F84" s="90">
        <f>SUM(F85:F86)</f>
        <v>137548</v>
      </c>
      <c r="G84" s="91">
        <f t="shared" si="8"/>
        <v>1.55729408434758</v>
      </c>
      <c r="H84" s="91">
        <f t="shared" si="6"/>
        <v>0.99856909610577793</v>
      </c>
      <c r="I84" s="12"/>
      <c r="J84" s="13"/>
    </row>
    <row r="85" spans="1:10" s="19" customFormat="1" ht="63" x14ac:dyDescent="0.25">
      <c r="A85" s="15" t="s">
        <v>141</v>
      </c>
      <c r="B85" s="16" t="s">
        <v>142</v>
      </c>
      <c r="C85" s="92">
        <v>40700.5</v>
      </c>
      <c r="D85" s="92">
        <v>35294.5</v>
      </c>
      <c r="E85" s="92">
        <v>40700.5</v>
      </c>
      <c r="F85" s="92">
        <v>40696</v>
      </c>
      <c r="G85" s="93">
        <f t="shared" si="8"/>
        <v>1.1530408420575444</v>
      </c>
      <c r="H85" s="93">
        <f t="shared" si="6"/>
        <v>0.99988943624771198</v>
      </c>
      <c r="I85" s="100" t="s">
        <v>705</v>
      </c>
      <c r="J85" s="18"/>
    </row>
    <row r="86" spans="1:10" s="19" customFormat="1" ht="94.5" x14ac:dyDescent="0.25">
      <c r="A86" s="15" t="s">
        <v>143</v>
      </c>
      <c r="B86" s="16" t="s">
        <v>144</v>
      </c>
      <c r="C86" s="92">
        <v>97044.6</v>
      </c>
      <c r="D86" s="92">
        <v>53030.5</v>
      </c>
      <c r="E86" s="92">
        <v>97044.6</v>
      </c>
      <c r="F86" s="92">
        <v>96852</v>
      </c>
      <c r="G86" s="93">
        <f t="shared" si="8"/>
        <v>1.8263452164320533</v>
      </c>
      <c r="H86" s="93">
        <f t="shared" si="6"/>
        <v>0.9980153455215437</v>
      </c>
      <c r="I86" s="100" t="s">
        <v>706</v>
      </c>
      <c r="J86" s="18"/>
    </row>
    <row r="87" spans="1:10" s="14" customFormat="1" ht="78.75" x14ac:dyDescent="0.25">
      <c r="A87" s="10" t="s">
        <v>145</v>
      </c>
      <c r="B87" s="11" t="s">
        <v>243</v>
      </c>
      <c r="C87" s="90">
        <f>SUM(C88:C91)</f>
        <v>1532425.5</v>
      </c>
      <c r="D87" s="90">
        <f>SUM(D88:D91)</f>
        <v>218474.6</v>
      </c>
      <c r="E87" s="90">
        <f>SUM(E88:E91)</f>
        <v>1536960.5</v>
      </c>
      <c r="F87" s="90">
        <f>SUM(F88:F91)</f>
        <v>1515242.7</v>
      </c>
      <c r="G87" s="91">
        <f t="shared" si="8"/>
        <v>6.9355554375657391</v>
      </c>
      <c r="H87" s="91">
        <f t="shared" si="6"/>
        <v>0.98586964336428939</v>
      </c>
      <c r="I87" s="12"/>
      <c r="J87" s="13"/>
    </row>
    <row r="88" spans="1:10" s="19" customFormat="1" ht="47.25" x14ac:dyDescent="0.2">
      <c r="A88" s="15" t="s">
        <v>146</v>
      </c>
      <c r="B88" s="16" t="s">
        <v>216</v>
      </c>
      <c r="C88" s="92">
        <v>117503</v>
      </c>
      <c r="D88" s="92">
        <v>116281.3</v>
      </c>
      <c r="E88" s="92">
        <v>117503</v>
      </c>
      <c r="F88" s="92">
        <v>109161.9</v>
      </c>
      <c r="G88" s="93">
        <f t="shared" si="8"/>
        <v>0.93877433430826784</v>
      </c>
      <c r="H88" s="93">
        <f t="shared" si="6"/>
        <v>0.92901372730908993</v>
      </c>
      <c r="I88" s="100" t="s">
        <v>707</v>
      </c>
      <c r="J88" s="100" t="s">
        <v>708</v>
      </c>
    </row>
    <row r="89" spans="1:10" s="19" customFormat="1" ht="78.75" x14ac:dyDescent="0.2">
      <c r="A89" s="15" t="s">
        <v>147</v>
      </c>
      <c r="B89" s="16" t="s">
        <v>217</v>
      </c>
      <c r="C89" s="92">
        <v>591300.4</v>
      </c>
      <c r="D89" s="92">
        <v>3720</v>
      </c>
      <c r="E89" s="92">
        <v>595835.4</v>
      </c>
      <c r="F89" s="92">
        <v>590649</v>
      </c>
      <c r="G89" s="93">
        <f t="shared" si="8"/>
        <v>158.77661290322581</v>
      </c>
      <c r="H89" s="93">
        <f t="shared" si="6"/>
        <v>0.99129558263909789</v>
      </c>
      <c r="I89" s="100" t="s">
        <v>709</v>
      </c>
      <c r="J89" s="100"/>
    </row>
    <row r="90" spans="1:10" s="19" customFormat="1" ht="47.25" x14ac:dyDescent="0.25">
      <c r="A90" s="15" t="s">
        <v>148</v>
      </c>
      <c r="B90" s="16" t="s">
        <v>218</v>
      </c>
      <c r="C90" s="92">
        <v>418673.5</v>
      </c>
      <c r="D90" s="92">
        <v>98473.3</v>
      </c>
      <c r="E90" s="92">
        <v>418673.5</v>
      </c>
      <c r="F90" s="92">
        <v>418478</v>
      </c>
      <c r="G90" s="93">
        <f t="shared" si="8"/>
        <v>4.249659552386281</v>
      </c>
      <c r="H90" s="93">
        <f t="shared" si="6"/>
        <v>0.99953304902268714</v>
      </c>
      <c r="I90" s="100" t="s">
        <v>710</v>
      </c>
      <c r="J90" s="18"/>
    </row>
    <row r="91" spans="1:10" s="19" customFormat="1" ht="63" x14ac:dyDescent="0.25">
      <c r="A91" s="15" t="s">
        <v>149</v>
      </c>
      <c r="B91" s="16" t="s">
        <v>219</v>
      </c>
      <c r="C91" s="92">
        <v>404948.6</v>
      </c>
      <c r="D91" s="92"/>
      <c r="E91" s="92">
        <v>404948.6</v>
      </c>
      <c r="F91" s="92">
        <v>396953.8</v>
      </c>
      <c r="G91" s="93"/>
      <c r="H91" s="93">
        <f t="shared" si="6"/>
        <v>0.98025724746301135</v>
      </c>
      <c r="I91" s="100" t="s">
        <v>728</v>
      </c>
      <c r="J91" s="18"/>
    </row>
    <row r="92" spans="1:10" s="14" customFormat="1" ht="47.25" x14ac:dyDescent="0.25">
      <c r="A92" s="10" t="s">
        <v>150</v>
      </c>
      <c r="B92" s="23" t="s">
        <v>151</v>
      </c>
      <c r="C92" s="90">
        <f>SUM(C93:C94)</f>
        <v>110962.8</v>
      </c>
      <c r="D92" s="90">
        <f>SUM(D93:D94)</f>
        <v>113161.60000000001</v>
      </c>
      <c r="E92" s="90">
        <f>SUM(E93:E94)</f>
        <v>110962.8</v>
      </c>
      <c r="F92" s="90">
        <f>SUM(F93:F94)</f>
        <v>110780.9</v>
      </c>
      <c r="G92" s="91">
        <f t="shared" si="8"/>
        <v>0.97896194468795061</v>
      </c>
      <c r="H92" s="91">
        <f t="shared" si="6"/>
        <v>0.99836071187821496</v>
      </c>
      <c r="I92" s="12"/>
      <c r="J92" s="13"/>
    </row>
    <row r="93" spans="1:10" s="19" customFormat="1" ht="78.75" x14ac:dyDescent="0.2">
      <c r="A93" s="15" t="s">
        <v>152</v>
      </c>
      <c r="B93" s="16" t="s">
        <v>153</v>
      </c>
      <c r="C93" s="92">
        <v>100</v>
      </c>
      <c r="D93" s="92">
        <v>1500</v>
      </c>
      <c r="E93" s="92">
        <v>100</v>
      </c>
      <c r="F93" s="92"/>
      <c r="G93" s="93">
        <f>F93/D93</f>
        <v>0</v>
      </c>
      <c r="H93" s="93">
        <f t="shared" si="6"/>
        <v>0</v>
      </c>
      <c r="I93" s="100" t="s">
        <v>711</v>
      </c>
      <c r="J93" s="100" t="s">
        <v>711</v>
      </c>
    </row>
    <row r="94" spans="1:10" s="19" customFormat="1" ht="63" x14ac:dyDescent="0.2">
      <c r="A94" s="15" t="s">
        <v>154</v>
      </c>
      <c r="B94" s="16" t="s">
        <v>155</v>
      </c>
      <c r="C94" s="92">
        <v>110862.8</v>
      </c>
      <c r="D94" s="92">
        <v>111661.6</v>
      </c>
      <c r="E94" s="92">
        <v>110862.8</v>
      </c>
      <c r="F94" s="92">
        <v>110780.9</v>
      </c>
      <c r="G94" s="93">
        <f>F94/D94</f>
        <v>0.99211277646030493</v>
      </c>
      <c r="H94" s="93">
        <f t="shared" si="6"/>
        <v>0.99926124903935309</v>
      </c>
      <c r="I94" s="17"/>
      <c r="J94" s="17"/>
    </row>
    <row r="95" spans="1:10" s="14" customFormat="1" ht="63" x14ac:dyDescent="0.25">
      <c r="A95" s="10" t="s">
        <v>156</v>
      </c>
      <c r="B95" s="11" t="s">
        <v>244</v>
      </c>
      <c r="C95" s="90">
        <f>SUM(C96:C98)</f>
        <v>1420927.7</v>
      </c>
      <c r="D95" s="90">
        <f>SUM(D96:D98)</f>
        <v>1003429</v>
      </c>
      <c r="E95" s="90">
        <f>SUM(E96:E98)</f>
        <v>1420927.7</v>
      </c>
      <c r="F95" s="90">
        <f>SUM(F96:F98)</f>
        <v>1413846.1</v>
      </c>
      <c r="G95" s="91">
        <f t="shared" si="8"/>
        <v>1.4090145889744068</v>
      </c>
      <c r="H95" s="91">
        <f t="shared" si="6"/>
        <v>0.99501621370320259</v>
      </c>
      <c r="I95" s="12"/>
      <c r="J95" s="13"/>
    </row>
    <row r="96" spans="1:10" s="19" customFormat="1" ht="126" x14ac:dyDescent="0.25">
      <c r="A96" s="15" t="s">
        <v>157</v>
      </c>
      <c r="B96" s="16" t="s">
        <v>158</v>
      </c>
      <c r="C96" s="92">
        <v>941867.3</v>
      </c>
      <c r="D96" s="92">
        <v>529903.30000000005</v>
      </c>
      <c r="E96" s="92">
        <v>941867.3</v>
      </c>
      <c r="F96" s="92">
        <v>935435.9</v>
      </c>
      <c r="G96" s="93">
        <f t="shared" si="8"/>
        <v>1.7652954793827476</v>
      </c>
      <c r="H96" s="93">
        <f t="shared" si="6"/>
        <v>0.99317164955190607</v>
      </c>
      <c r="I96" s="100" t="s">
        <v>712</v>
      </c>
      <c r="J96" s="18"/>
    </row>
    <row r="97" spans="1:12" s="19" customFormat="1" x14ac:dyDescent="0.25">
      <c r="A97" s="15" t="s">
        <v>159</v>
      </c>
      <c r="B97" s="16" t="s">
        <v>160</v>
      </c>
      <c r="C97" s="92">
        <v>270943.5</v>
      </c>
      <c r="D97" s="92">
        <v>274759.2</v>
      </c>
      <c r="E97" s="92">
        <v>270943.5</v>
      </c>
      <c r="F97" s="92">
        <v>270481.40000000002</v>
      </c>
      <c r="G97" s="93">
        <f t="shared" si="8"/>
        <v>0.98443073061793751</v>
      </c>
      <c r="H97" s="93">
        <f t="shared" si="6"/>
        <v>0.99829447836910656</v>
      </c>
      <c r="I97" s="17"/>
      <c r="J97" s="18"/>
    </row>
    <row r="98" spans="1:12" s="19" customFormat="1" ht="63" x14ac:dyDescent="0.25">
      <c r="A98" s="15" t="s">
        <v>161</v>
      </c>
      <c r="B98" s="16" t="s">
        <v>162</v>
      </c>
      <c r="C98" s="92">
        <v>208116.9</v>
      </c>
      <c r="D98" s="92">
        <v>198766.5</v>
      </c>
      <c r="E98" s="92">
        <v>208116.9</v>
      </c>
      <c r="F98" s="92">
        <v>207928.8</v>
      </c>
      <c r="G98" s="93">
        <f t="shared" si="8"/>
        <v>1.0460957958207242</v>
      </c>
      <c r="H98" s="93">
        <f t="shared" si="6"/>
        <v>0.99909618104055942</v>
      </c>
      <c r="I98" s="17"/>
      <c r="J98" s="18"/>
    </row>
    <row r="99" spans="1:12" s="14" customFormat="1" ht="63" x14ac:dyDescent="0.25">
      <c r="A99" s="10" t="s">
        <v>163</v>
      </c>
      <c r="B99" s="23" t="s">
        <v>221</v>
      </c>
      <c r="C99" s="90">
        <f>SUM(C100:C104)</f>
        <v>438278.49999999994</v>
      </c>
      <c r="D99" s="90">
        <f t="shared" ref="D99:F99" si="10">SUM(D100:D104)</f>
        <v>178554.09999999998</v>
      </c>
      <c r="E99" s="90">
        <f t="shared" si="10"/>
        <v>438278.49999999994</v>
      </c>
      <c r="F99" s="90">
        <f t="shared" si="10"/>
        <v>428108</v>
      </c>
      <c r="G99" s="91">
        <f t="shared" si="8"/>
        <v>2.3976374667397726</v>
      </c>
      <c r="H99" s="91">
        <f t="shared" si="6"/>
        <v>0.97679443550162748</v>
      </c>
      <c r="I99" s="12"/>
      <c r="J99" s="13"/>
    </row>
    <row r="100" spans="1:12" s="19" customFormat="1" ht="63" x14ac:dyDescent="0.25">
      <c r="A100" s="15" t="s">
        <v>164</v>
      </c>
      <c r="B100" s="16" t="s">
        <v>165</v>
      </c>
      <c r="C100" s="92">
        <v>111847.3</v>
      </c>
      <c r="D100" s="92">
        <v>61125.8</v>
      </c>
      <c r="E100" s="92">
        <v>111847.3</v>
      </c>
      <c r="F100" s="92">
        <v>110296.8</v>
      </c>
      <c r="G100" s="93">
        <f t="shared" si="8"/>
        <v>1.8044230095966023</v>
      </c>
      <c r="H100" s="93">
        <f t="shared" si="6"/>
        <v>0.98613734976168399</v>
      </c>
      <c r="I100" s="100" t="s">
        <v>665</v>
      </c>
      <c r="J100" s="18"/>
    </row>
    <row r="101" spans="1:12" s="19" customFormat="1" ht="31.5" x14ac:dyDescent="0.25">
      <c r="A101" s="15" t="s">
        <v>166</v>
      </c>
      <c r="B101" s="16" t="s">
        <v>167</v>
      </c>
      <c r="C101" s="92">
        <v>323438.59999999998</v>
      </c>
      <c r="D101" s="92">
        <v>116847</v>
      </c>
      <c r="E101" s="92">
        <v>323438.59999999998</v>
      </c>
      <c r="F101" s="92">
        <v>314826.3</v>
      </c>
      <c r="G101" s="93">
        <f t="shared" si="8"/>
        <v>2.6943464530539938</v>
      </c>
      <c r="H101" s="93">
        <f t="shared" si="6"/>
        <v>0.97337268959239875</v>
      </c>
      <c r="I101" s="100" t="s">
        <v>259</v>
      </c>
      <c r="J101" s="18"/>
    </row>
    <row r="102" spans="1:12" s="19" customFormat="1" ht="47.25" x14ac:dyDescent="0.2">
      <c r="A102" s="15" t="s">
        <v>168</v>
      </c>
      <c r="B102" s="16" t="s">
        <v>220</v>
      </c>
      <c r="C102" s="92">
        <v>489.6</v>
      </c>
      <c r="D102" s="92">
        <v>301.3</v>
      </c>
      <c r="E102" s="92">
        <v>489.6</v>
      </c>
      <c r="F102" s="92">
        <v>481.9</v>
      </c>
      <c r="G102" s="93">
        <f t="shared" si="8"/>
        <v>1.5994025887819447</v>
      </c>
      <c r="H102" s="93">
        <f t="shared" si="6"/>
        <v>0.98427287581699341</v>
      </c>
      <c r="I102" s="100" t="s">
        <v>692</v>
      </c>
      <c r="J102" s="17"/>
    </row>
    <row r="103" spans="1:12" s="19" customFormat="1" ht="31.5" x14ac:dyDescent="0.25">
      <c r="A103" s="15" t="s">
        <v>169</v>
      </c>
      <c r="B103" s="16" t="s">
        <v>170</v>
      </c>
      <c r="C103" s="92">
        <v>440</v>
      </c>
      <c r="D103" s="92">
        <v>260</v>
      </c>
      <c r="E103" s="92">
        <v>440</v>
      </c>
      <c r="F103" s="92">
        <v>440</v>
      </c>
      <c r="G103" s="93">
        <f t="shared" si="8"/>
        <v>1.6923076923076923</v>
      </c>
      <c r="H103" s="93">
        <f t="shared" si="6"/>
        <v>1</v>
      </c>
      <c r="I103" s="100" t="s">
        <v>693</v>
      </c>
      <c r="J103" s="18"/>
    </row>
    <row r="104" spans="1:12" s="19" customFormat="1" ht="47.25" x14ac:dyDescent="0.25">
      <c r="A104" s="15" t="s">
        <v>237</v>
      </c>
      <c r="B104" s="16" t="s">
        <v>238</v>
      </c>
      <c r="C104" s="92">
        <v>2063</v>
      </c>
      <c r="D104" s="92">
        <v>20</v>
      </c>
      <c r="E104" s="92">
        <v>2063</v>
      </c>
      <c r="F104" s="92">
        <v>2063</v>
      </c>
      <c r="G104" s="93">
        <f t="shared" si="8"/>
        <v>103.15</v>
      </c>
      <c r="H104" s="93">
        <f t="shared" si="6"/>
        <v>1</v>
      </c>
      <c r="I104" s="100" t="s">
        <v>694</v>
      </c>
      <c r="J104" s="18"/>
    </row>
    <row r="105" spans="1:12" s="14" customFormat="1" ht="47.25" x14ac:dyDescent="0.25">
      <c r="A105" s="10" t="s">
        <v>171</v>
      </c>
      <c r="B105" s="23" t="s">
        <v>172</v>
      </c>
      <c r="C105" s="90">
        <f>SUM(C106:C110)</f>
        <v>11664214.199999999</v>
      </c>
      <c r="D105" s="90">
        <f>SUM(D106:D110)</f>
        <v>8854579.3000000007</v>
      </c>
      <c r="E105" s="90">
        <f>SUM(E106:E110)</f>
        <v>11664214.199999999</v>
      </c>
      <c r="F105" s="90">
        <f>SUM(F106:F110)</f>
        <v>11143723.4</v>
      </c>
      <c r="G105" s="91">
        <f t="shared" si="8"/>
        <v>1.2585265795744807</v>
      </c>
      <c r="H105" s="91">
        <f t="shared" si="6"/>
        <v>0.95537712261834162</v>
      </c>
      <c r="I105" s="12"/>
      <c r="J105" s="13"/>
    </row>
    <row r="106" spans="1:12" s="19" customFormat="1" ht="78.75" x14ac:dyDescent="0.25">
      <c r="A106" s="15" t="s">
        <v>173</v>
      </c>
      <c r="B106" s="16" t="s">
        <v>174</v>
      </c>
      <c r="C106" s="92">
        <v>13216.1</v>
      </c>
      <c r="D106" s="92">
        <v>6036.8</v>
      </c>
      <c r="E106" s="92">
        <v>13216.1</v>
      </c>
      <c r="F106" s="92">
        <v>13148.6</v>
      </c>
      <c r="G106" s="93">
        <f t="shared" si="8"/>
        <v>2.1780744765438644</v>
      </c>
      <c r="H106" s="93">
        <f t="shared" si="6"/>
        <v>0.99489259312505207</v>
      </c>
      <c r="I106" s="100" t="s">
        <v>713</v>
      </c>
      <c r="J106" s="18"/>
    </row>
    <row r="107" spans="1:12" s="19" customFormat="1" ht="63" x14ac:dyDescent="0.25">
      <c r="A107" s="15" t="s">
        <v>175</v>
      </c>
      <c r="B107" s="16" t="s">
        <v>176</v>
      </c>
      <c r="C107" s="92">
        <v>551101.19999999995</v>
      </c>
      <c r="D107" s="92">
        <v>490785.8</v>
      </c>
      <c r="E107" s="92">
        <v>551101.19999999995</v>
      </c>
      <c r="F107" s="92">
        <v>544903.1</v>
      </c>
      <c r="G107" s="93">
        <f t="shared" si="8"/>
        <v>1.1102666377063068</v>
      </c>
      <c r="H107" s="93">
        <f t="shared" si="6"/>
        <v>0.98875324532046027</v>
      </c>
      <c r="I107" s="100" t="s">
        <v>695</v>
      </c>
      <c r="J107" s="18"/>
    </row>
    <row r="108" spans="1:12" s="19" customFormat="1" ht="63" x14ac:dyDescent="0.2">
      <c r="A108" s="15" t="s">
        <v>177</v>
      </c>
      <c r="B108" s="16" t="s">
        <v>178</v>
      </c>
      <c r="C108" s="92">
        <v>207.6</v>
      </c>
      <c r="D108" s="92">
        <v>230.4</v>
      </c>
      <c r="E108" s="92">
        <v>207.6</v>
      </c>
      <c r="F108" s="92">
        <v>207.6</v>
      </c>
      <c r="G108" s="93">
        <f t="shared" si="8"/>
        <v>0.90104166666666663</v>
      </c>
      <c r="H108" s="93">
        <f t="shared" si="6"/>
        <v>1</v>
      </c>
      <c r="I108" s="100" t="s">
        <v>714</v>
      </c>
      <c r="J108" s="17"/>
    </row>
    <row r="109" spans="1:12" s="19" customFormat="1" ht="141.75" x14ac:dyDescent="0.25">
      <c r="A109" s="15" t="s">
        <v>179</v>
      </c>
      <c r="B109" s="16" t="s">
        <v>180</v>
      </c>
      <c r="C109" s="92">
        <v>10939327.199999999</v>
      </c>
      <c r="D109" s="92">
        <v>8233963.4000000004</v>
      </c>
      <c r="E109" s="92">
        <v>10939327.199999999</v>
      </c>
      <c r="F109" s="92">
        <v>10425104.4</v>
      </c>
      <c r="G109" s="93">
        <f t="shared" si="8"/>
        <v>1.2661101214027743</v>
      </c>
      <c r="H109" s="93">
        <f t="shared" si="6"/>
        <v>0.95299319687594686</v>
      </c>
      <c r="I109" s="100" t="s">
        <v>715</v>
      </c>
      <c r="J109" s="18"/>
      <c r="L109" s="102"/>
    </row>
    <row r="110" spans="1:12" s="19" customFormat="1" ht="78.75" x14ac:dyDescent="0.25">
      <c r="A110" s="15" t="s">
        <v>181</v>
      </c>
      <c r="B110" s="16" t="s">
        <v>182</v>
      </c>
      <c r="C110" s="92">
        <v>160362.1</v>
      </c>
      <c r="D110" s="92">
        <v>123562.9</v>
      </c>
      <c r="E110" s="92">
        <v>160362.1</v>
      </c>
      <c r="F110" s="92">
        <v>160359.70000000001</v>
      </c>
      <c r="G110" s="93">
        <f t="shared" si="8"/>
        <v>1.2977981254891235</v>
      </c>
      <c r="H110" s="93">
        <f t="shared" si="6"/>
        <v>0.99998503387022253</v>
      </c>
      <c r="I110" s="100" t="s">
        <v>716</v>
      </c>
      <c r="J110" s="18"/>
    </row>
    <row r="111" spans="1:12" s="14" customFormat="1" ht="47.25" x14ac:dyDescent="0.25">
      <c r="A111" s="10" t="s">
        <v>183</v>
      </c>
      <c r="B111" s="23" t="s">
        <v>184</v>
      </c>
      <c r="C111" s="94">
        <f>SUM(C112)</f>
        <v>89490.5</v>
      </c>
      <c r="D111" s="94">
        <f>SUM(D112)</f>
        <v>11442.1</v>
      </c>
      <c r="E111" s="94">
        <f>SUM(E112)</f>
        <v>89490.5</v>
      </c>
      <c r="F111" s="94">
        <f>SUM(F112)</f>
        <v>89490.5</v>
      </c>
      <c r="G111" s="91">
        <f t="shared" si="8"/>
        <v>7.8211604513157544</v>
      </c>
      <c r="H111" s="91">
        <f t="shared" si="6"/>
        <v>1</v>
      </c>
      <c r="I111" s="13"/>
      <c r="J111" s="13"/>
    </row>
    <row r="112" spans="1:12" s="19" customFormat="1" ht="47.25" x14ac:dyDescent="0.25">
      <c r="A112" s="15" t="s">
        <v>185</v>
      </c>
      <c r="B112" s="16" t="s">
        <v>186</v>
      </c>
      <c r="C112" s="92">
        <v>89490.5</v>
      </c>
      <c r="D112" s="92">
        <v>11442.1</v>
      </c>
      <c r="E112" s="92">
        <v>89490.5</v>
      </c>
      <c r="F112" s="92">
        <v>89490.5</v>
      </c>
      <c r="G112" s="93">
        <f t="shared" si="8"/>
        <v>7.8211604513157544</v>
      </c>
      <c r="H112" s="93">
        <f t="shared" si="6"/>
        <v>1</v>
      </c>
      <c r="I112" s="100" t="s">
        <v>717</v>
      </c>
      <c r="J112" s="18"/>
    </row>
    <row r="113" spans="1:10" s="14" customFormat="1" ht="47.25" x14ac:dyDescent="0.25">
      <c r="A113" s="10" t="s">
        <v>187</v>
      </c>
      <c r="B113" s="23" t="s">
        <v>188</v>
      </c>
      <c r="C113" s="90">
        <f>SUM(C114:C115)</f>
        <v>279987.10000000003</v>
      </c>
      <c r="D113" s="90">
        <f>SUM(D114:D115)</f>
        <v>3002.5</v>
      </c>
      <c r="E113" s="90">
        <f>SUM(E114:E115)</f>
        <v>279987.10000000003</v>
      </c>
      <c r="F113" s="90">
        <f>SUM(F114:F115)</f>
        <v>263242.8</v>
      </c>
      <c r="G113" s="91">
        <f t="shared" si="8"/>
        <v>87.674537885095745</v>
      </c>
      <c r="H113" s="91">
        <f t="shared" si="6"/>
        <v>0.94019617332369942</v>
      </c>
      <c r="I113" s="12"/>
      <c r="J113" s="13"/>
    </row>
    <row r="114" spans="1:10" s="19" customFormat="1" ht="47.25" x14ac:dyDescent="0.2">
      <c r="A114" s="15" t="s">
        <v>189</v>
      </c>
      <c r="B114" s="16" t="s">
        <v>190</v>
      </c>
      <c r="C114" s="92">
        <v>224006.2</v>
      </c>
      <c r="D114" s="92">
        <v>2242.5</v>
      </c>
      <c r="E114" s="92">
        <v>224006.2</v>
      </c>
      <c r="F114" s="92">
        <v>212666.6</v>
      </c>
      <c r="G114" s="93">
        <f t="shared" si="8"/>
        <v>94.834604236343367</v>
      </c>
      <c r="H114" s="93">
        <f t="shared" si="6"/>
        <v>0.94937818685375674</v>
      </c>
      <c r="I114" s="100" t="s">
        <v>718</v>
      </c>
      <c r="J114" s="100" t="s">
        <v>719</v>
      </c>
    </row>
    <row r="115" spans="1:10" s="19" customFormat="1" ht="47.25" x14ac:dyDescent="0.2">
      <c r="A115" s="15" t="s">
        <v>191</v>
      </c>
      <c r="B115" s="16" t="s">
        <v>192</v>
      </c>
      <c r="C115" s="92">
        <v>55980.9</v>
      </c>
      <c r="D115" s="92">
        <v>760</v>
      </c>
      <c r="E115" s="92">
        <v>55980.9</v>
      </c>
      <c r="F115" s="92">
        <v>50576.2</v>
      </c>
      <c r="G115" s="93">
        <f t="shared" si="8"/>
        <v>66.54763157894736</v>
      </c>
      <c r="H115" s="93">
        <f t="shared" si="6"/>
        <v>0.90345457111264726</v>
      </c>
      <c r="I115" s="100" t="s">
        <v>720</v>
      </c>
      <c r="J115" s="100" t="s">
        <v>256</v>
      </c>
    </row>
    <row r="116" spans="1:10" s="14" customFormat="1" ht="47.25" x14ac:dyDescent="0.25">
      <c r="A116" s="10" t="s">
        <v>193</v>
      </c>
      <c r="B116" s="11" t="s">
        <v>245</v>
      </c>
      <c r="C116" s="90">
        <f>SUM(C117:C118)</f>
        <v>1991090.4</v>
      </c>
      <c r="D116" s="90">
        <f>SUM(D117:D118)</f>
        <v>0</v>
      </c>
      <c r="E116" s="90">
        <f>SUM(E117:E118)</f>
        <v>1991090.4</v>
      </c>
      <c r="F116" s="90">
        <f>SUM(F117:F118)</f>
        <v>1990061</v>
      </c>
      <c r="G116" s="91"/>
      <c r="H116" s="91">
        <f t="shared" si="6"/>
        <v>0.99948299685438702</v>
      </c>
      <c r="I116" s="12"/>
      <c r="J116" s="13"/>
    </row>
    <row r="117" spans="1:10" s="19" customFormat="1" ht="31.5" x14ac:dyDescent="0.25">
      <c r="A117" s="15" t="s">
        <v>194</v>
      </c>
      <c r="B117" s="16" t="s">
        <v>195</v>
      </c>
      <c r="C117" s="92">
        <v>673809.4</v>
      </c>
      <c r="D117" s="95"/>
      <c r="E117" s="92">
        <v>673809.4</v>
      </c>
      <c r="F117" s="92">
        <v>673779.19999999995</v>
      </c>
      <c r="G117" s="93"/>
      <c r="H117" s="93">
        <f t="shared" si="6"/>
        <v>0.9999551802037786</v>
      </c>
      <c r="I117" s="100" t="s">
        <v>725</v>
      </c>
      <c r="J117" s="18"/>
    </row>
    <row r="118" spans="1:10" s="19" customFormat="1" ht="94.5" x14ac:dyDescent="0.2">
      <c r="A118" s="15" t="s">
        <v>196</v>
      </c>
      <c r="B118" s="16" t="s">
        <v>197</v>
      </c>
      <c r="C118" s="95">
        <v>1317281</v>
      </c>
      <c r="D118" s="95"/>
      <c r="E118" s="92">
        <v>1317281</v>
      </c>
      <c r="F118" s="92">
        <v>1316281.8</v>
      </c>
      <c r="G118" s="93"/>
      <c r="H118" s="93">
        <f t="shared" si="6"/>
        <v>0.99924146784171342</v>
      </c>
      <c r="I118" s="100" t="s">
        <v>721</v>
      </c>
      <c r="J118" s="17"/>
    </row>
    <row r="119" spans="1:10" s="14" customFormat="1" ht="47.25" x14ac:dyDescent="0.25">
      <c r="A119" s="10" t="s">
        <v>198</v>
      </c>
      <c r="B119" s="23" t="s">
        <v>199</v>
      </c>
      <c r="C119" s="94">
        <f>SUM(C120:C122)</f>
        <v>435850.80000000005</v>
      </c>
      <c r="D119" s="94">
        <f>SUM(D121:D122)</f>
        <v>167832.6</v>
      </c>
      <c r="E119" s="94">
        <f>SUM(E120:E122)</f>
        <v>435850.80000000005</v>
      </c>
      <c r="F119" s="94">
        <f>SUM(F120:F122)</f>
        <v>435850.80000000005</v>
      </c>
      <c r="G119" s="91">
        <f t="shared" si="8"/>
        <v>2.5969376628855181</v>
      </c>
      <c r="H119" s="91">
        <f t="shared" si="6"/>
        <v>1</v>
      </c>
      <c r="I119" s="13"/>
      <c r="J119" s="25"/>
    </row>
    <row r="120" spans="1:10" s="19" customFormat="1" ht="47.25" x14ac:dyDescent="0.25">
      <c r="A120" s="15" t="s">
        <v>200</v>
      </c>
      <c r="B120" s="16" t="s">
        <v>201</v>
      </c>
      <c r="C120" s="95">
        <v>138165.70000000001</v>
      </c>
      <c r="D120" s="96"/>
      <c r="E120" s="92">
        <v>138165.70000000001</v>
      </c>
      <c r="F120" s="92">
        <v>138165.70000000001</v>
      </c>
      <c r="G120" s="97"/>
      <c r="H120" s="93">
        <f t="shared" si="6"/>
        <v>1</v>
      </c>
      <c r="I120" s="100" t="s">
        <v>724</v>
      </c>
      <c r="J120" s="18"/>
    </row>
    <row r="121" spans="1:10" s="19" customFormat="1" ht="94.5" x14ac:dyDescent="0.2">
      <c r="A121" s="15" t="s">
        <v>202</v>
      </c>
      <c r="B121" s="16" t="s">
        <v>203</v>
      </c>
      <c r="C121" s="95">
        <v>4403.1000000000004</v>
      </c>
      <c r="D121" s="95"/>
      <c r="E121" s="92">
        <v>4403.1000000000004</v>
      </c>
      <c r="F121" s="92">
        <v>4403.1000000000004</v>
      </c>
      <c r="G121" s="97"/>
      <c r="H121" s="93">
        <f t="shared" si="6"/>
        <v>1</v>
      </c>
      <c r="I121" s="100" t="s">
        <v>666</v>
      </c>
      <c r="J121" s="17"/>
    </row>
    <row r="122" spans="1:10" s="19" customFormat="1" ht="31.5" x14ac:dyDescent="0.2">
      <c r="A122" s="15" t="s">
        <v>204</v>
      </c>
      <c r="B122" s="16" t="s">
        <v>205</v>
      </c>
      <c r="C122" s="95">
        <v>293282</v>
      </c>
      <c r="D122" s="95">
        <v>167832.6</v>
      </c>
      <c r="E122" s="92">
        <v>293282</v>
      </c>
      <c r="F122" s="92">
        <v>293282</v>
      </c>
      <c r="G122" s="103">
        <f t="shared" si="8"/>
        <v>1.747467416938068</v>
      </c>
      <c r="H122" s="93">
        <f t="shared" si="6"/>
        <v>1</v>
      </c>
      <c r="I122" s="100" t="s">
        <v>667</v>
      </c>
      <c r="J122" s="17"/>
    </row>
    <row r="123" spans="1:10" s="30" customFormat="1" x14ac:dyDescent="0.25">
      <c r="A123" s="26"/>
      <c r="B123" s="27" t="s">
        <v>206</v>
      </c>
      <c r="C123" s="98">
        <f>SUM(C6+C13+C27+C32+C38+C47+C56+C62+C66+C78+C84+C87+C92+C95+C99+C105+C111+C113+C116+C119)</f>
        <v>178173207.89999998</v>
      </c>
      <c r="D123" s="98">
        <f>SUM(D6+D13+D27+D32+D38+D47+D56+D62+D66+D78+D84+D87+D92+D95+D99+D105+D111+D113+D116+D119)</f>
        <v>123891797.89999996</v>
      </c>
      <c r="E123" s="98">
        <f>SUM(E6+E13+E27+E32+E38+E47+E56+E62+E66+E78+E84+E87+E92+E95+E99+E105+E111+E113+E116+E119)</f>
        <v>178065619.89999998</v>
      </c>
      <c r="F123" s="98">
        <f>SUM(F6+F13+F27+F32+F38+F47+F56+F62+F66+F78+F84+F87+F92+F95+F99+F105+F111+F113+F116+F119)</f>
        <v>171662421.54078999</v>
      </c>
      <c r="G123" s="99">
        <f t="shared" si="8"/>
        <v>1.3855834240080074</v>
      </c>
      <c r="H123" s="99">
        <f t="shared" si="6"/>
        <v>0.96404023211888989</v>
      </c>
      <c r="I123" s="28"/>
      <c r="J123" s="29"/>
    </row>
    <row r="124" spans="1:10" s="30" customFormat="1" x14ac:dyDescent="0.25">
      <c r="A124" s="31"/>
      <c r="B124" s="32" t="s">
        <v>207</v>
      </c>
      <c r="C124" s="9"/>
      <c r="D124" s="98">
        <v>10419197.5</v>
      </c>
      <c r="E124" s="98">
        <v>6957554.4000000004</v>
      </c>
      <c r="F124" s="98">
        <v>6007885.1799999774</v>
      </c>
      <c r="G124" s="99">
        <f t="shared" si="8"/>
        <v>0.57661688244223963</v>
      </c>
      <c r="H124" s="99">
        <f t="shared" ref="H124:H154" si="11">F124/E124</f>
        <v>0.86350531157901933</v>
      </c>
      <c r="I124" s="28"/>
      <c r="J124" s="29"/>
    </row>
    <row r="125" spans="1:10" s="30" customFormat="1" x14ac:dyDescent="0.25">
      <c r="A125" s="31"/>
      <c r="B125" s="27" t="s">
        <v>208</v>
      </c>
      <c r="C125" s="98"/>
      <c r="D125" s="98">
        <f>SUM(D123:D124)</f>
        <v>134310995.39999998</v>
      </c>
      <c r="E125" s="98">
        <f>SUM(E123:E124)-0.1</f>
        <v>185023174.19999999</v>
      </c>
      <c r="F125" s="98">
        <f>SUM(F123:F124)</f>
        <v>177670306.72078997</v>
      </c>
      <c r="G125" s="99">
        <f t="shared" si="8"/>
        <v>1.3228277118463676</v>
      </c>
      <c r="H125" s="99">
        <f t="shared" si="11"/>
        <v>0.96025974848284701</v>
      </c>
      <c r="I125" s="33"/>
      <c r="J125" s="29"/>
    </row>
    <row r="127" spans="1:10" s="19" customFormat="1" ht="31.5" customHeight="1" x14ac:dyDescent="0.2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</row>
    <row r="136" spans="1:10" ht="21" customHeight="1" x14ac:dyDescent="0.2">
      <c r="A136" s="109"/>
      <c r="B136" s="109"/>
      <c r="C136" s="109"/>
      <c r="D136" s="109"/>
      <c r="E136" s="109"/>
      <c r="F136" s="109"/>
      <c r="G136" s="109"/>
      <c r="H136" s="109"/>
      <c r="I136" s="109"/>
      <c r="J136" s="109"/>
    </row>
    <row r="137" spans="1:10" ht="21" customHeight="1" x14ac:dyDescent="0.2">
      <c r="A137" s="110"/>
      <c r="B137" s="110"/>
      <c r="C137" s="110"/>
      <c r="D137" s="110"/>
      <c r="E137" s="110"/>
      <c r="F137" s="110"/>
      <c r="G137" s="110"/>
      <c r="H137" s="110"/>
      <c r="I137" s="110"/>
      <c r="J137" s="110"/>
    </row>
    <row r="140" spans="1:10" x14ac:dyDescent="0.25">
      <c r="E140" s="35"/>
      <c r="F140" s="35"/>
      <c r="G140" s="35"/>
      <c r="I140" s="35"/>
    </row>
    <row r="141" spans="1:10" x14ac:dyDescent="0.25">
      <c r="E141" s="35"/>
      <c r="F141" s="35"/>
      <c r="G141" s="35"/>
    </row>
    <row r="142" spans="1:10" x14ac:dyDescent="0.25">
      <c r="E142" s="35"/>
      <c r="F142" s="35"/>
      <c r="G142" s="35"/>
      <c r="I142" s="37"/>
    </row>
    <row r="146" spans="1:7" x14ac:dyDescent="0.25">
      <c r="E146" s="38"/>
      <c r="F146" s="38"/>
      <c r="G146" s="38"/>
    </row>
    <row r="148" spans="1:7" x14ac:dyDescent="0.25">
      <c r="A148" s="39"/>
    </row>
  </sheetData>
  <mergeCells count="11">
    <mergeCell ref="A127:J127"/>
    <mergeCell ref="A136:J136"/>
    <mergeCell ref="A137:J137"/>
    <mergeCell ref="A1:J1"/>
    <mergeCell ref="A3:A4"/>
    <mergeCell ref="B3:B4"/>
    <mergeCell ref="C3:C4"/>
    <mergeCell ref="D3:E3"/>
    <mergeCell ref="F3:F4"/>
    <mergeCell ref="G3:H3"/>
    <mergeCell ref="I3:J3"/>
  </mergeCells>
  <printOptions horizontalCentered="1"/>
  <pageMargins left="0.19685039370078741" right="0.19685039370078741" top="0.35433070866141736" bottom="0.35433070866141736" header="0" footer="0"/>
  <pageSetup paperSize="8" scale="70" fitToHeight="0" orientation="landscape" r:id="rId1"/>
  <headerFooter alignWithMargins="0">
    <oddFooter>&amp;C&amp;P</oddFooter>
  </headerFooter>
  <rowBreaks count="3" manualBreakCount="3">
    <brk id="28" max="9" man="1"/>
    <brk id="45" max="9" man="1"/>
    <brk id="6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1"/>
  <sheetViews>
    <sheetView view="pageBreakPreview" zoomScale="70" zoomScaleNormal="90" zoomScaleSheetLayoutView="70" workbookViewId="0">
      <selection activeCell="G2" sqref="G2"/>
    </sheetView>
  </sheetViews>
  <sheetFormatPr defaultColWidth="7.75" defaultRowHeight="15" x14ac:dyDescent="0.25"/>
  <cols>
    <col min="1" max="1" width="8" style="88" customWidth="1"/>
    <col min="2" max="2" width="36.125" style="89" customWidth="1"/>
    <col min="3" max="3" width="62.5" style="87" customWidth="1"/>
    <col min="4" max="4" width="11.125" style="87" customWidth="1"/>
    <col min="5" max="5" width="12" style="87" customWidth="1"/>
    <col min="6" max="6" width="11.875" style="87" customWidth="1"/>
    <col min="7" max="7" width="26.25" style="40" customWidth="1"/>
    <col min="8" max="16384" width="7.75" style="41"/>
  </cols>
  <sheetData>
    <row r="1" spans="1:7" ht="20.25" customHeight="1" x14ac:dyDescent="0.25">
      <c r="A1" s="170" t="s">
        <v>260</v>
      </c>
      <c r="B1" s="170"/>
      <c r="C1" s="170"/>
      <c r="D1" s="170"/>
      <c r="E1" s="170"/>
      <c r="F1" s="170"/>
    </row>
    <row r="2" spans="1:7" ht="39" customHeight="1" x14ac:dyDescent="0.25">
      <c r="A2" s="171" t="s">
        <v>261</v>
      </c>
      <c r="B2" s="171"/>
      <c r="C2" s="171"/>
      <c r="D2" s="171"/>
      <c r="E2" s="171"/>
      <c r="F2" s="171"/>
    </row>
    <row r="3" spans="1:7" s="43" customFormat="1" ht="15" customHeight="1" x14ac:dyDescent="0.25">
      <c r="A3" s="172" t="s">
        <v>262</v>
      </c>
      <c r="B3" s="173" t="s">
        <v>263</v>
      </c>
      <c r="C3" s="173" t="s">
        <v>264</v>
      </c>
      <c r="D3" s="173" t="s">
        <v>265</v>
      </c>
      <c r="E3" s="173"/>
      <c r="F3" s="173"/>
      <c r="G3" s="42"/>
    </row>
    <row r="4" spans="1:7" s="43" customFormat="1" ht="31.5" x14ac:dyDescent="0.25">
      <c r="A4" s="172"/>
      <c r="B4" s="173"/>
      <c r="C4" s="173"/>
      <c r="D4" s="44" t="s">
        <v>266</v>
      </c>
      <c r="E4" s="44" t="s">
        <v>267</v>
      </c>
      <c r="F4" s="44" t="s">
        <v>268</v>
      </c>
      <c r="G4" s="42"/>
    </row>
    <row r="5" spans="1:7" s="43" customFormat="1" ht="60" customHeight="1" x14ac:dyDescent="0.25">
      <c r="A5" s="45" t="s">
        <v>269</v>
      </c>
      <c r="B5" s="46" t="s">
        <v>100</v>
      </c>
      <c r="C5" s="47" t="s">
        <v>270</v>
      </c>
      <c r="D5" s="48">
        <v>73.2</v>
      </c>
      <c r="E5" s="48">
        <v>73.3</v>
      </c>
      <c r="F5" s="48">
        <f>E5/D5*100</f>
        <v>100.1366120218579</v>
      </c>
      <c r="G5" s="42"/>
    </row>
    <row r="6" spans="1:7" s="43" customFormat="1" ht="36.75" customHeight="1" x14ac:dyDescent="0.25">
      <c r="A6" s="124" t="s">
        <v>271</v>
      </c>
      <c r="B6" s="126" t="s">
        <v>102</v>
      </c>
      <c r="C6" s="49" t="s">
        <v>272</v>
      </c>
      <c r="D6" s="50">
        <v>32</v>
      </c>
      <c r="E6" s="50">
        <v>33.299999999999997</v>
      </c>
      <c r="F6" s="50">
        <f>E6/D6*100</f>
        <v>104.06249999999999</v>
      </c>
      <c r="G6" s="42"/>
    </row>
    <row r="7" spans="1:7" s="43" customFormat="1" ht="76.5" customHeight="1" x14ac:dyDescent="0.25">
      <c r="A7" s="148"/>
      <c r="B7" s="131"/>
      <c r="C7" s="49" t="s">
        <v>273</v>
      </c>
      <c r="D7" s="50">
        <v>10</v>
      </c>
      <c r="E7" s="50">
        <v>10</v>
      </c>
      <c r="F7" s="50">
        <f>E7/D7*100</f>
        <v>100</v>
      </c>
      <c r="G7" s="42"/>
    </row>
    <row r="8" spans="1:7" s="43" customFormat="1" ht="15.75" customHeight="1" x14ac:dyDescent="0.25">
      <c r="A8" s="148"/>
      <c r="B8" s="131"/>
      <c r="C8" s="49" t="s">
        <v>274</v>
      </c>
      <c r="D8" s="51">
        <v>4.4000000000000004</v>
      </c>
      <c r="E8" s="51">
        <v>0.7</v>
      </c>
      <c r="F8" s="50" t="s">
        <v>275</v>
      </c>
      <c r="G8" s="42"/>
    </row>
    <row r="9" spans="1:7" s="43" customFormat="1" ht="15.75" customHeight="1" x14ac:dyDescent="0.25">
      <c r="A9" s="125"/>
      <c r="B9" s="127"/>
      <c r="C9" s="49" t="s">
        <v>276</v>
      </c>
      <c r="D9" s="50">
        <v>13</v>
      </c>
      <c r="E9" s="50">
        <v>10.199999999999999</v>
      </c>
      <c r="F9" s="50">
        <f>D9*100/E9</f>
        <v>127.45098039215686</v>
      </c>
      <c r="G9" s="42"/>
    </row>
    <row r="10" spans="1:7" s="43" customFormat="1" ht="47.25" x14ac:dyDescent="0.25">
      <c r="A10" s="135" t="s">
        <v>277</v>
      </c>
      <c r="B10" s="134" t="s">
        <v>104</v>
      </c>
      <c r="C10" s="49" t="s">
        <v>278</v>
      </c>
      <c r="D10" s="52">
        <v>31366</v>
      </c>
      <c r="E10" s="52">
        <v>30145</v>
      </c>
      <c r="F10" s="50">
        <f>E10/D10*100</f>
        <v>96.107249888414202</v>
      </c>
      <c r="G10" s="42"/>
    </row>
    <row r="11" spans="1:7" s="43" customFormat="1" ht="66.75" customHeight="1" x14ac:dyDescent="0.25">
      <c r="A11" s="135"/>
      <c r="B11" s="134"/>
      <c r="C11" s="49" t="s">
        <v>279</v>
      </c>
      <c r="D11" s="53" t="s">
        <v>280</v>
      </c>
      <c r="E11" s="52">
        <v>2569</v>
      </c>
      <c r="F11" s="50">
        <v>102.8</v>
      </c>
      <c r="G11" s="42"/>
    </row>
    <row r="12" spans="1:7" s="43" customFormat="1" ht="78.75" customHeight="1" x14ac:dyDescent="0.25">
      <c r="A12" s="124" t="s">
        <v>281</v>
      </c>
      <c r="B12" s="126" t="s">
        <v>106</v>
      </c>
      <c r="C12" s="49" t="s">
        <v>282</v>
      </c>
      <c r="D12" s="50">
        <v>100</v>
      </c>
      <c r="E12" s="50">
        <v>100</v>
      </c>
      <c r="F12" s="50">
        <f t="shared" ref="F12:F18" si="0">E12/D12*100</f>
        <v>100</v>
      </c>
      <c r="G12" s="42"/>
    </row>
    <row r="13" spans="1:7" s="43" customFormat="1" ht="104.25" customHeight="1" x14ac:dyDescent="0.25">
      <c r="A13" s="125"/>
      <c r="B13" s="127"/>
      <c r="C13" s="49" t="s">
        <v>283</v>
      </c>
      <c r="D13" s="50">
        <v>100</v>
      </c>
      <c r="E13" s="50">
        <v>100</v>
      </c>
      <c r="F13" s="50">
        <f t="shared" si="0"/>
        <v>100</v>
      </c>
      <c r="G13" s="42"/>
    </row>
    <row r="14" spans="1:7" s="43" customFormat="1" ht="45.75" customHeight="1" x14ac:dyDescent="0.25">
      <c r="A14" s="174" t="s">
        <v>284</v>
      </c>
      <c r="B14" s="161" t="s">
        <v>72</v>
      </c>
      <c r="C14" s="47" t="s">
        <v>285</v>
      </c>
      <c r="D14" s="54">
        <v>5300</v>
      </c>
      <c r="E14" s="54">
        <v>5570</v>
      </c>
      <c r="F14" s="48">
        <f t="shared" si="0"/>
        <v>105.09433962264151</v>
      </c>
      <c r="G14" s="42"/>
    </row>
    <row r="15" spans="1:7" s="43" customFormat="1" ht="50.25" customHeight="1" x14ac:dyDescent="0.25">
      <c r="A15" s="174"/>
      <c r="B15" s="161"/>
      <c r="C15" s="47" t="s">
        <v>286</v>
      </c>
      <c r="D15" s="55">
        <v>92.6</v>
      </c>
      <c r="E15" s="55">
        <v>91.5</v>
      </c>
      <c r="F15" s="48">
        <f t="shared" si="0"/>
        <v>98.812095032397423</v>
      </c>
      <c r="G15" s="42"/>
    </row>
    <row r="16" spans="1:7" s="43" customFormat="1" ht="66.75" customHeight="1" x14ac:dyDescent="0.25">
      <c r="A16" s="174"/>
      <c r="B16" s="161"/>
      <c r="C16" s="47" t="s">
        <v>287</v>
      </c>
      <c r="D16" s="55">
        <v>62.6</v>
      </c>
      <c r="E16" s="55">
        <v>71.099999999999994</v>
      </c>
      <c r="F16" s="48">
        <f t="shared" si="0"/>
        <v>113.57827476038338</v>
      </c>
      <c r="G16" s="42"/>
    </row>
    <row r="17" spans="1:7" s="43" customFormat="1" ht="47.25" x14ac:dyDescent="0.25">
      <c r="A17" s="124" t="s">
        <v>288</v>
      </c>
      <c r="B17" s="126" t="s">
        <v>74</v>
      </c>
      <c r="C17" s="49" t="s">
        <v>289</v>
      </c>
      <c r="D17" s="50">
        <v>100</v>
      </c>
      <c r="E17" s="50">
        <v>100</v>
      </c>
      <c r="F17" s="50">
        <f t="shared" si="0"/>
        <v>100</v>
      </c>
      <c r="G17" s="42"/>
    </row>
    <row r="18" spans="1:7" s="43" customFormat="1" ht="65.25" customHeight="1" x14ac:dyDescent="0.25">
      <c r="A18" s="125"/>
      <c r="B18" s="127"/>
      <c r="C18" s="49" t="s">
        <v>290</v>
      </c>
      <c r="D18" s="50">
        <v>100</v>
      </c>
      <c r="E18" s="50">
        <v>100</v>
      </c>
      <c r="F18" s="50">
        <f t="shared" si="0"/>
        <v>100</v>
      </c>
      <c r="G18" s="42"/>
    </row>
    <row r="19" spans="1:7" s="43" customFormat="1" ht="55.5" customHeight="1" x14ac:dyDescent="0.25">
      <c r="A19" s="124" t="s">
        <v>291</v>
      </c>
      <c r="B19" s="126" t="s">
        <v>292</v>
      </c>
      <c r="C19" s="49" t="s">
        <v>293</v>
      </c>
      <c r="D19" s="53" t="s">
        <v>294</v>
      </c>
      <c r="E19" s="50">
        <v>70</v>
      </c>
      <c r="F19" s="50">
        <f>70/50*100</f>
        <v>140</v>
      </c>
      <c r="G19" s="42"/>
    </row>
    <row r="20" spans="1:7" s="43" customFormat="1" ht="60.75" customHeight="1" x14ac:dyDescent="0.25">
      <c r="A20" s="148"/>
      <c r="B20" s="131"/>
      <c r="C20" s="49" t="s">
        <v>295</v>
      </c>
      <c r="D20" s="50">
        <v>64</v>
      </c>
      <c r="E20" s="50">
        <v>64</v>
      </c>
      <c r="F20" s="50">
        <f t="shared" ref="F20:F26" si="1">E20/D20*100</f>
        <v>100</v>
      </c>
      <c r="G20" s="42"/>
    </row>
    <row r="21" spans="1:7" s="43" customFormat="1" ht="33.75" customHeight="1" x14ac:dyDescent="0.25">
      <c r="A21" s="148"/>
      <c r="B21" s="131"/>
      <c r="C21" s="49" t="s">
        <v>296</v>
      </c>
      <c r="D21" s="50">
        <v>70.849999999999994</v>
      </c>
      <c r="E21" s="50">
        <v>79.27</v>
      </c>
      <c r="F21" s="50">
        <f t="shared" si="1"/>
        <v>111.88426252646437</v>
      </c>
      <c r="G21" s="42"/>
    </row>
    <row r="22" spans="1:7" s="43" customFormat="1" ht="50.25" customHeight="1" x14ac:dyDescent="0.25">
      <c r="A22" s="125"/>
      <c r="B22" s="127"/>
      <c r="C22" s="49" t="s">
        <v>297</v>
      </c>
      <c r="D22" s="51">
        <v>3.3</v>
      </c>
      <c r="E22" s="51">
        <v>3.71</v>
      </c>
      <c r="F22" s="50">
        <f t="shared" si="1"/>
        <v>112.42424242424242</v>
      </c>
      <c r="G22" s="42"/>
    </row>
    <row r="23" spans="1:7" s="43" customFormat="1" ht="31.5" x14ac:dyDescent="0.25">
      <c r="A23" s="124" t="s">
        <v>298</v>
      </c>
      <c r="B23" s="126" t="s">
        <v>299</v>
      </c>
      <c r="C23" s="49" t="s">
        <v>300</v>
      </c>
      <c r="D23" s="51">
        <v>29</v>
      </c>
      <c r="E23" s="51">
        <v>29</v>
      </c>
      <c r="F23" s="50">
        <f t="shared" si="1"/>
        <v>100</v>
      </c>
      <c r="G23" s="42"/>
    </row>
    <row r="24" spans="1:7" s="43" customFormat="1" ht="47.25" x14ac:dyDescent="0.25">
      <c r="A24" s="125"/>
      <c r="B24" s="127"/>
      <c r="C24" s="49" t="s">
        <v>301</v>
      </c>
      <c r="D24" s="52">
        <v>27400</v>
      </c>
      <c r="E24" s="52">
        <v>31692</v>
      </c>
      <c r="F24" s="50">
        <f t="shared" si="1"/>
        <v>115.66423357664233</v>
      </c>
      <c r="G24" s="42"/>
    </row>
    <row r="25" spans="1:7" s="43" customFormat="1" ht="60.75" customHeight="1" x14ac:dyDescent="0.25">
      <c r="A25" s="135" t="s">
        <v>302</v>
      </c>
      <c r="B25" s="134" t="s">
        <v>80</v>
      </c>
      <c r="C25" s="49" t="s">
        <v>303</v>
      </c>
      <c r="D25" s="51">
        <v>44.5</v>
      </c>
      <c r="E25" s="51">
        <v>44.6</v>
      </c>
      <c r="F25" s="50">
        <f t="shared" si="1"/>
        <v>100.22471910112361</v>
      </c>
      <c r="G25" s="42"/>
    </row>
    <row r="26" spans="1:7" s="43" customFormat="1" ht="61.5" customHeight="1" x14ac:dyDescent="0.25">
      <c r="A26" s="135"/>
      <c r="B26" s="134"/>
      <c r="C26" s="49" t="s">
        <v>304</v>
      </c>
      <c r="D26" s="50">
        <v>27</v>
      </c>
      <c r="E26" s="50">
        <v>28</v>
      </c>
      <c r="F26" s="50">
        <f t="shared" si="1"/>
        <v>103.7037037037037</v>
      </c>
      <c r="G26" s="42"/>
    </row>
    <row r="27" spans="1:7" s="43" customFormat="1" ht="92.25" customHeight="1" x14ac:dyDescent="0.25">
      <c r="A27" s="135"/>
      <c r="B27" s="134"/>
      <c r="C27" s="49" t="s">
        <v>305</v>
      </c>
      <c r="D27" s="51">
        <v>12.5</v>
      </c>
      <c r="E27" s="51">
        <v>19.5</v>
      </c>
      <c r="F27" s="50" t="s">
        <v>306</v>
      </c>
      <c r="G27" s="42"/>
    </row>
    <row r="28" spans="1:7" s="43" customFormat="1" ht="61.5" customHeight="1" x14ac:dyDescent="0.25">
      <c r="A28" s="56" t="s">
        <v>307</v>
      </c>
      <c r="B28" s="126" t="s">
        <v>82</v>
      </c>
      <c r="C28" s="49" t="s">
        <v>308</v>
      </c>
      <c r="D28" s="50">
        <v>100</v>
      </c>
      <c r="E28" s="50">
        <v>100</v>
      </c>
      <c r="F28" s="50">
        <f>E28/D28*100</f>
        <v>100</v>
      </c>
      <c r="G28" s="42"/>
    </row>
    <row r="29" spans="1:7" s="43" customFormat="1" ht="48.75" customHeight="1" x14ac:dyDescent="0.25">
      <c r="A29" s="57"/>
      <c r="B29" s="127"/>
      <c r="C29" s="49" t="s">
        <v>309</v>
      </c>
      <c r="D29" s="50">
        <v>100</v>
      </c>
      <c r="E29" s="50">
        <v>100</v>
      </c>
      <c r="F29" s="50">
        <f>E29/D29*100</f>
        <v>100</v>
      </c>
      <c r="G29" s="42"/>
    </row>
    <row r="30" spans="1:7" s="43" customFormat="1" ht="47.25" x14ac:dyDescent="0.25">
      <c r="A30" s="58" t="s">
        <v>310</v>
      </c>
      <c r="B30" s="49" t="s">
        <v>84</v>
      </c>
      <c r="C30" s="49" t="s">
        <v>311</v>
      </c>
      <c r="D30" s="50">
        <v>50</v>
      </c>
      <c r="E30" s="50">
        <v>50</v>
      </c>
      <c r="F30" s="50">
        <f>E30/D30*100</f>
        <v>100</v>
      </c>
      <c r="G30" s="42"/>
    </row>
    <row r="31" spans="1:7" s="43" customFormat="1" ht="31.5" x14ac:dyDescent="0.25">
      <c r="A31" s="124" t="s">
        <v>312</v>
      </c>
      <c r="B31" s="126" t="s">
        <v>88</v>
      </c>
      <c r="C31" s="49" t="s">
        <v>313</v>
      </c>
      <c r="D31" s="50">
        <v>46.76</v>
      </c>
      <c r="E31" s="50">
        <v>47.87</v>
      </c>
      <c r="F31" s="50">
        <f>E31/D31*100</f>
        <v>102.37382378100941</v>
      </c>
      <c r="G31" s="42"/>
    </row>
    <row r="32" spans="1:7" s="43" customFormat="1" ht="68.25" customHeight="1" x14ac:dyDescent="0.25">
      <c r="A32" s="125"/>
      <c r="B32" s="127"/>
      <c r="C32" s="49" t="s">
        <v>314</v>
      </c>
      <c r="D32" s="50">
        <v>25</v>
      </c>
      <c r="E32" s="50">
        <v>66.08</v>
      </c>
      <c r="F32" s="50" t="s">
        <v>315</v>
      </c>
      <c r="G32" s="42"/>
    </row>
    <row r="33" spans="1:7" s="43" customFormat="1" ht="36" customHeight="1" x14ac:dyDescent="0.25">
      <c r="A33" s="158" t="s">
        <v>316</v>
      </c>
      <c r="B33" s="161" t="s">
        <v>317</v>
      </c>
      <c r="C33" s="47" t="s">
        <v>318</v>
      </c>
      <c r="D33" s="48">
        <v>100</v>
      </c>
      <c r="E33" s="48">
        <v>100</v>
      </c>
      <c r="F33" s="48">
        <f t="shared" ref="F33:F41" si="2">E33/D33*100</f>
        <v>100</v>
      </c>
      <c r="G33" s="42"/>
    </row>
    <row r="34" spans="1:7" s="43" customFormat="1" ht="67.5" customHeight="1" x14ac:dyDescent="0.25">
      <c r="A34" s="158"/>
      <c r="B34" s="161"/>
      <c r="C34" s="47" t="s">
        <v>319</v>
      </c>
      <c r="D34" s="48">
        <v>100</v>
      </c>
      <c r="E34" s="48">
        <v>100</v>
      </c>
      <c r="F34" s="48">
        <f t="shared" si="2"/>
        <v>100</v>
      </c>
      <c r="G34" s="42"/>
    </row>
    <row r="35" spans="1:7" s="43" customFormat="1" ht="45.75" customHeight="1" x14ac:dyDescent="0.25">
      <c r="A35" s="124" t="s">
        <v>320</v>
      </c>
      <c r="B35" s="126" t="s">
        <v>321</v>
      </c>
      <c r="C35" s="49" t="s">
        <v>322</v>
      </c>
      <c r="D35" s="50">
        <v>5.5</v>
      </c>
      <c r="E35" s="50">
        <v>5.7</v>
      </c>
      <c r="F35" s="59">
        <f t="shared" si="2"/>
        <v>103.63636363636364</v>
      </c>
      <c r="G35" s="42"/>
    </row>
    <row r="36" spans="1:7" s="43" customFormat="1" ht="63.75" customHeight="1" x14ac:dyDescent="0.25">
      <c r="A36" s="125"/>
      <c r="B36" s="127"/>
      <c r="C36" s="49" t="s">
        <v>323</v>
      </c>
      <c r="D36" s="52">
        <v>10244</v>
      </c>
      <c r="E36" s="52">
        <v>11172</v>
      </c>
      <c r="F36" s="59">
        <f t="shared" si="2"/>
        <v>109.05896134322531</v>
      </c>
      <c r="G36" s="42"/>
    </row>
    <row r="37" spans="1:7" s="43" customFormat="1" ht="45.75" customHeight="1" x14ac:dyDescent="0.25">
      <c r="A37" s="135" t="s">
        <v>324</v>
      </c>
      <c r="B37" s="134" t="s">
        <v>10</v>
      </c>
      <c r="C37" s="49" t="s">
        <v>325</v>
      </c>
      <c r="D37" s="50">
        <v>81</v>
      </c>
      <c r="E37" s="50">
        <v>81.7</v>
      </c>
      <c r="F37" s="59">
        <f t="shared" si="2"/>
        <v>100.8641975308642</v>
      </c>
      <c r="G37" s="42"/>
    </row>
    <row r="38" spans="1:7" s="43" customFormat="1" ht="67.5" customHeight="1" x14ac:dyDescent="0.25">
      <c r="A38" s="135"/>
      <c r="B38" s="134"/>
      <c r="C38" s="49" t="s">
        <v>326</v>
      </c>
      <c r="D38" s="50">
        <v>18</v>
      </c>
      <c r="E38" s="50">
        <v>19.899999999999999</v>
      </c>
      <c r="F38" s="59">
        <f t="shared" si="2"/>
        <v>110.55555555555554</v>
      </c>
      <c r="G38" s="42"/>
    </row>
    <row r="39" spans="1:7" s="43" customFormat="1" ht="63" x14ac:dyDescent="0.25">
      <c r="A39" s="135" t="s">
        <v>327</v>
      </c>
      <c r="B39" s="134" t="s">
        <v>12</v>
      </c>
      <c r="C39" s="49" t="s">
        <v>328</v>
      </c>
      <c r="D39" s="50">
        <v>95</v>
      </c>
      <c r="E39" s="50">
        <v>95</v>
      </c>
      <c r="F39" s="59">
        <f t="shared" si="2"/>
        <v>100</v>
      </c>
      <c r="G39" s="42"/>
    </row>
    <row r="40" spans="1:7" s="43" customFormat="1" ht="61.5" customHeight="1" x14ac:dyDescent="0.25">
      <c r="A40" s="135"/>
      <c r="B40" s="134"/>
      <c r="C40" s="49" t="s">
        <v>329</v>
      </c>
      <c r="D40" s="51">
        <v>80.8</v>
      </c>
      <c r="E40" s="51">
        <v>80.8</v>
      </c>
      <c r="F40" s="59">
        <f t="shared" si="2"/>
        <v>100</v>
      </c>
      <c r="G40" s="42"/>
    </row>
    <row r="41" spans="1:7" s="43" customFormat="1" ht="51.75" customHeight="1" x14ac:dyDescent="0.25">
      <c r="A41" s="58" t="s">
        <v>330</v>
      </c>
      <c r="B41" s="49" t="s">
        <v>331</v>
      </c>
      <c r="C41" s="49" t="s">
        <v>332</v>
      </c>
      <c r="D41" s="51">
        <v>21</v>
      </c>
      <c r="E41" s="51">
        <v>21</v>
      </c>
      <c r="F41" s="50">
        <f t="shared" si="2"/>
        <v>100</v>
      </c>
      <c r="G41" s="42"/>
    </row>
    <row r="42" spans="1:7" s="43" customFormat="1" ht="47.25" x14ac:dyDescent="0.25">
      <c r="A42" s="124" t="s">
        <v>333</v>
      </c>
      <c r="B42" s="126" t="s">
        <v>16</v>
      </c>
      <c r="C42" s="49" t="s">
        <v>334</v>
      </c>
      <c r="D42" s="51">
        <v>32</v>
      </c>
      <c r="E42" s="51">
        <v>240</v>
      </c>
      <c r="F42" s="50" t="s">
        <v>335</v>
      </c>
      <c r="G42" s="42"/>
    </row>
    <row r="43" spans="1:7" s="43" customFormat="1" ht="47.25" x14ac:dyDescent="0.25">
      <c r="A43" s="125"/>
      <c r="B43" s="127"/>
      <c r="C43" s="49" t="s">
        <v>336</v>
      </c>
      <c r="D43" s="51">
        <v>54</v>
      </c>
      <c r="E43" s="51">
        <v>69</v>
      </c>
      <c r="F43" s="50">
        <f>E43/D43*100</f>
        <v>127.77777777777777</v>
      </c>
      <c r="G43" s="42"/>
    </row>
    <row r="44" spans="1:7" s="43" customFormat="1" ht="61.5" customHeight="1" x14ac:dyDescent="0.25">
      <c r="A44" s="135" t="s">
        <v>337</v>
      </c>
      <c r="B44" s="134" t="s">
        <v>18</v>
      </c>
      <c r="C44" s="49" t="s">
        <v>338</v>
      </c>
      <c r="D44" s="50">
        <v>85</v>
      </c>
      <c r="E44" s="50">
        <v>85</v>
      </c>
      <c r="F44" s="50">
        <f>E44/D44*100</f>
        <v>100</v>
      </c>
      <c r="G44" s="42"/>
    </row>
    <row r="45" spans="1:7" s="43" customFormat="1" ht="64.5" customHeight="1" x14ac:dyDescent="0.25">
      <c r="A45" s="135"/>
      <c r="B45" s="134"/>
      <c r="C45" s="49" t="s">
        <v>339</v>
      </c>
      <c r="D45" s="50">
        <v>89</v>
      </c>
      <c r="E45" s="50">
        <v>89</v>
      </c>
      <c r="F45" s="50">
        <f>E45/D45*100</f>
        <v>100</v>
      </c>
      <c r="G45" s="42"/>
    </row>
    <row r="46" spans="1:7" ht="30" customHeight="1" x14ac:dyDescent="0.25">
      <c r="A46" s="162" t="s">
        <v>340</v>
      </c>
      <c r="B46" s="159" t="s">
        <v>108</v>
      </c>
      <c r="C46" s="164" t="s">
        <v>341</v>
      </c>
      <c r="D46" s="166">
        <v>130.9</v>
      </c>
      <c r="E46" s="166">
        <v>130.9</v>
      </c>
      <c r="F46" s="168">
        <f>E46/D46*100</f>
        <v>100</v>
      </c>
    </row>
    <row r="47" spans="1:7" ht="54.75" customHeight="1" x14ac:dyDescent="0.25">
      <c r="A47" s="163"/>
      <c r="B47" s="160"/>
      <c r="C47" s="165"/>
      <c r="D47" s="167"/>
      <c r="E47" s="167"/>
      <c r="F47" s="169"/>
    </row>
    <row r="48" spans="1:7" s="43" customFormat="1" ht="54" customHeight="1" x14ac:dyDescent="0.25">
      <c r="A48" s="124" t="s">
        <v>342</v>
      </c>
      <c r="B48" s="126" t="s">
        <v>110</v>
      </c>
      <c r="C48" s="49" t="s">
        <v>343</v>
      </c>
      <c r="D48" s="51">
        <v>274.3</v>
      </c>
      <c r="E48" s="51">
        <v>274.7</v>
      </c>
      <c r="F48" s="50">
        <f>E48/D48*100</f>
        <v>100.14582573824281</v>
      </c>
      <c r="G48" s="42"/>
    </row>
    <row r="49" spans="1:7" s="43" customFormat="1" ht="66.75" customHeight="1" x14ac:dyDescent="0.25">
      <c r="A49" s="125"/>
      <c r="B49" s="127"/>
      <c r="C49" s="49" t="s">
        <v>344</v>
      </c>
      <c r="D49" s="51">
        <v>50</v>
      </c>
      <c r="E49" s="51">
        <v>57.9</v>
      </c>
      <c r="F49" s="50">
        <f>E49/D49*100</f>
        <v>115.8</v>
      </c>
      <c r="G49" s="42"/>
    </row>
    <row r="50" spans="1:7" s="43" customFormat="1" ht="67.5" customHeight="1" x14ac:dyDescent="0.25">
      <c r="A50" s="60" t="s">
        <v>345</v>
      </c>
      <c r="B50" s="61" t="s">
        <v>126</v>
      </c>
      <c r="C50" s="49" t="s">
        <v>346</v>
      </c>
      <c r="D50" s="50">
        <v>100</v>
      </c>
      <c r="E50" s="50">
        <v>100</v>
      </c>
      <c r="F50" s="50">
        <f>E50/D50*100</f>
        <v>100</v>
      </c>
      <c r="G50" s="42"/>
    </row>
    <row r="51" spans="1:7" s="43" customFormat="1" ht="55.5" customHeight="1" x14ac:dyDescent="0.25">
      <c r="A51" s="58" t="s">
        <v>347</v>
      </c>
      <c r="B51" s="49" t="s">
        <v>112</v>
      </c>
      <c r="C51" s="49" t="s">
        <v>348</v>
      </c>
      <c r="D51" s="62">
        <v>93</v>
      </c>
      <c r="E51" s="62">
        <v>106</v>
      </c>
      <c r="F51" s="50">
        <f>E51/D51*100</f>
        <v>113.97849462365592</v>
      </c>
      <c r="G51" s="42"/>
    </row>
    <row r="52" spans="1:7" s="43" customFormat="1" ht="47.25" x14ac:dyDescent="0.25">
      <c r="A52" s="58" t="s">
        <v>349</v>
      </c>
      <c r="B52" s="49" t="s">
        <v>350</v>
      </c>
      <c r="C52" s="49" t="s">
        <v>351</v>
      </c>
      <c r="D52" s="51">
        <v>54</v>
      </c>
      <c r="E52" s="51">
        <v>56</v>
      </c>
      <c r="F52" s="50">
        <f>E52/D52*100</f>
        <v>103.7037037037037</v>
      </c>
      <c r="G52" s="42"/>
    </row>
    <row r="53" spans="1:7" s="43" customFormat="1" ht="94.5" x14ac:dyDescent="0.25">
      <c r="A53" s="60" t="s">
        <v>352</v>
      </c>
      <c r="B53" s="61" t="s">
        <v>116</v>
      </c>
      <c r="C53" s="49" t="s">
        <v>353</v>
      </c>
      <c r="D53" s="51">
        <v>29.6</v>
      </c>
      <c r="E53" s="51">
        <v>58.9</v>
      </c>
      <c r="F53" s="50" t="s">
        <v>354</v>
      </c>
      <c r="G53" s="42"/>
    </row>
    <row r="54" spans="1:7" s="43" customFormat="1" ht="47.25" x14ac:dyDescent="0.25">
      <c r="A54" s="124" t="s">
        <v>355</v>
      </c>
      <c r="B54" s="126" t="s">
        <v>118</v>
      </c>
      <c r="C54" s="49" t="s">
        <v>356</v>
      </c>
      <c r="D54" s="51">
        <v>1</v>
      </c>
      <c r="E54" s="51">
        <v>2</v>
      </c>
      <c r="F54" s="50" t="s">
        <v>354</v>
      </c>
      <c r="G54" s="42"/>
    </row>
    <row r="55" spans="1:7" s="43" customFormat="1" ht="63" x14ac:dyDescent="0.25">
      <c r="A55" s="125"/>
      <c r="B55" s="127"/>
      <c r="C55" s="49" t="s">
        <v>357</v>
      </c>
      <c r="D55" s="51">
        <v>24</v>
      </c>
      <c r="E55" s="51">
        <v>24</v>
      </c>
      <c r="F55" s="50">
        <f t="shared" ref="F55:F62" si="3">E55/D55*100</f>
        <v>100</v>
      </c>
      <c r="G55" s="42"/>
    </row>
    <row r="56" spans="1:7" s="43" customFormat="1" ht="157.5" x14ac:dyDescent="0.25">
      <c r="A56" s="124" t="s">
        <v>358</v>
      </c>
      <c r="B56" s="126" t="s">
        <v>359</v>
      </c>
      <c r="C56" s="49" t="s">
        <v>360</v>
      </c>
      <c r="D56" s="51">
        <v>32</v>
      </c>
      <c r="E56" s="51">
        <v>32</v>
      </c>
      <c r="F56" s="50">
        <f t="shared" si="3"/>
        <v>100</v>
      </c>
      <c r="G56" s="42"/>
    </row>
    <row r="57" spans="1:7" s="43" customFormat="1" ht="110.25" x14ac:dyDescent="0.25">
      <c r="A57" s="125"/>
      <c r="B57" s="127"/>
      <c r="C57" s="49" t="s">
        <v>361</v>
      </c>
      <c r="D57" s="51">
        <v>100</v>
      </c>
      <c r="E57" s="51">
        <v>104</v>
      </c>
      <c r="F57" s="50">
        <f t="shared" si="3"/>
        <v>104</v>
      </c>
      <c r="G57" s="42"/>
    </row>
    <row r="58" spans="1:7" s="43" customFormat="1" ht="94.5" x14ac:dyDescent="0.25">
      <c r="A58" s="124" t="s">
        <v>362</v>
      </c>
      <c r="B58" s="126" t="s">
        <v>363</v>
      </c>
      <c r="C58" s="49" t="s">
        <v>364</v>
      </c>
      <c r="D58" s="51">
        <v>5</v>
      </c>
      <c r="E58" s="51">
        <v>5</v>
      </c>
      <c r="F58" s="50">
        <f t="shared" si="3"/>
        <v>100</v>
      </c>
      <c r="G58" s="42"/>
    </row>
    <row r="59" spans="1:7" s="43" customFormat="1" ht="94.5" x14ac:dyDescent="0.25">
      <c r="A59" s="125"/>
      <c r="B59" s="127"/>
      <c r="C59" s="49" t="s">
        <v>365</v>
      </c>
      <c r="D59" s="51">
        <v>2</v>
      </c>
      <c r="E59" s="51">
        <v>2</v>
      </c>
      <c r="F59" s="50">
        <f t="shared" si="3"/>
        <v>100</v>
      </c>
      <c r="G59" s="42"/>
    </row>
    <row r="60" spans="1:7" s="43" customFormat="1" ht="48" customHeight="1" x14ac:dyDescent="0.25">
      <c r="A60" s="60" t="s">
        <v>366</v>
      </c>
      <c r="B60" s="61" t="s">
        <v>124</v>
      </c>
      <c r="C60" s="49" t="s">
        <v>367</v>
      </c>
      <c r="D60" s="51">
        <v>94.1</v>
      </c>
      <c r="E60" s="51">
        <v>94.1</v>
      </c>
      <c r="F60" s="50">
        <f t="shared" si="3"/>
        <v>100</v>
      </c>
      <c r="G60" s="42"/>
    </row>
    <row r="61" spans="1:7" s="43" customFormat="1" ht="47.25" x14ac:dyDescent="0.25">
      <c r="A61" s="60" t="s">
        <v>368</v>
      </c>
      <c r="B61" s="61" t="s">
        <v>128</v>
      </c>
      <c r="C61" s="49" t="s">
        <v>369</v>
      </c>
      <c r="D61" s="51">
        <v>7.3</v>
      </c>
      <c r="E61" s="51">
        <v>7.3</v>
      </c>
      <c r="F61" s="50">
        <f t="shared" si="3"/>
        <v>100</v>
      </c>
      <c r="G61" s="42"/>
    </row>
    <row r="62" spans="1:7" s="43" customFormat="1" ht="38.25" customHeight="1" x14ac:dyDescent="0.25">
      <c r="A62" s="60" t="s">
        <v>370</v>
      </c>
      <c r="B62" s="61" t="s">
        <v>250</v>
      </c>
      <c r="C62" s="49" t="s">
        <v>371</v>
      </c>
      <c r="D62" s="51">
        <v>1.2090000000000001</v>
      </c>
      <c r="E62" s="51">
        <v>1.2090000000000001</v>
      </c>
      <c r="F62" s="50">
        <f t="shared" si="3"/>
        <v>100</v>
      </c>
      <c r="G62" s="42"/>
    </row>
    <row r="63" spans="1:7" ht="34.5" customHeight="1" x14ac:dyDescent="0.25">
      <c r="A63" s="158" t="s">
        <v>372</v>
      </c>
      <c r="B63" s="161" t="s">
        <v>373</v>
      </c>
      <c r="C63" s="47" t="s">
        <v>374</v>
      </c>
      <c r="D63" s="48">
        <v>0.9</v>
      </c>
      <c r="E63" s="48">
        <v>0.4</v>
      </c>
      <c r="F63" s="48" t="s">
        <v>354</v>
      </c>
    </row>
    <row r="64" spans="1:7" s="43" customFormat="1" ht="87.75" customHeight="1" x14ac:dyDescent="0.25">
      <c r="A64" s="158"/>
      <c r="B64" s="161"/>
      <c r="C64" s="47" t="s">
        <v>375</v>
      </c>
      <c r="D64" s="48">
        <v>70</v>
      </c>
      <c r="E64" s="48">
        <v>70</v>
      </c>
      <c r="F64" s="48">
        <f>E64/D64*100</f>
        <v>100</v>
      </c>
      <c r="G64" s="42"/>
    </row>
    <row r="65" spans="1:7" ht="31.5" x14ac:dyDescent="0.25">
      <c r="A65" s="124" t="s">
        <v>376</v>
      </c>
      <c r="B65" s="126" t="s">
        <v>377</v>
      </c>
      <c r="C65" s="49" t="s">
        <v>378</v>
      </c>
      <c r="D65" s="50">
        <v>75</v>
      </c>
      <c r="E65" s="50">
        <v>92</v>
      </c>
      <c r="F65" s="50" t="s">
        <v>379</v>
      </c>
    </row>
    <row r="66" spans="1:7" s="43" customFormat="1" ht="45.75" customHeight="1" x14ac:dyDescent="0.25">
      <c r="A66" s="148"/>
      <c r="B66" s="131"/>
      <c r="C66" s="49" t="s">
        <v>380</v>
      </c>
      <c r="D66" s="50">
        <v>59</v>
      </c>
      <c r="E66" s="50">
        <v>71.400000000000006</v>
      </c>
      <c r="F66" s="50" t="s">
        <v>379</v>
      </c>
      <c r="G66" s="42"/>
    </row>
    <row r="67" spans="1:7" s="43" customFormat="1" ht="33.75" customHeight="1" x14ac:dyDescent="0.25">
      <c r="A67" s="58" t="s">
        <v>381</v>
      </c>
      <c r="B67" s="49" t="s">
        <v>20</v>
      </c>
      <c r="C67" s="49" t="s">
        <v>382</v>
      </c>
      <c r="D67" s="50">
        <v>90</v>
      </c>
      <c r="E67" s="50">
        <v>90.09</v>
      </c>
      <c r="F67" s="50">
        <f>E67/D67*100</f>
        <v>100.10000000000001</v>
      </c>
      <c r="G67" s="42"/>
    </row>
    <row r="68" spans="1:7" ht="86.25" customHeight="1" x14ac:dyDescent="0.25">
      <c r="A68" s="135" t="s">
        <v>383</v>
      </c>
      <c r="B68" s="134" t="s">
        <v>384</v>
      </c>
      <c r="C68" s="49" t="s">
        <v>385</v>
      </c>
      <c r="D68" s="50">
        <v>70</v>
      </c>
      <c r="E68" s="50">
        <v>70</v>
      </c>
      <c r="F68" s="50">
        <f>E68/D68*100</f>
        <v>100</v>
      </c>
    </row>
    <row r="69" spans="1:7" s="43" customFormat="1" ht="60.75" customHeight="1" x14ac:dyDescent="0.25">
      <c r="A69" s="135"/>
      <c r="B69" s="134"/>
      <c r="C69" s="49" t="s">
        <v>386</v>
      </c>
      <c r="D69" s="51">
        <v>250</v>
      </c>
      <c r="E69" s="51">
        <v>264</v>
      </c>
      <c r="F69" s="50">
        <f>E69/D69*100</f>
        <v>105.60000000000001</v>
      </c>
      <c r="G69" s="42"/>
    </row>
    <row r="70" spans="1:7" s="43" customFormat="1" ht="66.75" customHeight="1" x14ac:dyDescent="0.25">
      <c r="A70" s="58" t="s">
        <v>387</v>
      </c>
      <c r="B70" s="49" t="s">
        <v>388</v>
      </c>
      <c r="C70" s="49" t="s">
        <v>389</v>
      </c>
      <c r="D70" s="50">
        <v>59</v>
      </c>
      <c r="E70" s="50">
        <v>90.2</v>
      </c>
      <c r="F70" s="50" t="s">
        <v>306</v>
      </c>
      <c r="G70" s="42"/>
    </row>
    <row r="71" spans="1:7" s="43" customFormat="1" ht="33" customHeight="1" x14ac:dyDescent="0.25">
      <c r="A71" s="58" t="s">
        <v>390</v>
      </c>
      <c r="B71" s="49" t="s">
        <v>23</v>
      </c>
      <c r="C71" s="49" t="s">
        <v>391</v>
      </c>
      <c r="D71" s="51">
        <v>29</v>
      </c>
      <c r="E71" s="51">
        <v>12</v>
      </c>
      <c r="F71" s="50" t="s">
        <v>354</v>
      </c>
      <c r="G71" s="42"/>
    </row>
    <row r="72" spans="1:7" s="43" customFormat="1" ht="66" customHeight="1" x14ac:dyDescent="0.25">
      <c r="A72" s="58" t="s">
        <v>392</v>
      </c>
      <c r="B72" s="49" t="s">
        <v>24</v>
      </c>
      <c r="C72" s="49" t="s">
        <v>393</v>
      </c>
      <c r="D72" s="50">
        <v>50</v>
      </c>
      <c r="E72" s="50">
        <v>81.599999999999994</v>
      </c>
      <c r="F72" s="50" t="s">
        <v>394</v>
      </c>
      <c r="G72" s="42"/>
    </row>
    <row r="73" spans="1:7" s="43" customFormat="1" ht="61.5" customHeight="1" x14ac:dyDescent="0.25">
      <c r="A73" s="58" t="s">
        <v>395</v>
      </c>
      <c r="B73" s="49" t="s">
        <v>25</v>
      </c>
      <c r="C73" s="49" t="s">
        <v>396</v>
      </c>
      <c r="D73" s="50">
        <v>139</v>
      </c>
      <c r="E73" s="50">
        <v>150.19999999999999</v>
      </c>
      <c r="F73" s="50">
        <f t="shared" ref="F73:F80" si="4">E73/D73*100</f>
        <v>108.05755395683451</v>
      </c>
      <c r="G73" s="42"/>
    </row>
    <row r="74" spans="1:7" ht="30" customHeight="1" x14ac:dyDescent="0.25">
      <c r="A74" s="158" t="s">
        <v>397</v>
      </c>
      <c r="B74" s="159" t="s">
        <v>398</v>
      </c>
      <c r="C74" s="47" t="s">
        <v>399</v>
      </c>
      <c r="D74" s="63">
        <v>29333.599999999999</v>
      </c>
      <c r="E74" s="63">
        <v>32896.9</v>
      </c>
      <c r="F74" s="48">
        <f t="shared" si="4"/>
        <v>112.14750320451634</v>
      </c>
    </row>
    <row r="75" spans="1:7" ht="56.25" customHeight="1" x14ac:dyDescent="0.25">
      <c r="A75" s="158"/>
      <c r="B75" s="160"/>
      <c r="C75" s="47" t="s">
        <v>400</v>
      </c>
      <c r="D75" s="48">
        <v>0.28999999999999998</v>
      </c>
      <c r="E75" s="48">
        <v>0.28999999999999998</v>
      </c>
      <c r="F75" s="48">
        <f t="shared" si="4"/>
        <v>100</v>
      </c>
    </row>
    <row r="76" spans="1:7" s="43" customFormat="1" ht="33.75" customHeight="1" x14ac:dyDescent="0.25">
      <c r="A76" s="135" t="s">
        <v>401</v>
      </c>
      <c r="B76" s="134" t="s">
        <v>402</v>
      </c>
      <c r="C76" s="49" t="s">
        <v>403</v>
      </c>
      <c r="D76" s="51">
        <v>98</v>
      </c>
      <c r="E76" s="51">
        <v>98</v>
      </c>
      <c r="F76" s="50">
        <f t="shared" si="4"/>
        <v>100</v>
      </c>
      <c r="G76" s="42"/>
    </row>
    <row r="77" spans="1:7" s="43" customFormat="1" ht="52.5" customHeight="1" x14ac:dyDescent="0.25">
      <c r="A77" s="135"/>
      <c r="B77" s="134"/>
      <c r="C77" s="49" t="s">
        <v>404</v>
      </c>
      <c r="D77" s="50">
        <v>98</v>
      </c>
      <c r="E77" s="50">
        <v>98</v>
      </c>
      <c r="F77" s="50">
        <f t="shared" si="4"/>
        <v>100</v>
      </c>
      <c r="G77" s="42"/>
    </row>
    <row r="78" spans="1:7" s="43" customFormat="1" ht="31.5" x14ac:dyDescent="0.25">
      <c r="A78" s="124" t="s">
        <v>405</v>
      </c>
      <c r="B78" s="126" t="s">
        <v>406</v>
      </c>
      <c r="C78" s="49" t="s">
        <v>407</v>
      </c>
      <c r="D78" s="51">
        <v>719.4</v>
      </c>
      <c r="E78" s="51">
        <v>704.7</v>
      </c>
      <c r="F78" s="50">
        <f t="shared" si="4"/>
        <v>97.956630525437873</v>
      </c>
      <c r="G78" s="42"/>
    </row>
    <row r="79" spans="1:7" s="43" customFormat="1" ht="21.75" customHeight="1" x14ac:dyDescent="0.25">
      <c r="A79" s="148"/>
      <c r="B79" s="131"/>
      <c r="C79" s="49" t="s">
        <v>408</v>
      </c>
      <c r="D79" s="51">
        <v>155</v>
      </c>
      <c r="E79" s="51">
        <v>155</v>
      </c>
      <c r="F79" s="50">
        <f t="shared" si="4"/>
        <v>100</v>
      </c>
      <c r="G79" s="42"/>
    </row>
    <row r="80" spans="1:7" s="43" customFormat="1" ht="35.25" customHeight="1" x14ac:dyDescent="0.25">
      <c r="A80" s="58" t="s">
        <v>409</v>
      </c>
      <c r="B80" s="49" t="s">
        <v>32</v>
      </c>
      <c r="C80" s="49" t="s">
        <v>410</v>
      </c>
      <c r="D80" s="51">
        <v>165.7</v>
      </c>
      <c r="E80" s="51">
        <v>166.1</v>
      </c>
      <c r="F80" s="50">
        <f t="shared" si="4"/>
        <v>100.24140012070006</v>
      </c>
      <c r="G80" s="42"/>
    </row>
    <row r="81" spans="1:7" s="43" customFormat="1" ht="38.25" customHeight="1" x14ac:dyDescent="0.25">
      <c r="A81" s="124" t="s">
        <v>411</v>
      </c>
      <c r="B81" s="126" t="s">
        <v>412</v>
      </c>
      <c r="C81" s="49" t="s">
        <v>413</v>
      </c>
      <c r="D81" s="50">
        <v>88</v>
      </c>
      <c r="E81" s="50">
        <v>142.5</v>
      </c>
      <c r="F81" s="50" t="s">
        <v>394</v>
      </c>
      <c r="G81" s="42"/>
    </row>
    <row r="82" spans="1:7" s="43" customFormat="1" ht="47.25" x14ac:dyDescent="0.25">
      <c r="A82" s="125"/>
      <c r="B82" s="127"/>
      <c r="C82" s="49" t="s">
        <v>414</v>
      </c>
      <c r="D82" s="64">
        <v>10979.9</v>
      </c>
      <c r="E82" s="64">
        <v>11392.3</v>
      </c>
      <c r="F82" s="50">
        <f t="shared" ref="F82:F102" si="5">E82/D82*100</f>
        <v>103.75595406151238</v>
      </c>
      <c r="G82" s="42"/>
    </row>
    <row r="83" spans="1:7" s="43" customFormat="1" ht="32.25" customHeight="1" x14ac:dyDescent="0.25">
      <c r="A83" s="135" t="s">
        <v>415</v>
      </c>
      <c r="B83" s="134" t="s">
        <v>416</v>
      </c>
      <c r="C83" s="49" t="s">
        <v>417</v>
      </c>
      <c r="D83" s="51">
        <v>385</v>
      </c>
      <c r="E83" s="51">
        <v>385</v>
      </c>
      <c r="F83" s="50">
        <f t="shared" si="5"/>
        <v>100</v>
      </c>
      <c r="G83" s="42"/>
    </row>
    <row r="84" spans="1:7" s="43" customFormat="1" ht="47.25" customHeight="1" x14ac:dyDescent="0.25">
      <c r="A84" s="135"/>
      <c r="B84" s="134"/>
      <c r="C84" s="49" t="s">
        <v>418</v>
      </c>
      <c r="D84" s="51">
        <v>66.8</v>
      </c>
      <c r="E84" s="51">
        <v>66.8</v>
      </c>
      <c r="F84" s="50">
        <f t="shared" si="5"/>
        <v>100</v>
      </c>
      <c r="G84" s="42"/>
    </row>
    <row r="85" spans="1:7" s="43" customFormat="1" ht="21" customHeight="1" x14ac:dyDescent="0.25">
      <c r="A85" s="124" t="s">
        <v>419</v>
      </c>
      <c r="B85" s="126" t="s">
        <v>420</v>
      </c>
      <c r="C85" s="49" t="s">
        <v>421</v>
      </c>
      <c r="D85" s="52">
        <v>165700</v>
      </c>
      <c r="E85" s="52">
        <v>165700</v>
      </c>
      <c r="F85" s="50">
        <f t="shared" si="5"/>
        <v>100</v>
      </c>
      <c r="G85" s="42"/>
    </row>
    <row r="86" spans="1:7" s="43" customFormat="1" ht="62.25" customHeight="1" x14ac:dyDescent="0.25">
      <c r="A86" s="125"/>
      <c r="B86" s="127"/>
      <c r="C86" s="49" t="s">
        <v>422</v>
      </c>
      <c r="D86" s="65">
        <v>11584.7</v>
      </c>
      <c r="E86" s="64">
        <v>12007</v>
      </c>
      <c r="F86" s="50">
        <f t="shared" si="5"/>
        <v>103.64532529974879</v>
      </c>
      <c r="G86" s="42"/>
    </row>
    <row r="87" spans="1:7" s="43" customFormat="1" ht="47.25" x14ac:dyDescent="0.25">
      <c r="A87" s="58" t="s">
        <v>423</v>
      </c>
      <c r="B87" s="49" t="s">
        <v>424</v>
      </c>
      <c r="C87" s="49" t="s">
        <v>425</v>
      </c>
      <c r="D87" s="51">
        <v>8</v>
      </c>
      <c r="E87" s="51">
        <v>8</v>
      </c>
      <c r="F87" s="50">
        <f t="shared" si="5"/>
        <v>100</v>
      </c>
      <c r="G87" s="42"/>
    </row>
    <row r="88" spans="1:7" s="43" customFormat="1" ht="43.5" customHeight="1" x14ac:dyDescent="0.25">
      <c r="A88" s="135" t="s">
        <v>426</v>
      </c>
      <c r="B88" s="134" t="s">
        <v>427</v>
      </c>
      <c r="C88" s="49" t="s">
        <v>428</v>
      </c>
      <c r="D88" s="50">
        <v>98</v>
      </c>
      <c r="E88" s="50">
        <v>98.6</v>
      </c>
      <c r="F88" s="50">
        <f t="shared" si="5"/>
        <v>100.61224489795917</v>
      </c>
      <c r="G88" s="42"/>
    </row>
    <row r="89" spans="1:7" s="43" customFormat="1" ht="78.75" x14ac:dyDescent="0.25">
      <c r="A89" s="135"/>
      <c r="B89" s="134"/>
      <c r="C89" s="49" t="s">
        <v>429</v>
      </c>
      <c r="D89" s="50">
        <v>95</v>
      </c>
      <c r="E89" s="50">
        <v>95</v>
      </c>
      <c r="F89" s="50">
        <f t="shared" si="5"/>
        <v>100</v>
      </c>
      <c r="G89" s="42"/>
    </row>
    <row r="90" spans="1:7" s="43" customFormat="1" ht="46.5" customHeight="1" x14ac:dyDescent="0.25">
      <c r="A90" s="135" t="s">
        <v>430</v>
      </c>
      <c r="B90" s="134" t="s">
        <v>431</v>
      </c>
      <c r="C90" s="49" t="s">
        <v>432</v>
      </c>
      <c r="D90" s="52">
        <v>14740</v>
      </c>
      <c r="E90" s="52">
        <v>14740</v>
      </c>
      <c r="F90" s="50">
        <f t="shared" si="5"/>
        <v>100</v>
      </c>
      <c r="G90" s="42"/>
    </row>
    <row r="91" spans="1:7" s="43" customFormat="1" ht="63" x14ac:dyDescent="0.25">
      <c r="A91" s="135"/>
      <c r="B91" s="134"/>
      <c r="C91" s="49" t="s">
        <v>433</v>
      </c>
      <c r="D91" s="50">
        <v>35</v>
      </c>
      <c r="E91" s="50">
        <v>35</v>
      </c>
      <c r="F91" s="50">
        <f t="shared" si="5"/>
        <v>100</v>
      </c>
      <c r="G91" s="42"/>
    </row>
    <row r="92" spans="1:7" s="43" customFormat="1" ht="62.25" customHeight="1" x14ac:dyDescent="0.25">
      <c r="A92" s="58" t="s">
        <v>434</v>
      </c>
      <c r="B92" s="49" t="s">
        <v>435</v>
      </c>
      <c r="C92" s="49" t="s">
        <v>436</v>
      </c>
      <c r="D92" s="51">
        <v>12</v>
      </c>
      <c r="E92" s="51">
        <v>12</v>
      </c>
      <c r="F92" s="50">
        <f t="shared" si="5"/>
        <v>100</v>
      </c>
      <c r="G92" s="42"/>
    </row>
    <row r="93" spans="1:7" s="43" customFormat="1" ht="39" customHeight="1" x14ac:dyDescent="0.25">
      <c r="A93" s="135" t="s">
        <v>437</v>
      </c>
      <c r="B93" s="134" t="s">
        <v>438</v>
      </c>
      <c r="C93" s="49" t="s">
        <v>439</v>
      </c>
      <c r="D93" s="51">
        <v>26</v>
      </c>
      <c r="E93" s="51">
        <v>26</v>
      </c>
      <c r="F93" s="50">
        <f t="shared" si="5"/>
        <v>100</v>
      </c>
      <c r="G93" s="42"/>
    </row>
    <row r="94" spans="1:7" s="43" customFormat="1" ht="47.25" x14ac:dyDescent="0.25">
      <c r="A94" s="135"/>
      <c r="B94" s="134"/>
      <c r="C94" s="49" t="s">
        <v>440</v>
      </c>
      <c r="D94" s="52">
        <v>1300</v>
      </c>
      <c r="E94" s="52">
        <v>1350</v>
      </c>
      <c r="F94" s="50">
        <f t="shared" si="5"/>
        <v>103.84615384615385</v>
      </c>
      <c r="G94" s="42"/>
    </row>
    <row r="95" spans="1:7" s="43" customFormat="1" ht="69.75" customHeight="1" x14ac:dyDescent="0.25">
      <c r="A95" s="58" t="s">
        <v>441</v>
      </c>
      <c r="B95" s="49" t="s">
        <v>442</v>
      </c>
      <c r="C95" s="49" t="s">
        <v>443</v>
      </c>
      <c r="D95" s="51">
        <v>25</v>
      </c>
      <c r="E95" s="51">
        <v>25</v>
      </c>
      <c r="F95" s="50">
        <f t="shared" si="5"/>
        <v>100</v>
      </c>
      <c r="G95" s="42"/>
    </row>
    <row r="96" spans="1:7" s="43" customFormat="1" ht="47.25" customHeight="1" x14ac:dyDescent="0.25">
      <c r="A96" s="124" t="s">
        <v>444</v>
      </c>
      <c r="B96" s="126" t="s">
        <v>445</v>
      </c>
      <c r="C96" s="49" t="s">
        <v>446</v>
      </c>
      <c r="D96" s="52">
        <v>89000</v>
      </c>
      <c r="E96" s="52">
        <v>89000</v>
      </c>
      <c r="F96" s="50">
        <f t="shared" si="5"/>
        <v>100</v>
      </c>
      <c r="G96" s="42"/>
    </row>
    <row r="97" spans="1:7" s="43" customFormat="1" ht="34.5" customHeight="1" x14ac:dyDescent="0.25">
      <c r="A97" s="125"/>
      <c r="B97" s="127"/>
      <c r="C97" s="49" t="s">
        <v>447</v>
      </c>
      <c r="D97" s="52">
        <v>1230</v>
      </c>
      <c r="E97" s="52">
        <v>1230</v>
      </c>
      <c r="F97" s="50">
        <f t="shared" si="5"/>
        <v>100</v>
      </c>
      <c r="G97" s="42"/>
    </row>
    <row r="98" spans="1:7" s="43" customFormat="1" ht="49.5" customHeight="1" x14ac:dyDescent="0.25">
      <c r="A98" s="156" t="s">
        <v>448</v>
      </c>
      <c r="B98" s="157" t="s">
        <v>449</v>
      </c>
      <c r="C98" s="47" t="s">
        <v>450</v>
      </c>
      <c r="D98" s="48">
        <v>63.1</v>
      </c>
      <c r="E98" s="48">
        <v>71.3</v>
      </c>
      <c r="F98" s="48">
        <f t="shared" si="5"/>
        <v>112.99524564183834</v>
      </c>
      <c r="G98" s="42"/>
    </row>
    <row r="99" spans="1:7" s="43" customFormat="1" ht="49.5" customHeight="1" x14ac:dyDescent="0.25">
      <c r="A99" s="156"/>
      <c r="B99" s="157"/>
      <c r="C99" s="47" t="s">
        <v>451</v>
      </c>
      <c r="D99" s="48">
        <v>53</v>
      </c>
      <c r="E99" s="48">
        <v>55.3</v>
      </c>
      <c r="F99" s="48">
        <f t="shared" si="5"/>
        <v>104.33962264150942</v>
      </c>
      <c r="G99" s="42"/>
    </row>
    <row r="100" spans="1:7" s="43" customFormat="1" ht="33" customHeight="1" x14ac:dyDescent="0.25">
      <c r="A100" s="135" t="s">
        <v>452</v>
      </c>
      <c r="B100" s="134" t="s">
        <v>55</v>
      </c>
      <c r="C100" s="49" t="s">
        <v>453</v>
      </c>
      <c r="D100" s="50">
        <v>53</v>
      </c>
      <c r="E100" s="50">
        <v>55.3</v>
      </c>
      <c r="F100" s="50">
        <f t="shared" si="5"/>
        <v>104.33962264150942</v>
      </c>
      <c r="G100" s="42"/>
    </row>
    <row r="101" spans="1:7" s="43" customFormat="1" ht="30" customHeight="1" x14ac:dyDescent="0.25">
      <c r="A101" s="135"/>
      <c r="B101" s="134"/>
      <c r="C101" s="49" t="s">
        <v>454</v>
      </c>
      <c r="D101" s="50">
        <v>94.7</v>
      </c>
      <c r="E101" s="50">
        <v>95.7</v>
      </c>
      <c r="F101" s="50">
        <f t="shared" si="5"/>
        <v>101.0559662090813</v>
      </c>
      <c r="G101" s="42"/>
    </row>
    <row r="102" spans="1:7" s="43" customFormat="1" ht="33.75" customHeight="1" x14ac:dyDescent="0.25">
      <c r="A102" s="124" t="s">
        <v>455</v>
      </c>
      <c r="B102" s="126" t="s">
        <v>456</v>
      </c>
      <c r="C102" s="49" t="s">
        <v>457</v>
      </c>
      <c r="D102" s="52">
        <v>9000</v>
      </c>
      <c r="E102" s="52">
        <v>12200</v>
      </c>
      <c r="F102" s="50">
        <f t="shared" si="5"/>
        <v>135.55555555555557</v>
      </c>
      <c r="G102" s="42"/>
    </row>
    <row r="103" spans="1:7" s="43" customFormat="1" ht="22.5" customHeight="1" x14ac:dyDescent="0.25">
      <c r="A103" s="125"/>
      <c r="B103" s="127"/>
      <c r="C103" s="49" t="s">
        <v>458</v>
      </c>
      <c r="D103" s="50">
        <v>52</v>
      </c>
      <c r="E103" s="50">
        <v>76.8</v>
      </c>
      <c r="F103" s="50" t="s">
        <v>306</v>
      </c>
      <c r="G103" s="42"/>
    </row>
    <row r="104" spans="1:7" s="43" customFormat="1" ht="47.25" x14ac:dyDescent="0.25">
      <c r="A104" s="135" t="s">
        <v>459</v>
      </c>
      <c r="B104" s="134" t="s">
        <v>460</v>
      </c>
      <c r="C104" s="49" t="s">
        <v>461</v>
      </c>
      <c r="D104" s="51">
        <v>485</v>
      </c>
      <c r="E104" s="51">
        <v>485</v>
      </c>
      <c r="F104" s="50">
        <f t="shared" ref="F104:F110" si="6">E104/D104*100</f>
        <v>100</v>
      </c>
      <c r="G104" s="42"/>
    </row>
    <row r="105" spans="1:7" s="43" customFormat="1" ht="47.25" x14ac:dyDescent="0.25">
      <c r="A105" s="135"/>
      <c r="B105" s="134"/>
      <c r="C105" s="49" t="s">
        <v>462</v>
      </c>
      <c r="D105" s="50">
        <v>15.5</v>
      </c>
      <c r="E105" s="50">
        <v>15.5</v>
      </c>
      <c r="F105" s="50">
        <f t="shared" si="6"/>
        <v>100</v>
      </c>
      <c r="G105" s="42"/>
    </row>
    <row r="106" spans="1:7" s="43" customFormat="1" ht="33.75" customHeight="1" x14ac:dyDescent="0.25">
      <c r="A106" s="58" t="s">
        <v>463</v>
      </c>
      <c r="B106" s="49" t="s">
        <v>61</v>
      </c>
      <c r="C106" s="49" t="s">
        <v>464</v>
      </c>
      <c r="D106" s="51">
        <v>69.7</v>
      </c>
      <c r="E106" s="51">
        <v>69.8</v>
      </c>
      <c r="F106" s="50">
        <f t="shared" si="6"/>
        <v>100.14347202295552</v>
      </c>
      <c r="G106" s="42"/>
    </row>
    <row r="107" spans="1:7" s="43" customFormat="1" ht="34.5" customHeight="1" x14ac:dyDescent="0.25">
      <c r="A107" s="156" t="s">
        <v>465</v>
      </c>
      <c r="B107" s="157" t="s">
        <v>466</v>
      </c>
      <c r="C107" s="47" t="s">
        <v>467</v>
      </c>
      <c r="D107" s="48">
        <v>96</v>
      </c>
      <c r="E107" s="48">
        <v>96</v>
      </c>
      <c r="F107" s="48">
        <f t="shared" si="6"/>
        <v>100</v>
      </c>
      <c r="G107" s="42"/>
    </row>
    <row r="108" spans="1:7" s="43" customFormat="1" ht="51.75" customHeight="1" x14ac:dyDescent="0.25">
      <c r="A108" s="156"/>
      <c r="B108" s="157"/>
      <c r="C108" s="47" t="s">
        <v>468</v>
      </c>
      <c r="D108" s="54">
        <v>318079</v>
      </c>
      <c r="E108" s="54">
        <v>355842</v>
      </c>
      <c r="F108" s="48">
        <f t="shared" si="6"/>
        <v>111.87220784773595</v>
      </c>
      <c r="G108" s="42"/>
    </row>
    <row r="109" spans="1:7" s="43" customFormat="1" ht="60" customHeight="1" x14ac:dyDescent="0.25">
      <c r="A109" s="58" t="s">
        <v>469</v>
      </c>
      <c r="B109" s="49" t="s">
        <v>64</v>
      </c>
      <c r="C109" s="49" t="s">
        <v>470</v>
      </c>
      <c r="D109" s="50">
        <v>85</v>
      </c>
      <c r="E109" s="50">
        <v>85</v>
      </c>
      <c r="F109" s="50">
        <f t="shared" si="6"/>
        <v>100</v>
      </c>
      <c r="G109" s="42"/>
    </row>
    <row r="110" spans="1:7" ht="20.25" customHeight="1" x14ac:dyDescent="0.25">
      <c r="A110" s="124" t="s">
        <v>471</v>
      </c>
      <c r="B110" s="126" t="s">
        <v>66</v>
      </c>
      <c r="C110" s="49" t="s">
        <v>472</v>
      </c>
      <c r="D110" s="51">
        <v>27</v>
      </c>
      <c r="E110" s="51">
        <v>29</v>
      </c>
      <c r="F110" s="50">
        <f t="shared" si="6"/>
        <v>107.40740740740742</v>
      </c>
    </row>
    <row r="111" spans="1:7" ht="18" customHeight="1" x14ac:dyDescent="0.25">
      <c r="A111" s="148"/>
      <c r="B111" s="131"/>
      <c r="C111" s="49" t="s">
        <v>473</v>
      </c>
      <c r="D111" s="51">
        <v>12</v>
      </c>
      <c r="E111" s="51">
        <v>20</v>
      </c>
      <c r="F111" s="50" t="s">
        <v>394</v>
      </c>
    </row>
    <row r="112" spans="1:7" ht="48.75" customHeight="1" x14ac:dyDescent="0.25">
      <c r="A112" s="125"/>
      <c r="B112" s="127"/>
      <c r="C112" s="49" t="s">
        <v>474</v>
      </c>
      <c r="D112" s="52">
        <v>2834799</v>
      </c>
      <c r="E112" s="52">
        <v>2834799</v>
      </c>
      <c r="F112" s="50">
        <f>E112/D112*100</f>
        <v>100</v>
      </c>
    </row>
    <row r="113" spans="1:7" s="43" customFormat="1" ht="51" customHeight="1" x14ac:dyDescent="0.25">
      <c r="A113" s="135" t="s">
        <v>475</v>
      </c>
      <c r="B113" s="134" t="s">
        <v>476</v>
      </c>
      <c r="C113" s="49" t="s">
        <v>477</v>
      </c>
      <c r="D113" s="52">
        <v>3923</v>
      </c>
      <c r="E113" s="52">
        <v>4526</v>
      </c>
      <c r="F113" s="50">
        <f>E113/D113*100</f>
        <v>115.37088962528676</v>
      </c>
      <c r="G113" s="42"/>
    </row>
    <row r="114" spans="1:7" s="43" customFormat="1" ht="20.25" customHeight="1" x14ac:dyDescent="0.25">
      <c r="A114" s="135"/>
      <c r="B114" s="134"/>
      <c r="C114" s="49" t="s">
        <v>478</v>
      </c>
      <c r="D114" s="51">
        <v>286</v>
      </c>
      <c r="E114" s="51">
        <v>288</v>
      </c>
      <c r="F114" s="50">
        <f>E114/D114*100</f>
        <v>100.69930069930071</v>
      </c>
      <c r="G114" s="42"/>
    </row>
    <row r="115" spans="1:7" s="43" customFormat="1" ht="63" x14ac:dyDescent="0.25">
      <c r="A115" s="58" t="s">
        <v>479</v>
      </c>
      <c r="B115" s="49" t="s">
        <v>232</v>
      </c>
      <c r="C115" s="49" t="s">
        <v>480</v>
      </c>
      <c r="D115" s="53">
        <v>801</v>
      </c>
      <c r="E115" s="51">
        <v>801</v>
      </c>
      <c r="F115" s="50">
        <v>100</v>
      </c>
      <c r="G115" s="42"/>
    </row>
    <row r="116" spans="1:7" s="43" customFormat="1" ht="60.75" customHeight="1" x14ac:dyDescent="0.25">
      <c r="A116" s="60" t="s">
        <v>481</v>
      </c>
      <c r="B116" s="61" t="s">
        <v>482</v>
      </c>
      <c r="C116" s="49" t="s">
        <v>483</v>
      </c>
      <c r="D116" s="50">
        <v>95</v>
      </c>
      <c r="E116" s="50">
        <v>100</v>
      </c>
      <c r="F116" s="50">
        <f t="shared" ref="F116:F123" si="7">E116/D116*100</f>
        <v>105.26315789473684</v>
      </c>
      <c r="G116" s="42"/>
    </row>
    <row r="117" spans="1:7" s="43" customFormat="1" ht="77.25" customHeight="1" x14ac:dyDescent="0.25">
      <c r="A117" s="58" t="s">
        <v>484</v>
      </c>
      <c r="B117" s="49" t="s">
        <v>485</v>
      </c>
      <c r="C117" s="49" t="s">
        <v>486</v>
      </c>
      <c r="D117" s="51">
        <v>2.6</v>
      </c>
      <c r="E117" s="51">
        <v>3</v>
      </c>
      <c r="F117" s="50">
        <f t="shared" si="7"/>
        <v>115.38461538461537</v>
      </c>
      <c r="G117" s="42"/>
    </row>
    <row r="118" spans="1:7" s="43" customFormat="1" ht="22.5" customHeight="1" x14ac:dyDescent="0.25">
      <c r="A118" s="150" t="s">
        <v>487</v>
      </c>
      <c r="B118" s="153" t="s">
        <v>130</v>
      </c>
      <c r="C118" s="47" t="s">
        <v>488</v>
      </c>
      <c r="D118" s="63">
        <v>49929.5</v>
      </c>
      <c r="E118" s="63">
        <v>49929.5</v>
      </c>
      <c r="F118" s="48">
        <f t="shared" si="7"/>
        <v>100</v>
      </c>
      <c r="G118" s="42"/>
    </row>
    <row r="119" spans="1:7" s="43" customFormat="1" ht="66.75" customHeight="1" x14ac:dyDescent="0.25">
      <c r="A119" s="151"/>
      <c r="B119" s="154"/>
      <c r="C119" s="47" t="s">
        <v>489</v>
      </c>
      <c r="D119" s="63">
        <v>32.200000000000003</v>
      </c>
      <c r="E119" s="63">
        <v>34.6</v>
      </c>
      <c r="F119" s="48">
        <f t="shared" si="7"/>
        <v>107.45341614906832</v>
      </c>
      <c r="G119" s="42"/>
    </row>
    <row r="120" spans="1:7" s="43" customFormat="1" ht="66" customHeight="1" x14ac:dyDescent="0.25">
      <c r="A120" s="152"/>
      <c r="B120" s="155"/>
      <c r="C120" s="47" t="s">
        <v>490</v>
      </c>
      <c r="D120" s="63">
        <v>98</v>
      </c>
      <c r="E120" s="63">
        <v>98</v>
      </c>
      <c r="F120" s="48">
        <f t="shared" si="7"/>
        <v>100</v>
      </c>
      <c r="G120" s="42"/>
    </row>
    <row r="121" spans="1:7" s="43" customFormat="1" ht="60.75" customHeight="1" x14ac:dyDescent="0.25">
      <c r="A121" s="60" t="s">
        <v>491</v>
      </c>
      <c r="B121" s="61" t="s">
        <v>492</v>
      </c>
      <c r="C121" s="49" t="s">
        <v>493</v>
      </c>
      <c r="D121" s="64">
        <v>7250.4</v>
      </c>
      <c r="E121" s="64">
        <v>7754</v>
      </c>
      <c r="F121" s="50">
        <f t="shared" si="7"/>
        <v>106.94582367869359</v>
      </c>
      <c r="G121" s="42"/>
    </row>
    <row r="122" spans="1:7" s="43" customFormat="1" ht="59.25" customHeight="1" x14ac:dyDescent="0.25">
      <c r="A122" s="124" t="s">
        <v>494</v>
      </c>
      <c r="B122" s="126" t="s">
        <v>495</v>
      </c>
      <c r="C122" s="49" t="s">
        <v>496</v>
      </c>
      <c r="D122" s="59">
        <v>88.92</v>
      </c>
      <c r="E122" s="59">
        <v>89.74</v>
      </c>
      <c r="F122" s="50">
        <f t="shared" si="7"/>
        <v>100.92217723796671</v>
      </c>
      <c r="G122" s="42"/>
    </row>
    <row r="123" spans="1:7" s="43" customFormat="1" ht="71.25" customHeight="1" x14ac:dyDescent="0.25">
      <c r="A123" s="125"/>
      <c r="B123" s="127"/>
      <c r="C123" s="49" t="s">
        <v>497</v>
      </c>
      <c r="D123" s="59">
        <v>45.91</v>
      </c>
      <c r="E123" s="59">
        <v>48</v>
      </c>
      <c r="F123" s="50">
        <f t="shared" si="7"/>
        <v>104.55238510128513</v>
      </c>
      <c r="G123" s="42"/>
    </row>
    <row r="124" spans="1:7" s="43" customFormat="1" ht="47.25" customHeight="1" x14ac:dyDescent="0.25">
      <c r="A124" s="58" t="s">
        <v>498</v>
      </c>
      <c r="B124" s="49" t="s">
        <v>499</v>
      </c>
      <c r="C124" s="49" t="s">
        <v>500</v>
      </c>
      <c r="D124" s="51">
        <v>319</v>
      </c>
      <c r="E124" s="51">
        <v>191</v>
      </c>
      <c r="F124" s="50" t="s">
        <v>394</v>
      </c>
      <c r="G124" s="42"/>
    </row>
    <row r="125" spans="1:7" s="43" customFormat="1" ht="132" customHeight="1" x14ac:dyDescent="0.25">
      <c r="A125" s="58" t="s">
        <v>501</v>
      </c>
      <c r="B125" s="49" t="s">
        <v>502</v>
      </c>
      <c r="C125" s="49" t="s">
        <v>503</v>
      </c>
      <c r="D125" s="51">
        <v>14</v>
      </c>
      <c r="E125" s="51">
        <v>14</v>
      </c>
      <c r="F125" s="50">
        <f t="shared" ref="F125:F136" si="8">E125/D125*100</f>
        <v>100</v>
      </c>
      <c r="G125" s="42"/>
    </row>
    <row r="126" spans="1:7" s="43" customFormat="1" ht="54" customHeight="1" x14ac:dyDescent="0.25">
      <c r="A126" s="124" t="s">
        <v>504</v>
      </c>
      <c r="B126" s="126" t="s">
        <v>505</v>
      </c>
      <c r="C126" s="49" t="s">
        <v>506</v>
      </c>
      <c r="D126" s="50">
        <v>24</v>
      </c>
      <c r="E126" s="50">
        <v>24</v>
      </c>
      <c r="F126" s="50">
        <f t="shared" si="8"/>
        <v>100</v>
      </c>
      <c r="G126" s="42"/>
    </row>
    <row r="127" spans="1:7" s="43" customFormat="1" ht="36" customHeight="1" x14ac:dyDescent="0.25">
      <c r="A127" s="125"/>
      <c r="B127" s="127"/>
      <c r="C127" s="49" t="s">
        <v>507</v>
      </c>
      <c r="D127" s="50">
        <v>11.7</v>
      </c>
      <c r="E127" s="50">
        <v>11.7</v>
      </c>
      <c r="F127" s="50">
        <f t="shared" si="8"/>
        <v>100</v>
      </c>
      <c r="G127" s="42"/>
    </row>
    <row r="128" spans="1:7" s="43" customFormat="1" ht="63" x14ac:dyDescent="0.25">
      <c r="A128" s="56" t="s">
        <v>508</v>
      </c>
      <c r="B128" s="66" t="s">
        <v>252</v>
      </c>
      <c r="C128" s="49" t="s">
        <v>509</v>
      </c>
      <c r="D128" s="51">
        <v>10</v>
      </c>
      <c r="E128" s="51">
        <v>10</v>
      </c>
      <c r="F128" s="50">
        <f t="shared" si="8"/>
        <v>100</v>
      </c>
      <c r="G128" s="42"/>
    </row>
    <row r="129" spans="1:7" s="43" customFormat="1" ht="51" customHeight="1" x14ac:dyDescent="0.25">
      <c r="A129" s="139" t="s">
        <v>510</v>
      </c>
      <c r="B129" s="141" t="s">
        <v>90</v>
      </c>
      <c r="C129" s="47" t="s">
        <v>511</v>
      </c>
      <c r="D129" s="67">
        <v>100.6</v>
      </c>
      <c r="E129" s="67">
        <v>106</v>
      </c>
      <c r="F129" s="67">
        <f t="shared" si="8"/>
        <v>105.36779324055668</v>
      </c>
      <c r="G129" s="42"/>
    </row>
    <row r="130" spans="1:7" s="43" customFormat="1" ht="34.5" customHeight="1" x14ac:dyDescent="0.25">
      <c r="A130" s="146"/>
      <c r="B130" s="147"/>
      <c r="C130" s="47" t="s">
        <v>512</v>
      </c>
      <c r="D130" s="67">
        <v>112.4</v>
      </c>
      <c r="E130" s="67">
        <v>112.4</v>
      </c>
      <c r="F130" s="67">
        <f t="shared" si="8"/>
        <v>100</v>
      </c>
      <c r="G130" s="42"/>
    </row>
    <row r="131" spans="1:7" s="43" customFormat="1" ht="30.75" customHeight="1" x14ac:dyDescent="0.25">
      <c r="A131" s="140"/>
      <c r="B131" s="142"/>
      <c r="C131" s="47" t="s">
        <v>513</v>
      </c>
      <c r="D131" s="67">
        <v>0.42299999999999999</v>
      </c>
      <c r="E131" s="67">
        <v>0.48399999999999999</v>
      </c>
      <c r="F131" s="67">
        <f t="shared" si="8"/>
        <v>114.42080378250591</v>
      </c>
      <c r="G131" s="42"/>
    </row>
    <row r="132" spans="1:7" s="43" customFormat="1" ht="47.25" x14ac:dyDescent="0.25">
      <c r="A132" s="124" t="s">
        <v>514</v>
      </c>
      <c r="B132" s="137" t="s">
        <v>92</v>
      </c>
      <c r="C132" s="49" t="s">
        <v>515</v>
      </c>
      <c r="D132" s="59">
        <v>96.6</v>
      </c>
      <c r="E132" s="59">
        <v>102</v>
      </c>
      <c r="F132" s="59">
        <f t="shared" si="8"/>
        <v>105.59006211180125</v>
      </c>
      <c r="G132" s="42"/>
    </row>
    <row r="133" spans="1:7" s="43" customFormat="1" ht="63.75" customHeight="1" x14ac:dyDescent="0.25">
      <c r="A133" s="148"/>
      <c r="B133" s="149"/>
      <c r="C133" s="49" t="s">
        <v>516</v>
      </c>
      <c r="D133" s="59">
        <v>89.1</v>
      </c>
      <c r="E133" s="59">
        <v>98</v>
      </c>
      <c r="F133" s="59">
        <f t="shared" si="8"/>
        <v>109.98877665544333</v>
      </c>
      <c r="G133" s="42"/>
    </row>
    <row r="134" spans="1:7" s="43" customFormat="1" ht="33" customHeight="1" x14ac:dyDescent="0.25">
      <c r="A134" s="135" t="s">
        <v>517</v>
      </c>
      <c r="B134" s="136" t="s">
        <v>98</v>
      </c>
      <c r="C134" s="49" t="s">
        <v>518</v>
      </c>
      <c r="D134" s="68">
        <v>31</v>
      </c>
      <c r="E134" s="68">
        <v>33</v>
      </c>
      <c r="F134" s="59">
        <f t="shared" si="8"/>
        <v>106.45161290322579</v>
      </c>
      <c r="G134" s="42"/>
    </row>
    <row r="135" spans="1:7" s="43" customFormat="1" ht="60" customHeight="1" x14ac:dyDescent="0.25">
      <c r="A135" s="135"/>
      <c r="B135" s="136"/>
      <c r="C135" s="49" t="s">
        <v>519</v>
      </c>
      <c r="D135" s="68">
        <v>850</v>
      </c>
      <c r="E135" s="68">
        <v>878</v>
      </c>
      <c r="F135" s="59">
        <f t="shared" si="8"/>
        <v>103.29411764705883</v>
      </c>
      <c r="G135" s="42"/>
    </row>
    <row r="136" spans="1:7" s="43" customFormat="1" ht="126" x14ac:dyDescent="0.25">
      <c r="A136" s="58" t="s">
        <v>520</v>
      </c>
      <c r="B136" s="69" t="s">
        <v>236</v>
      </c>
      <c r="C136" s="49" t="s">
        <v>521</v>
      </c>
      <c r="D136" s="70">
        <v>14824.9</v>
      </c>
      <c r="E136" s="70">
        <v>14824.9</v>
      </c>
      <c r="F136" s="59">
        <f t="shared" si="8"/>
        <v>100</v>
      </c>
      <c r="G136" s="42"/>
    </row>
    <row r="137" spans="1:7" s="43" customFormat="1" ht="94.5" x14ac:dyDescent="0.25">
      <c r="A137" s="71" t="s">
        <v>522</v>
      </c>
      <c r="B137" s="72" t="s">
        <v>523</v>
      </c>
      <c r="C137" s="47" t="s">
        <v>524</v>
      </c>
      <c r="D137" s="73">
        <v>100</v>
      </c>
      <c r="E137" s="73">
        <v>1020.4</v>
      </c>
      <c r="F137" s="67" t="s">
        <v>525</v>
      </c>
      <c r="G137" s="42"/>
    </row>
    <row r="138" spans="1:7" s="43" customFormat="1" ht="28.5" customHeight="1" x14ac:dyDescent="0.25">
      <c r="A138" s="135" t="s">
        <v>526</v>
      </c>
      <c r="B138" s="134" t="s">
        <v>527</v>
      </c>
      <c r="C138" s="49" t="s">
        <v>528</v>
      </c>
      <c r="D138" s="51">
        <v>6</v>
      </c>
      <c r="E138" s="51">
        <v>6</v>
      </c>
      <c r="F138" s="50">
        <f t="shared" ref="F138:F144" si="9">E138/D138*100</f>
        <v>100</v>
      </c>
      <c r="G138" s="42"/>
    </row>
    <row r="139" spans="1:7" s="43" customFormat="1" ht="28.5" customHeight="1" x14ac:dyDescent="0.25">
      <c r="A139" s="135"/>
      <c r="B139" s="134"/>
      <c r="C139" s="49" t="s">
        <v>529</v>
      </c>
      <c r="D139" s="64">
        <v>5477.4</v>
      </c>
      <c r="E139" s="64">
        <v>5477.4</v>
      </c>
      <c r="F139" s="50">
        <f t="shared" si="9"/>
        <v>100</v>
      </c>
      <c r="G139" s="42"/>
    </row>
    <row r="140" spans="1:7" s="43" customFormat="1" ht="45.75" customHeight="1" x14ac:dyDescent="0.25">
      <c r="A140" s="58" t="s">
        <v>530</v>
      </c>
      <c r="B140" s="49" t="s">
        <v>531</v>
      </c>
      <c r="C140" s="49" t="s">
        <v>532</v>
      </c>
      <c r="D140" s="51">
        <v>200.7</v>
      </c>
      <c r="E140" s="51">
        <v>200.7</v>
      </c>
      <c r="F140" s="50">
        <f t="shared" si="9"/>
        <v>100</v>
      </c>
      <c r="G140" s="42"/>
    </row>
    <row r="141" spans="1:7" s="43" customFormat="1" ht="33.75" customHeight="1" x14ac:dyDescent="0.25">
      <c r="A141" s="58" t="s">
        <v>533</v>
      </c>
      <c r="B141" s="49" t="s">
        <v>534</v>
      </c>
      <c r="C141" s="49" t="s">
        <v>535</v>
      </c>
      <c r="D141" s="59">
        <v>86</v>
      </c>
      <c r="E141" s="59">
        <v>100</v>
      </c>
      <c r="F141" s="59">
        <f t="shared" si="9"/>
        <v>116.27906976744187</v>
      </c>
      <c r="G141" s="42"/>
    </row>
    <row r="142" spans="1:7" s="43" customFormat="1" ht="63" customHeight="1" x14ac:dyDescent="0.25">
      <c r="A142" s="60" t="s">
        <v>536</v>
      </c>
      <c r="B142" s="61" t="s">
        <v>537</v>
      </c>
      <c r="C142" s="49" t="s">
        <v>538</v>
      </c>
      <c r="D142" s="50">
        <v>80</v>
      </c>
      <c r="E142" s="50">
        <v>88.5</v>
      </c>
      <c r="F142" s="50">
        <f t="shared" si="9"/>
        <v>110.625</v>
      </c>
      <c r="G142" s="42"/>
    </row>
    <row r="143" spans="1:7" s="43" customFormat="1" ht="76.5" customHeight="1" x14ac:dyDescent="0.25">
      <c r="A143" s="74" t="s">
        <v>539</v>
      </c>
      <c r="B143" s="75" t="s">
        <v>151</v>
      </c>
      <c r="C143" s="47" t="s">
        <v>540</v>
      </c>
      <c r="D143" s="76">
        <v>27.3</v>
      </c>
      <c r="E143" s="76">
        <v>27.3</v>
      </c>
      <c r="F143" s="67">
        <f t="shared" si="9"/>
        <v>100</v>
      </c>
      <c r="G143" s="42"/>
    </row>
    <row r="144" spans="1:7" s="43" customFormat="1" ht="31.5" x14ac:dyDescent="0.25">
      <c r="A144" s="60" t="s">
        <v>541</v>
      </c>
      <c r="B144" s="77" t="s">
        <v>153</v>
      </c>
      <c r="C144" s="49" t="s">
        <v>542</v>
      </c>
      <c r="D144" s="53">
        <v>250</v>
      </c>
      <c r="E144" s="53">
        <v>0</v>
      </c>
      <c r="F144" s="53">
        <f t="shared" si="9"/>
        <v>0</v>
      </c>
      <c r="G144" s="78"/>
    </row>
    <row r="145" spans="1:7" s="43" customFormat="1" ht="54" customHeight="1" x14ac:dyDescent="0.25">
      <c r="A145" s="135" t="s">
        <v>543</v>
      </c>
      <c r="B145" s="136" t="s">
        <v>155</v>
      </c>
      <c r="C145" s="49" t="s">
        <v>544</v>
      </c>
      <c r="D145" s="53" t="s">
        <v>545</v>
      </c>
      <c r="E145" s="53" t="s">
        <v>545</v>
      </c>
      <c r="F145" s="53" t="s">
        <v>546</v>
      </c>
      <c r="G145" s="78"/>
    </row>
    <row r="146" spans="1:7" s="43" customFormat="1" ht="52.5" customHeight="1" x14ac:dyDescent="0.25">
      <c r="A146" s="135"/>
      <c r="B146" s="145"/>
      <c r="C146" s="49" t="s">
        <v>547</v>
      </c>
      <c r="D146" s="59">
        <v>50</v>
      </c>
      <c r="E146" s="59">
        <v>50</v>
      </c>
      <c r="F146" s="59">
        <f>E146/D146*100</f>
        <v>100</v>
      </c>
    </row>
    <row r="147" spans="1:7" s="43" customFormat="1" ht="44.25" customHeight="1" x14ac:dyDescent="0.25">
      <c r="A147" s="143" t="s">
        <v>548</v>
      </c>
      <c r="B147" s="144" t="s">
        <v>549</v>
      </c>
      <c r="C147" s="47" t="s">
        <v>550</v>
      </c>
      <c r="D147" s="67">
        <v>91</v>
      </c>
      <c r="E147" s="67">
        <v>91</v>
      </c>
      <c r="F147" s="67">
        <f>E147/D147*100</f>
        <v>100</v>
      </c>
      <c r="G147" s="42"/>
    </row>
    <row r="148" spans="1:7" s="43" customFormat="1" ht="44.25" customHeight="1" x14ac:dyDescent="0.25">
      <c r="A148" s="143"/>
      <c r="B148" s="144"/>
      <c r="C148" s="47" t="s">
        <v>551</v>
      </c>
      <c r="D148" s="79" t="s">
        <v>552</v>
      </c>
      <c r="E148" s="79" t="s">
        <v>553</v>
      </c>
      <c r="F148" s="79" t="s">
        <v>546</v>
      </c>
      <c r="G148" s="42"/>
    </row>
    <row r="149" spans="1:7" s="43" customFormat="1" ht="25.15" customHeight="1" x14ac:dyDescent="0.25">
      <c r="A149" s="124" t="s">
        <v>554</v>
      </c>
      <c r="B149" s="137" t="s">
        <v>158</v>
      </c>
      <c r="C149" s="49" t="s">
        <v>555</v>
      </c>
      <c r="D149" s="53">
        <v>11</v>
      </c>
      <c r="E149" s="53">
        <v>1</v>
      </c>
      <c r="F149" s="59" t="s">
        <v>525</v>
      </c>
      <c r="G149" s="42"/>
    </row>
    <row r="150" spans="1:7" s="43" customFormat="1" ht="37.5" customHeight="1" x14ac:dyDescent="0.25">
      <c r="A150" s="125"/>
      <c r="B150" s="138"/>
      <c r="C150" s="49" t="s">
        <v>556</v>
      </c>
      <c r="D150" s="59">
        <v>59</v>
      </c>
      <c r="E150" s="59">
        <v>59</v>
      </c>
      <c r="F150" s="59">
        <f>E150/D150*100</f>
        <v>100</v>
      </c>
      <c r="G150" s="42"/>
    </row>
    <row r="151" spans="1:7" s="43" customFormat="1" ht="31.5" x14ac:dyDescent="0.25">
      <c r="A151" s="58" t="s">
        <v>557</v>
      </c>
      <c r="B151" s="69" t="s">
        <v>160</v>
      </c>
      <c r="C151" s="49" t="s">
        <v>558</v>
      </c>
      <c r="D151" s="53" t="s">
        <v>559</v>
      </c>
      <c r="E151" s="53" t="s">
        <v>560</v>
      </c>
      <c r="F151" s="53" t="s">
        <v>561</v>
      </c>
      <c r="G151" s="42"/>
    </row>
    <row r="152" spans="1:7" s="43" customFormat="1" ht="63" x14ac:dyDescent="0.25">
      <c r="A152" s="58" t="s">
        <v>562</v>
      </c>
      <c r="B152" s="77" t="s">
        <v>162</v>
      </c>
      <c r="C152" s="49" t="s">
        <v>563</v>
      </c>
      <c r="D152" s="59">
        <v>42.97</v>
      </c>
      <c r="E152" s="59">
        <v>42.97</v>
      </c>
      <c r="F152" s="59">
        <f>E152/D152*100</f>
        <v>100</v>
      </c>
      <c r="G152" s="42"/>
    </row>
    <row r="153" spans="1:7" ht="48" customHeight="1" x14ac:dyDescent="0.25">
      <c r="A153" s="143" t="s">
        <v>564</v>
      </c>
      <c r="B153" s="144" t="s">
        <v>565</v>
      </c>
      <c r="C153" s="47" t="s">
        <v>566</v>
      </c>
      <c r="D153" s="79">
        <v>3.5</v>
      </c>
      <c r="E153" s="79">
        <v>2.6</v>
      </c>
      <c r="F153" s="79" t="s">
        <v>567</v>
      </c>
    </row>
    <row r="154" spans="1:7" ht="48.75" customHeight="1" x14ac:dyDescent="0.25">
      <c r="A154" s="143"/>
      <c r="B154" s="144"/>
      <c r="C154" s="47" t="s">
        <v>568</v>
      </c>
      <c r="D154" s="67">
        <v>100</v>
      </c>
      <c r="E154" s="67">
        <v>100</v>
      </c>
      <c r="F154" s="67">
        <v>100</v>
      </c>
    </row>
    <row r="155" spans="1:7" s="43" customFormat="1" ht="45" customHeight="1" x14ac:dyDescent="0.25">
      <c r="A155" s="124" t="s">
        <v>569</v>
      </c>
      <c r="B155" s="137" t="s">
        <v>165</v>
      </c>
      <c r="C155" s="49" t="s">
        <v>570</v>
      </c>
      <c r="D155" s="59">
        <v>0.2</v>
      </c>
      <c r="E155" s="59">
        <v>0.12</v>
      </c>
      <c r="F155" s="59" t="s">
        <v>394</v>
      </c>
      <c r="G155" s="42"/>
    </row>
    <row r="156" spans="1:7" s="43" customFormat="1" ht="47.25" x14ac:dyDescent="0.25">
      <c r="A156" s="125"/>
      <c r="B156" s="138"/>
      <c r="C156" s="49" t="s">
        <v>571</v>
      </c>
      <c r="D156" s="59">
        <v>81</v>
      </c>
      <c r="E156" s="59">
        <v>88.6</v>
      </c>
      <c r="F156" s="59">
        <f>E156/D156*100</f>
        <v>109.38271604938269</v>
      </c>
      <c r="G156" s="42"/>
    </row>
    <row r="157" spans="1:7" s="43" customFormat="1" ht="51.75" customHeight="1" x14ac:dyDescent="0.25">
      <c r="A157" s="135" t="s">
        <v>572</v>
      </c>
      <c r="B157" s="136" t="s">
        <v>573</v>
      </c>
      <c r="C157" s="49" t="s">
        <v>574</v>
      </c>
      <c r="D157" s="53">
        <v>2</v>
      </c>
      <c r="E157" s="53">
        <v>5</v>
      </c>
      <c r="F157" s="53" t="s">
        <v>575</v>
      </c>
      <c r="G157" s="42"/>
    </row>
    <row r="158" spans="1:7" s="43" customFormat="1" ht="61.5" customHeight="1" x14ac:dyDescent="0.25">
      <c r="A158" s="135"/>
      <c r="B158" s="136"/>
      <c r="C158" s="49" t="s">
        <v>576</v>
      </c>
      <c r="D158" s="53">
        <v>79</v>
      </c>
      <c r="E158" s="53">
        <v>79</v>
      </c>
      <c r="F158" s="59">
        <f>E158/D158*100</f>
        <v>100</v>
      </c>
      <c r="G158" s="42"/>
    </row>
    <row r="159" spans="1:7" s="43" customFormat="1" ht="64.5" customHeight="1" x14ac:dyDescent="0.25">
      <c r="A159" s="58" t="s">
        <v>577</v>
      </c>
      <c r="B159" s="69" t="s">
        <v>578</v>
      </c>
      <c r="C159" s="49" t="s">
        <v>579</v>
      </c>
      <c r="D159" s="70">
        <v>1305</v>
      </c>
      <c r="E159" s="70">
        <v>1588</v>
      </c>
      <c r="F159" s="50" t="s">
        <v>379</v>
      </c>
      <c r="G159" s="42"/>
    </row>
    <row r="160" spans="1:7" s="43" customFormat="1" ht="47.25" x14ac:dyDescent="0.25">
      <c r="A160" s="58" t="s">
        <v>580</v>
      </c>
      <c r="B160" s="69" t="s">
        <v>170</v>
      </c>
      <c r="C160" s="49" t="s">
        <v>581</v>
      </c>
      <c r="D160" s="59">
        <v>100</v>
      </c>
      <c r="E160" s="59">
        <v>100</v>
      </c>
      <c r="F160" s="59">
        <f>E160/D160*100</f>
        <v>100</v>
      </c>
      <c r="G160" s="42"/>
    </row>
    <row r="161" spans="1:7" s="43" customFormat="1" ht="101.25" customHeight="1" x14ac:dyDescent="0.25">
      <c r="A161" s="58" t="s">
        <v>582</v>
      </c>
      <c r="B161" s="69" t="s">
        <v>238</v>
      </c>
      <c r="C161" s="49" t="s">
        <v>583</v>
      </c>
      <c r="D161" s="59">
        <v>50</v>
      </c>
      <c r="E161" s="59">
        <v>53</v>
      </c>
      <c r="F161" s="59">
        <f>E161/D161*100</f>
        <v>106</v>
      </c>
      <c r="G161" s="42"/>
    </row>
    <row r="162" spans="1:7" s="43" customFormat="1" ht="50.25" customHeight="1" x14ac:dyDescent="0.25">
      <c r="A162" s="139" t="s">
        <v>584</v>
      </c>
      <c r="B162" s="141" t="s">
        <v>585</v>
      </c>
      <c r="C162" s="47" t="s">
        <v>586</v>
      </c>
      <c r="D162" s="67">
        <v>100</v>
      </c>
      <c r="E162" s="67">
        <v>100</v>
      </c>
      <c r="F162" s="67">
        <f>E162/D162*100</f>
        <v>100</v>
      </c>
      <c r="G162" s="42"/>
    </row>
    <row r="163" spans="1:7" s="43" customFormat="1" ht="36.75" customHeight="1" x14ac:dyDescent="0.25">
      <c r="A163" s="140"/>
      <c r="B163" s="142"/>
      <c r="C163" s="47" t="s">
        <v>587</v>
      </c>
      <c r="D163" s="79" t="s">
        <v>588</v>
      </c>
      <c r="E163" s="79">
        <v>55.4</v>
      </c>
      <c r="F163" s="67" t="s">
        <v>589</v>
      </c>
      <c r="G163" s="42"/>
    </row>
    <row r="164" spans="1:7" s="43" customFormat="1" ht="31.5" x14ac:dyDescent="0.25">
      <c r="A164" s="124" t="s">
        <v>590</v>
      </c>
      <c r="B164" s="137" t="s">
        <v>174</v>
      </c>
      <c r="C164" s="49" t="s">
        <v>591</v>
      </c>
      <c r="D164" s="51">
        <v>100</v>
      </c>
      <c r="E164" s="51">
        <v>100</v>
      </c>
      <c r="F164" s="50">
        <f>E164/D164*100</f>
        <v>100</v>
      </c>
      <c r="G164" s="42"/>
    </row>
    <row r="165" spans="1:7" s="43" customFormat="1" ht="31.5" x14ac:dyDescent="0.25">
      <c r="A165" s="125"/>
      <c r="B165" s="138"/>
      <c r="C165" s="49" t="s">
        <v>592</v>
      </c>
      <c r="D165" s="51">
        <v>5</v>
      </c>
      <c r="E165" s="51">
        <v>5</v>
      </c>
      <c r="F165" s="50">
        <f>E165/D165*100</f>
        <v>100</v>
      </c>
      <c r="G165" s="42"/>
    </row>
    <row r="166" spans="1:7" s="43" customFormat="1" ht="31.5" x14ac:dyDescent="0.25">
      <c r="A166" s="135" t="s">
        <v>593</v>
      </c>
      <c r="B166" s="136" t="s">
        <v>176</v>
      </c>
      <c r="C166" s="49" t="s">
        <v>594</v>
      </c>
      <c r="D166" s="51">
        <v>26</v>
      </c>
      <c r="E166" s="51">
        <v>26</v>
      </c>
      <c r="F166" s="50">
        <f>E166/D166*100</f>
        <v>100</v>
      </c>
      <c r="G166" s="42"/>
    </row>
    <row r="167" spans="1:7" s="43" customFormat="1" ht="45.75" customHeight="1" x14ac:dyDescent="0.25">
      <c r="A167" s="135"/>
      <c r="B167" s="136"/>
      <c r="C167" s="49" t="s">
        <v>595</v>
      </c>
      <c r="D167" s="50">
        <v>99.25</v>
      </c>
      <c r="E167" s="50">
        <v>99.25</v>
      </c>
      <c r="F167" s="50">
        <f>E167/D167*100</f>
        <v>100</v>
      </c>
      <c r="G167" s="42"/>
    </row>
    <row r="168" spans="1:7" s="43" customFormat="1" ht="63" customHeight="1" x14ac:dyDescent="0.25">
      <c r="A168" s="58" t="s">
        <v>596</v>
      </c>
      <c r="B168" s="69" t="s">
        <v>597</v>
      </c>
      <c r="C168" s="49" t="s">
        <v>598</v>
      </c>
      <c r="D168" s="50">
        <v>40</v>
      </c>
      <c r="E168" s="50">
        <v>71.430000000000007</v>
      </c>
      <c r="F168" s="50" t="s">
        <v>599</v>
      </c>
      <c r="G168" s="42"/>
    </row>
    <row r="169" spans="1:7" s="43" customFormat="1" ht="48" customHeight="1" x14ac:dyDescent="0.25">
      <c r="A169" s="124" t="s">
        <v>600</v>
      </c>
      <c r="B169" s="137" t="s">
        <v>180</v>
      </c>
      <c r="C169" s="49" t="s">
        <v>601</v>
      </c>
      <c r="D169" s="53" t="s">
        <v>602</v>
      </c>
      <c r="E169" s="51">
        <v>187</v>
      </c>
      <c r="F169" s="50">
        <f>E169/165*100</f>
        <v>113.33333333333333</v>
      </c>
      <c r="G169" s="42"/>
    </row>
    <row r="170" spans="1:7" s="43" customFormat="1" ht="47.25" x14ac:dyDescent="0.25">
      <c r="A170" s="125"/>
      <c r="B170" s="138"/>
      <c r="C170" s="49" t="s">
        <v>603</v>
      </c>
      <c r="D170" s="53" t="s">
        <v>604</v>
      </c>
      <c r="E170" s="51">
        <v>127</v>
      </c>
      <c r="F170" s="50" t="s">
        <v>379</v>
      </c>
      <c r="G170" s="42"/>
    </row>
    <row r="171" spans="1:7" s="43" customFormat="1" ht="46.5" customHeight="1" x14ac:dyDescent="0.25">
      <c r="A171" s="58" t="s">
        <v>605</v>
      </c>
      <c r="B171" s="69" t="s">
        <v>606</v>
      </c>
      <c r="C171" s="49" t="s">
        <v>607</v>
      </c>
      <c r="D171" s="51">
        <v>76</v>
      </c>
      <c r="E171" s="51">
        <v>76</v>
      </c>
      <c r="F171" s="50">
        <f>E171/D171*100</f>
        <v>100</v>
      </c>
      <c r="G171" s="42"/>
    </row>
    <row r="172" spans="1:7" s="43" customFormat="1" ht="62.25" customHeight="1" x14ac:dyDescent="0.25">
      <c r="A172" s="74" t="s">
        <v>608</v>
      </c>
      <c r="B172" s="75" t="s">
        <v>184</v>
      </c>
      <c r="C172" s="47" t="s">
        <v>609</v>
      </c>
      <c r="D172" s="67">
        <v>826</v>
      </c>
      <c r="E172" s="67">
        <v>938</v>
      </c>
      <c r="F172" s="67">
        <f>E172/D172*100</f>
        <v>113.55932203389831</v>
      </c>
      <c r="G172" s="42"/>
    </row>
    <row r="173" spans="1:7" s="43" customFormat="1" ht="64.5" customHeight="1" x14ac:dyDescent="0.25">
      <c r="A173" s="135" t="s">
        <v>610</v>
      </c>
      <c r="B173" s="136" t="s">
        <v>186</v>
      </c>
      <c r="C173" s="49" t="s">
        <v>611</v>
      </c>
      <c r="D173" s="50">
        <v>627.1</v>
      </c>
      <c r="E173" s="50">
        <v>710.6</v>
      </c>
      <c r="F173" s="50">
        <f>E173/D173*100</f>
        <v>113.31526072396747</v>
      </c>
      <c r="G173" s="42"/>
    </row>
    <row r="174" spans="1:7" s="43" customFormat="1" ht="36.75" customHeight="1" x14ac:dyDescent="0.25">
      <c r="A174" s="135"/>
      <c r="B174" s="136"/>
      <c r="C174" s="49" t="s">
        <v>612</v>
      </c>
      <c r="D174" s="62">
        <v>1</v>
      </c>
      <c r="E174" s="62">
        <v>2</v>
      </c>
      <c r="F174" s="50" t="s">
        <v>354</v>
      </c>
      <c r="G174" s="42"/>
    </row>
    <row r="175" spans="1:7" s="43" customFormat="1" ht="67.5" customHeight="1" x14ac:dyDescent="0.25">
      <c r="A175" s="74" t="s">
        <v>613</v>
      </c>
      <c r="B175" s="75" t="s">
        <v>614</v>
      </c>
      <c r="C175" s="47" t="s">
        <v>615</v>
      </c>
      <c r="D175" s="67">
        <v>14</v>
      </c>
      <c r="E175" s="67">
        <v>14</v>
      </c>
      <c r="F175" s="67">
        <f t="shared" ref="F175:F181" si="10">E175/D175*100</f>
        <v>100</v>
      </c>
      <c r="G175" s="42"/>
    </row>
    <row r="176" spans="1:7" s="43" customFormat="1" ht="50.25" customHeight="1" x14ac:dyDescent="0.25">
      <c r="A176" s="58" t="s">
        <v>616</v>
      </c>
      <c r="B176" s="49" t="s">
        <v>190</v>
      </c>
      <c r="C176" s="49" t="s">
        <v>617</v>
      </c>
      <c r="D176" s="59">
        <v>9.1999999999999993</v>
      </c>
      <c r="E176" s="53">
        <v>9.1999999999999993</v>
      </c>
      <c r="F176" s="59">
        <f t="shared" si="10"/>
        <v>100</v>
      </c>
      <c r="G176" s="42"/>
    </row>
    <row r="177" spans="1:7" s="43" customFormat="1" ht="48.75" customHeight="1" x14ac:dyDescent="0.25">
      <c r="A177" s="58" t="s">
        <v>618</v>
      </c>
      <c r="B177" s="49" t="s">
        <v>192</v>
      </c>
      <c r="C177" s="49" t="s">
        <v>619</v>
      </c>
      <c r="D177" s="53">
        <v>4.8</v>
      </c>
      <c r="E177" s="53">
        <v>4.8</v>
      </c>
      <c r="F177" s="59">
        <f t="shared" si="10"/>
        <v>100</v>
      </c>
      <c r="G177" s="42"/>
    </row>
    <row r="178" spans="1:7" s="43" customFormat="1" ht="78.75" x14ac:dyDescent="0.25">
      <c r="A178" s="74" t="s">
        <v>620</v>
      </c>
      <c r="B178" s="75" t="s">
        <v>621</v>
      </c>
      <c r="C178" s="47" t="s">
        <v>622</v>
      </c>
      <c r="D178" s="67">
        <v>25</v>
      </c>
      <c r="E178" s="67">
        <v>25</v>
      </c>
      <c r="F178" s="67">
        <f t="shared" si="10"/>
        <v>100</v>
      </c>
      <c r="G178" s="42"/>
    </row>
    <row r="179" spans="1:7" s="43" customFormat="1" ht="47.25" x14ac:dyDescent="0.25">
      <c r="A179" s="124" t="s">
        <v>623</v>
      </c>
      <c r="B179" s="126" t="s">
        <v>195</v>
      </c>
      <c r="C179" s="49" t="s">
        <v>624</v>
      </c>
      <c r="D179" s="68">
        <v>80</v>
      </c>
      <c r="E179" s="53">
        <v>80</v>
      </c>
      <c r="F179" s="59">
        <f t="shared" si="10"/>
        <v>100</v>
      </c>
      <c r="G179" s="42"/>
    </row>
    <row r="180" spans="1:7" s="43" customFormat="1" ht="47.25" x14ac:dyDescent="0.25">
      <c r="A180" s="125"/>
      <c r="B180" s="127"/>
      <c r="C180" s="49" t="s">
        <v>625</v>
      </c>
      <c r="D180" s="68">
        <v>110</v>
      </c>
      <c r="E180" s="68">
        <v>110</v>
      </c>
      <c r="F180" s="59">
        <f t="shared" si="10"/>
        <v>100</v>
      </c>
      <c r="G180" s="42"/>
    </row>
    <row r="181" spans="1:7" s="43" customFormat="1" ht="36" customHeight="1" x14ac:dyDescent="0.25">
      <c r="A181" s="58" t="s">
        <v>626</v>
      </c>
      <c r="B181" s="49" t="s">
        <v>197</v>
      </c>
      <c r="C181" s="49" t="s">
        <v>627</v>
      </c>
      <c r="D181" s="53">
        <v>2</v>
      </c>
      <c r="E181" s="53">
        <v>2</v>
      </c>
      <c r="F181" s="59">
        <f t="shared" si="10"/>
        <v>100</v>
      </c>
      <c r="G181" s="42"/>
    </row>
    <row r="182" spans="1:7" s="43" customFormat="1" ht="49.5" customHeight="1" x14ac:dyDescent="0.25">
      <c r="A182" s="80" t="s">
        <v>628</v>
      </c>
      <c r="B182" s="81" t="s">
        <v>140</v>
      </c>
      <c r="C182" s="82" t="s">
        <v>629</v>
      </c>
      <c r="D182" s="83">
        <v>64</v>
      </c>
      <c r="E182" s="83">
        <v>74.5</v>
      </c>
      <c r="F182" s="83" t="s">
        <v>306</v>
      </c>
      <c r="G182" s="42"/>
    </row>
    <row r="183" spans="1:7" s="43" customFormat="1" ht="31.5" x14ac:dyDescent="0.25">
      <c r="A183" s="58" t="s">
        <v>630</v>
      </c>
      <c r="B183" s="49" t="s">
        <v>142</v>
      </c>
      <c r="C183" s="49" t="s">
        <v>631</v>
      </c>
      <c r="D183" s="59">
        <v>95</v>
      </c>
      <c r="E183" s="59">
        <v>95</v>
      </c>
      <c r="F183" s="59">
        <f>E183/D183*100</f>
        <v>100</v>
      </c>
      <c r="G183" s="42"/>
    </row>
    <row r="184" spans="1:7" s="87" customFormat="1" ht="62.25" customHeight="1" x14ac:dyDescent="0.25">
      <c r="A184" s="128" t="s">
        <v>632</v>
      </c>
      <c r="B184" s="126" t="s">
        <v>633</v>
      </c>
      <c r="C184" s="84" t="s">
        <v>634</v>
      </c>
      <c r="D184" s="85">
        <v>100</v>
      </c>
      <c r="E184" s="85">
        <v>100</v>
      </c>
      <c r="F184" s="85">
        <f>E184/D184*100</f>
        <v>100</v>
      </c>
      <c r="G184" s="86"/>
    </row>
    <row r="185" spans="1:7" s="87" customFormat="1" ht="63" x14ac:dyDescent="0.25">
      <c r="A185" s="129"/>
      <c r="B185" s="131"/>
      <c r="C185" s="84" t="s">
        <v>635</v>
      </c>
      <c r="D185" s="85">
        <v>40</v>
      </c>
      <c r="E185" s="85">
        <v>40</v>
      </c>
      <c r="F185" s="85">
        <f>E185/D185*100</f>
        <v>100</v>
      </c>
      <c r="G185" s="86"/>
    </row>
    <row r="186" spans="1:7" s="87" customFormat="1" ht="51.75" customHeight="1" x14ac:dyDescent="0.25">
      <c r="A186" s="130"/>
      <c r="B186" s="127"/>
      <c r="C186" s="84" t="s">
        <v>636</v>
      </c>
      <c r="D186" s="85">
        <v>100</v>
      </c>
      <c r="E186" s="85">
        <v>100</v>
      </c>
      <c r="F186" s="85">
        <f>E186/D186*100</f>
        <v>100</v>
      </c>
      <c r="G186" s="86"/>
    </row>
    <row r="187" spans="1:7" s="43" customFormat="1" ht="49.5" customHeight="1" x14ac:dyDescent="0.25">
      <c r="A187" s="80" t="s">
        <v>637</v>
      </c>
      <c r="B187" s="81" t="s">
        <v>199</v>
      </c>
      <c r="C187" s="82" t="s">
        <v>638</v>
      </c>
      <c r="D187" s="83">
        <v>17.3</v>
      </c>
      <c r="E187" s="83">
        <v>22.1</v>
      </c>
      <c r="F187" s="83" t="s">
        <v>379</v>
      </c>
      <c r="G187" s="42"/>
    </row>
    <row r="188" spans="1:7" s="43" customFormat="1" ht="47.25" x14ac:dyDescent="0.25">
      <c r="A188" s="58" t="s">
        <v>639</v>
      </c>
      <c r="B188" s="49" t="s">
        <v>640</v>
      </c>
      <c r="C188" s="49" t="s">
        <v>641</v>
      </c>
      <c r="D188" s="59">
        <v>140</v>
      </c>
      <c r="E188" s="59">
        <v>140</v>
      </c>
      <c r="F188" s="59">
        <f>E188/D188*100</f>
        <v>100</v>
      </c>
      <c r="G188" s="42"/>
    </row>
    <row r="189" spans="1:7" s="43" customFormat="1" ht="47.25" x14ac:dyDescent="0.25">
      <c r="A189" s="58" t="s">
        <v>642</v>
      </c>
      <c r="B189" s="49" t="s">
        <v>643</v>
      </c>
      <c r="C189" s="49" t="s">
        <v>644</v>
      </c>
      <c r="D189" s="59">
        <v>50.4</v>
      </c>
      <c r="E189" s="53">
        <v>52.1</v>
      </c>
      <c r="F189" s="59">
        <f>E189/D189*100</f>
        <v>103.37301587301589</v>
      </c>
      <c r="G189" s="42"/>
    </row>
    <row r="190" spans="1:7" s="87" customFormat="1" ht="30" customHeight="1" x14ac:dyDescent="0.25">
      <c r="A190" s="132" t="s">
        <v>645</v>
      </c>
      <c r="B190" s="134" t="s">
        <v>646</v>
      </c>
      <c r="C190" s="49" t="s">
        <v>647</v>
      </c>
      <c r="D190" s="53">
        <v>18</v>
      </c>
      <c r="E190" s="53">
        <v>18</v>
      </c>
      <c r="F190" s="59">
        <f>E190/D190*100</f>
        <v>100</v>
      </c>
      <c r="G190" s="86"/>
    </row>
    <row r="191" spans="1:7" s="87" customFormat="1" ht="36" customHeight="1" x14ac:dyDescent="0.25">
      <c r="A191" s="133"/>
      <c r="B191" s="134"/>
      <c r="C191" s="49" t="s">
        <v>648</v>
      </c>
      <c r="D191" s="53">
        <v>3.2</v>
      </c>
      <c r="E191" s="53">
        <v>3.2</v>
      </c>
      <c r="F191" s="59">
        <f>E191/D191*100</f>
        <v>100</v>
      </c>
      <c r="G191" s="86"/>
    </row>
  </sheetData>
  <mergeCells count="133">
    <mergeCell ref="A1:F1"/>
    <mergeCell ref="A2:F2"/>
    <mergeCell ref="A3:A4"/>
    <mergeCell ref="B3:B4"/>
    <mergeCell ref="C3:C4"/>
    <mergeCell ref="D3:F3"/>
    <mergeCell ref="A14:A16"/>
    <mergeCell ref="B14:B16"/>
    <mergeCell ref="A17:A18"/>
    <mergeCell ref="B17:B18"/>
    <mergeCell ref="A19:A22"/>
    <mergeCell ref="B19:B22"/>
    <mergeCell ref="A6:A9"/>
    <mergeCell ref="B6:B9"/>
    <mergeCell ref="A10:A11"/>
    <mergeCell ref="B10:B11"/>
    <mergeCell ref="A12:A13"/>
    <mergeCell ref="B12:B13"/>
    <mergeCell ref="A33:A34"/>
    <mergeCell ref="B33:B34"/>
    <mergeCell ref="A35:A36"/>
    <mergeCell ref="B35:B36"/>
    <mergeCell ref="A37:A38"/>
    <mergeCell ref="B37:B38"/>
    <mergeCell ref="A23:A24"/>
    <mergeCell ref="B23:B24"/>
    <mergeCell ref="A25:A27"/>
    <mergeCell ref="B25:B27"/>
    <mergeCell ref="B28:B29"/>
    <mergeCell ref="A31:A32"/>
    <mergeCell ref="B31:B32"/>
    <mergeCell ref="D46:D47"/>
    <mergeCell ref="E46:E47"/>
    <mergeCell ref="F46:F47"/>
    <mergeCell ref="A39:A40"/>
    <mergeCell ref="B39:B40"/>
    <mergeCell ref="A42:A43"/>
    <mergeCell ref="B42:B43"/>
    <mergeCell ref="A44:A45"/>
    <mergeCell ref="B44:B45"/>
    <mergeCell ref="A48:A49"/>
    <mergeCell ref="B48:B49"/>
    <mergeCell ref="A54:A55"/>
    <mergeCell ref="B54:B55"/>
    <mergeCell ref="A56:A57"/>
    <mergeCell ref="B56:B57"/>
    <mergeCell ref="A46:A47"/>
    <mergeCell ref="B46:B47"/>
    <mergeCell ref="C46:C47"/>
    <mergeCell ref="A68:A69"/>
    <mergeCell ref="B68:B69"/>
    <mergeCell ref="A74:A75"/>
    <mergeCell ref="B74:B75"/>
    <mergeCell ref="A76:A77"/>
    <mergeCell ref="B76:B77"/>
    <mergeCell ref="A58:A59"/>
    <mergeCell ref="B58:B59"/>
    <mergeCell ref="A63:A64"/>
    <mergeCell ref="B63:B64"/>
    <mergeCell ref="A65:A66"/>
    <mergeCell ref="B65:B66"/>
    <mergeCell ref="A85:A86"/>
    <mergeCell ref="B85:B86"/>
    <mergeCell ref="A88:A89"/>
    <mergeCell ref="B88:B89"/>
    <mergeCell ref="A90:A91"/>
    <mergeCell ref="B90:B91"/>
    <mergeCell ref="A78:A79"/>
    <mergeCell ref="B78:B79"/>
    <mergeCell ref="A81:A82"/>
    <mergeCell ref="B81:B82"/>
    <mergeCell ref="A83:A84"/>
    <mergeCell ref="B83:B84"/>
    <mergeCell ref="A100:A101"/>
    <mergeCell ref="B100:B101"/>
    <mergeCell ref="A102:A103"/>
    <mergeCell ref="B102:B103"/>
    <mergeCell ref="A104:A105"/>
    <mergeCell ref="B104:B105"/>
    <mergeCell ref="A93:A94"/>
    <mergeCell ref="B93:B94"/>
    <mergeCell ref="A96:A97"/>
    <mergeCell ref="B96:B97"/>
    <mergeCell ref="A98:A99"/>
    <mergeCell ref="B98:B99"/>
    <mergeCell ref="A118:A120"/>
    <mergeCell ref="B118:B120"/>
    <mergeCell ref="A122:A123"/>
    <mergeCell ref="B122:B123"/>
    <mergeCell ref="A126:A127"/>
    <mergeCell ref="B126:B127"/>
    <mergeCell ref="A107:A108"/>
    <mergeCell ref="B107:B108"/>
    <mergeCell ref="A110:A112"/>
    <mergeCell ref="B110:B112"/>
    <mergeCell ref="A113:A114"/>
    <mergeCell ref="B113:B114"/>
    <mergeCell ref="A138:A139"/>
    <mergeCell ref="B138:B139"/>
    <mergeCell ref="A145:A146"/>
    <mergeCell ref="B145:B146"/>
    <mergeCell ref="A147:A148"/>
    <mergeCell ref="B147:B148"/>
    <mergeCell ref="A129:A131"/>
    <mergeCell ref="B129:B131"/>
    <mergeCell ref="A132:A133"/>
    <mergeCell ref="B132:B133"/>
    <mergeCell ref="A134:A135"/>
    <mergeCell ref="B134:B135"/>
    <mergeCell ref="A157:A158"/>
    <mergeCell ref="B157:B158"/>
    <mergeCell ref="A162:A163"/>
    <mergeCell ref="B162:B163"/>
    <mergeCell ref="A164:A165"/>
    <mergeCell ref="B164:B165"/>
    <mergeCell ref="A149:A150"/>
    <mergeCell ref="B149:B150"/>
    <mergeCell ref="A153:A154"/>
    <mergeCell ref="B153:B154"/>
    <mergeCell ref="A155:A156"/>
    <mergeCell ref="B155:B156"/>
    <mergeCell ref="A179:A180"/>
    <mergeCell ref="B179:B180"/>
    <mergeCell ref="A184:A186"/>
    <mergeCell ref="B184:B186"/>
    <mergeCell ref="A190:A191"/>
    <mergeCell ref="B190:B191"/>
    <mergeCell ref="A166:A167"/>
    <mergeCell ref="B166:B167"/>
    <mergeCell ref="A169:A170"/>
    <mergeCell ref="B169:B170"/>
    <mergeCell ref="A173:A174"/>
    <mergeCell ref="B173:B174"/>
  </mergeCells>
  <printOptions horizontalCentered="1"/>
  <pageMargins left="0.31496062992125984" right="0.31496062992125984" top="0.35433070866141736" bottom="0.35433070866141736" header="0" footer="0"/>
  <pageSetup paperSize="9" scale="64" fitToHeight="0" orientation="portrait" r:id="rId1"/>
  <rowBreaks count="4" manualBreakCount="4">
    <brk id="26" max="5" man="1"/>
    <brk id="67" max="16383" man="1"/>
    <brk id="146" max="16383" man="1"/>
    <brk id="1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Финансирование</vt:lpstr>
      <vt:lpstr>Результаты</vt:lpstr>
      <vt:lpstr>Финансирование!Заголовки_для_печати</vt:lpstr>
      <vt:lpstr>Финансирование!Область_печати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2024-05-22T13:37:46Z</cp:lastPrinted>
  <dcterms:created xsi:type="dcterms:W3CDTF">2021-01-29T07:43:13Z</dcterms:created>
  <dcterms:modified xsi:type="dcterms:W3CDTF">2024-05-22T13:38:52Z</dcterms:modified>
</cp:coreProperties>
</file>