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865" yWindow="195" windowWidth="15975" windowHeight="12465" tabRatio="604"/>
  </bookViews>
  <sheets>
    <sheet name="1 квартал 2024 года" sheetId="1" r:id="rId1"/>
  </sheets>
  <definedNames>
    <definedName name="_xlnm._FilterDatabase" localSheetId="0" hidden="1">'1 квартал 2024 года'!$H$1:$H$318</definedName>
    <definedName name="Z_2505F84B_EDD5_43D7_8CE7_AFF925DFBFF7_.wvu.Cols" localSheetId="0" hidden="1">'1 квартал 2024 года'!#REF!</definedName>
    <definedName name="Z_2505F84B_EDD5_43D7_8CE7_AFF925DFBFF7_.wvu.PrintArea" localSheetId="0" hidden="1">'1 квартал 2024 года'!$B$1:$H$264</definedName>
    <definedName name="Z_2505F84B_EDD5_43D7_8CE7_AFF925DFBFF7_.wvu.PrintTitles" localSheetId="0" hidden="1">'1 квартал 2024 года'!$B:$B,'1 квартал 2024 года'!$3:$6</definedName>
    <definedName name="Z_2505F84B_EDD5_43D7_8CE7_AFF925DFBFF7_.wvu.Rows" localSheetId="0" hidden="1">'1 квартал 2024 года'!#REF!,'1 квартал 2024 года'!$6:$6,'1 квартал 2024 года'!#REF!,'1 квартал 2024 года'!#REF!,'1 квартал 2024 года'!#REF!,'1 квартал 2024 года'!#REF!</definedName>
    <definedName name="Z_9D015A7B_71BF_4A38_92C8_CCD8973F5CA0_.wvu.Cols" localSheetId="0" hidden="1">'1 квартал 2024 года'!#REF!,'1 квартал 2024 года'!#REF!</definedName>
    <definedName name="Z_9D015A7B_71BF_4A38_92C8_CCD8973F5CA0_.wvu.FilterData" localSheetId="0" hidden="1">'1 квартал 2024 года'!$B$6:$H$264</definedName>
    <definedName name="Z_9D015A7B_71BF_4A38_92C8_CCD8973F5CA0_.wvu.PrintArea" localSheetId="0" hidden="1">'1 квартал 2024 года'!#REF!</definedName>
    <definedName name="Z_9D015A7B_71BF_4A38_92C8_CCD8973F5CA0_.wvu.PrintTitles" localSheetId="0" hidden="1">'1 квартал 2024 года'!$B:$B,'1 квартал 2024 года'!$3:$6</definedName>
    <definedName name="Z_9D015A7B_71BF_4A38_92C8_CCD8973F5CA0_.wvu.Rows" localSheetId="0" hidden="1">'1 квартал 2024 года'!#REF!</definedName>
    <definedName name="_xlnm.Print_Titles" localSheetId="0">'1 квартал 2024 года'!$B:$B,'1 квартал 2024 года'!$3:$5</definedName>
    <definedName name="_xlnm.Print_Area" localSheetId="0">'1 квартал 2024 года'!$A$1:$H$297</definedName>
  </definedNames>
  <calcPr calcId="144525"/>
</workbook>
</file>

<file path=xl/calcChain.xml><?xml version="1.0" encoding="utf-8"?>
<calcChain xmlns="http://schemas.openxmlformats.org/spreadsheetml/2006/main">
  <c r="G234" i="1" l="1"/>
  <c r="C294" i="1" l="1"/>
  <c r="C173" i="1"/>
  <c r="C156" i="1"/>
  <c r="C143" i="1"/>
  <c r="C88" i="1"/>
  <c r="C48" i="1"/>
  <c r="C30" i="1"/>
  <c r="G48" i="1" l="1"/>
  <c r="G73" i="1"/>
  <c r="G7" i="1"/>
  <c r="G125" i="1"/>
  <c r="G143" i="1"/>
  <c r="G156" i="1"/>
  <c r="G173" i="1"/>
  <c r="G200" i="1"/>
  <c r="G214" i="1"/>
  <c r="G218" i="1"/>
  <c r="G230" i="1"/>
  <c r="F233" i="1"/>
  <c r="G242" i="1"/>
  <c r="G250" i="1"/>
  <c r="G268" i="1"/>
  <c r="G274" i="1"/>
  <c r="G280" i="1"/>
  <c r="G284" i="1"/>
  <c r="G88" i="1"/>
  <c r="G30" i="1"/>
  <c r="H293" i="1" l="1"/>
  <c r="F293" i="1" l="1"/>
  <c r="E125" i="1" l="1"/>
  <c r="F290" i="1"/>
  <c r="F289" i="1"/>
  <c r="F288" i="1"/>
  <c r="F287" i="1"/>
  <c r="F286" i="1"/>
  <c r="F282" i="1"/>
  <c r="F279" i="1"/>
  <c r="F278" i="1"/>
  <c r="F276" i="1"/>
  <c r="F272" i="1"/>
  <c r="F271" i="1"/>
  <c r="F270" i="1"/>
  <c r="F269" i="1"/>
  <c r="F265" i="1"/>
  <c r="F264" i="1"/>
  <c r="F263" i="1"/>
  <c r="F262" i="1"/>
  <c r="F261" i="1"/>
  <c r="F260" i="1"/>
  <c r="F259" i="1"/>
  <c r="F258" i="1"/>
  <c r="F257" i="1"/>
  <c r="F256" i="1"/>
  <c r="F254" i="1"/>
  <c r="F253" i="1"/>
  <c r="F252" i="1"/>
  <c r="F249" i="1"/>
  <c r="F248" i="1"/>
  <c r="F247" i="1"/>
  <c r="F246" i="1"/>
  <c r="F245" i="1"/>
  <c r="F241" i="1"/>
  <c r="F240" i="1"/>
  <c r="F239" i="1"/>
  <c r="F236" i="1"/>
  <c r="F231" i="1"/>
  <c r="F227" i="1"/>
  <c r="F226" i="1"/>
  <c r="F225" i="1"/>
  <c r="F224" i="1"/>
  <c r="F223" i="1"/>
  <c r="F222" i="1"/>
  <c r="F221" i="1"/>
  <c r="F220" i="1"/>
  <c r="F217" i="1"/>
  <c r="F216" i="1"/>
  <c r="F213" i="1"/>
  <c r="F212" i="1"/>
  <c r="F211" i="1"/>
  <c r="F209" i="1"/>
  <c r="F208" i="1"/>
  <c r="F207" i="1"/>
  <c r="F206" i="1"/>
  <c r="F205" i="1"/>
  <c r="F204" i="1"/>
  <c r="F196" i="1"/>
  <c r="F194" i="1"/>
  <c r="F193" i="1"/>
  <c r="F192" i="1"/>
  <c r="F191" i="1"/>
  <c r="F190" i="1"/>
  <c r="F189" i="1"/>
  <c r="F188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1" i="1"/>
  <c r="F170" i="1"/>
  <c r="F169" i="1"/>
  <c r="F168" i="1"/>
  <c r="F166" i="1"/>
  <c r="F163" i="1"/>
  <c r="F162" i="1"/>
  <c r="F161" i="1"/>
  <c r="F160" i="1"/>
  <c r="F159" i="1"/>
  <c r="F158" i="1"/>
  <c r="F152" i="1"/>
  <c r="F151" i="1"/>
  <c r="F150" i="1"/>
  <c r="F149" i="1"/>
  <c r="F148" i="1"/>
  <c r="F147" i="1"/>
  <c r="F146" i="1"/>
  <c r="F145" i="1"/>
  <c r="F144" i="1"/>
  <c r="F141" i="1"/>
  <c r="F140" i="1"/>
  <c r="F138" i="1"/>
  <c r="F137" i="1"/>
  <c r="F136" i="1"/>
  <c r="F135" i="1"/>
  <c r="F132" i="1"/>
  <c r="F131" i="1"/>
  <c r="F130" i="1"/>
  <c r="F129" i="1"/>
  <c r="F128" i="1"/>
  <c r="F127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6" i="1"/>
  <c r="F95" i="1"/>
  <c r="F94" i="1"/>
  <c r="F93" i="1"/>
  <c r="F92" i="1"/>
  <c r="F91" i="1"/>
  <c r="F90" i="1"/>
  <c r="F83" i="1"/>
  <c r="F82" i="1"/>
  <c r="F81" i="1"/>
  <c r="F80" i="1"/>
  <c r="F79" i="1"/>
  <c r="F78" i="1"/>
  <c r="F77" i="1"/>
  <c r="F76" i="1"/>
  <c r="F75" i="1"/>
  <c r="F7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6" i="1"/>
  <c r="F45" i="1"/>
  <c r="F43" i="1"/>
  <c r="F42" i="1"/>
  <c r="F41" i="1"/>
  <c r="F40" i="1"/>
  <c r="F39" i="1"/>
  <c r="F38" i="1"/>
  <c r="F37" i="1"/>
  <c r="F34" i="1"/>
  <c r="F33" i="1"/>
  <c r="F32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E284" i="1"/>
  <c r="H284" i="1" s="1"/>
  <c r="D284" i="1"/>
  <c r="E280" i="1"/>
  <c r="H280" i="1" s="1"/>
  <c r="D280" i="1"/>
  <c r="E274" i="1"/>
  <c r="D274" i="1"/>
  <c r="E268" i="1"/>
  <c r="D268" i="1"/>
  <c r="E250" i="1"/>
  <c r="H250" i="1" s="1"/>
  <c r="D250" i="1"/>
  <c r="C250" i="1"/>
  <c r="E242" i="1"/>
  <c r="H242" i="1" s="1"/>
  <c r="D242" i="1"/>
  <c r="F242" i="1" l="1"/>
  <c r="F268" i="1"/>
  <c r="F274" i="1"/>
  <c r="H274" i="1"/>
  <c r="F250" i="1"/>
  <c r="F280" i="1"/>
  <c r="F284" i="1"/>
  <c r="E234" i="1"/>
  <c r="H234" i="1" s="1"/>
  <c r="D234" i="1"/>
  <c r="E230" i="1"/>
  <c r="D230" i="1"/>
  <c r="H230" i="1" l="1"/>
  <c r="F230" i="1"/>
  <c r="F234" i="1"/>
  <c r="E218" i="1"/>
  <c r="D218" i="1"/>
  <c r="E214" i="1"/>
  <c r="D214" i="1"/>
  <c r="E200" i="1"/>
  <c r="H200" i="1" s="1"/>
  <c r="D200" i="1"/>
  <c r="E173" i="1"/>
  <c r="H173" i="1" s="1"/>
  <c r="D195" i="1"/>
  <c r="E156" i="1"/>
  <c r="D156" i="1"/>
  <c r="E143" i="1"/>
  <c r="H143" i="1" s="1"/>
  <c r="D143" i="1"/>
  <c r="D139" i="1"/>
  <c r="E88" i="1"/>
  <c r="H88" i="1" s="1"/>
  <c r="D88" i="1"/>
  <c r="E73" i="1"/>
  <c r="D73" i="1"/>
  <c r="E48" i="1"/>
  <c r="H48" i="1" s="1"/>
  <c r="D48" i="1"/>
  <c r="D44" i="1"/>
  <c r="E30" i="1"/>
  <c r="E7" i="1"/>
  <c r="H7" i="1" s="1"/>
  <c r="D7" i="1"/>
  <c r="H30" i="1" l="1"/>
  <c r="F139" i="1"/>
  <c r="D125" i="1"/>
  <c r="F125" i="1" s="1"/>
  <c r="H214" i="1"/>
  <c r="F214" i="1"/>
  <c r="D30" i="1"/>
  <c r="F30" i="1" s="1"/>
  <c r="F44" i="1"/>
  <c r="H73" i="1"/>
  <c r="F73" i="1"/>
  <c r="D173" i="1"/>
  <c r="F173" i="1" s="1"/>
  <c r="F195" i="1"/>
  <c r="F48" i="1"/>
  <c r="F218" i="1"/>
  <c r="F200" i="1"/>
  <c r="F156" i="1"/>
  <c r="F143" i="1"/>
  <c r="F88" i="1"/>
  <c r="F7" i="1"/>
  <c r="G292" i="1"/>
  <c r="E292" i="1"/>
  <c r="E294" i="1" s="1"/>
  <c r="D292" i="1" l="1"/>
  <c r="D294" i="1" s="1"/>
  <c r="F294" i="1" s="1"/>
  <c r="H292" i="1"/>
  <c r="G294" i="1"/>
  <c r="H294" i="1" s="1"/>
  <c r="C268" i="1"/>
  <c r="C284" i="1"/>
  <c r="C218" i="1"/>
  <c r="C280" i="1"/>
  <c r="C274" i="1"/>
  <c r="F292" i="1" l="1"/>
  <c r="C242" i="1"/>
  <c r="C234" i="1"/>
  <c r="C230" i="1"/>
  <c r="C200" i="1"/>
  <c r="C214" i="1"/>
  <c r="C73" i="1" l="1"/>
  <c r="C125" i="1" l="1"/>
  <c r="C7" i="1"/>
  <c r="C292" i="1" l="1"/>
</calcChain>
</file>

<file path=xl/sharedStrings.xml><?xml version="1.0" encoding="utf-8"?>
<sst xmlns="http://schemas.openxmlformats.org/spreadsheetml/2006/main" count="542" uniqueCount="535">
  <si>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</si>
  <si>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</si>
  <si>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</si>
  <si>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</si>
  <si>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</si>
  <si>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</si>
  <si>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</si>
  <si>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</si>
  <si>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</si>
  <si>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</si>
  <si>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</si>
  <si>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</si>
  <si>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</si>
  <si>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</si>
  <si>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</si>
  <si>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</si>
  <si>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</si>
  <si>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</si>
  <si>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</si>
  <si>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</si>
  <si>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</si>
  <si>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на 1 апреля 2024 года</t>
  </si>
  <si>
    <t>на 1 апреля 2023 года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</si>
  <si>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</si>
  <si>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</si>
  <si>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</si>
  <si>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</si>
  <si>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Региональный проект «Молодые профессионалы (Повышение конкурентоспособности профессионального образования)»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</si>
  <si>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</si>
  <si>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</si>
  <si>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</si>
  <si>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</si>
  <si>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</si>
  <si>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</si>
  <si>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</si>
  <si>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</si>
  <si>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</si>
  <si>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</si>
  <si>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</si>
  <si>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</si>
  <si>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</si>
  <si>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</si>
  <si>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511E600000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</si>
  <si>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</si>
  <si>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</si>
  <si>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</si>
  <si>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</si>
  <si>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</si>
  <si>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</si>
  <si>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</si>
  <si>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</si>
  <si>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</si>
  <si>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</si>
  <si>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</si>
  <si>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</si>
  <si>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</si>
  <si>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</si>
  <si>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</si>
  <si>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</si>
  <si>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</si>
  <si>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</si>
  <si>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</si>
  <si>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</si>
  <si>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</si>
  <si>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</si>
  <si>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</si>
  <si>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</si>
  <si>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</si>
  <si>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</si>
  <si>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</si>
  <si>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</si>
  <si>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</si>
  <si>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</si>
  <si>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</si>
  <si>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</si>
  <si>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</si>
  <si>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</si>
  <si>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</si>
  <si>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</si>
  <si>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</si>
  <si>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</si>
  <si>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</si>
  <si>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</si>
  <si>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</si>
  <si>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</si>
  <si>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</si>
  <si>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</si>
  <si>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</si>
  <si>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</si>
  <si>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</si>
  <si>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</si>
  <si>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</si>
  <si>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</si>
  <si>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</si>
  <si>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</si>
  <si>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</si>
  <si>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</si>
  <si>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</si>
  <si>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</si>
  <si>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</si>
  <si>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</si>
  <si>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</si>
  <si>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</si>
  <si>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</si>
  <si>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</si>
  <si>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</si>
  <si>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</si>
  <si>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</si>
  <si>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</si>
  <si>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</si>
  <si>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</si>
  <si>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</si>
  <si>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</si>
  <si>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</si>
  <si>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</si>
  <si>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</si>
  <si>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</si>
  <si>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</si>
  <si>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</si>
  <si>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</si>
  <si>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</si>
  <si>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</si>
  <si>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</si>
  <si>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</si>
  <si>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</si>
  <si>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</si>
  <si>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</si>
  <si>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</si>
  <si>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</si>
  <si>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</si>
  <si>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</si>
  <si>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</si>
  <si>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</si>
  <si>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</si>
  <si>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</si>
  <si>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5510300000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</si>
  <si>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</si>
  <si>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</si>
  <si>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</si>
  <si>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</si>
  <si>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</si>
  <si>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</si>
  <si>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</si>
  <si>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</si>
  <si>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</si>
  <si>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</si>
  <si>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</si>
  <si>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</si>
  <si>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</si>
  <si>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</si>
  <si>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</si>
  <si>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</si>
  <si>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</si>
  <si>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</si>
  <si>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</si>
  <si>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</si>
  <si>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</si>
  <si>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</si>
  <si>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</si>
  <si>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</si>
  <si>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</si>
  <si>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</si>
  <si>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</si>
  <si>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</si>
  <si>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</si>
  <si>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</si>
  <si>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</si>
  <si>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</si>
  <si>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</si>
  <si>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</si>
  <si>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</si>
  <si>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</si>
  <si>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</si>
  <si>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</si>
  <si>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</si>
  <si>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</si>
  <si>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</si>
  <si>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</si>
  <si>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</si>
  <si>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</si>
  <si>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</si>
  <si>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</si>
  <si>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</si>
  <si>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</si>
  <si>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</si>
  <si>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</si>
  <si>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</si>
  <si>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</si>
  <si>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</si>
  <si>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</si>
  <si>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</si>
  <si>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</si>
  <si>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</si>
  <si>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</si>
  <si>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</si>
  <si>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</si>
  <si>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</si>
  <si>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</si>
  <si>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</si>
  <si>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</si>
  <si>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</si>
  <si>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</si>
  <si>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</si>
  <si>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</si>
  <si>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</si>
  <si>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</si>
  <si>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</si>
  <si>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</si>
  <si>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</si>
  <si>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</si>
  <si>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</si>
  <si>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</si>
  <si>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</si>
  <si>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</si>
  <si>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</si>
  <si>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</si>
  <si>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</si>
  <si>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</si>
  <si>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</si>
  <si>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</si>
  <si>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</si>
  <si>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</si>
  <si>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</si>
  <si>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</si>
  <si>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</si>
  <si>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</si>
  <si>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</si>
  <si>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</si>
  <si>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</si>
  <si>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</si>
  <si>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</si>
  <si>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</si>
  <si>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</si>
  <si>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</si>
  <si>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</si>
  <si>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</si>
  <si>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</si>
  <si>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</si>
  <si>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</si>
  <si>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«Вовлечение в оборот и комплекс-ная мелиорация земель сельскохозяйственного назначе-ния»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</si>
  <si>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</si>
  <si>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</si>
  <si>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</si>
  <si>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</si>
  <si>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</si>
  <si>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</si>
  <si>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</si>
  <si>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</si>
  <si>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</si>
  <si>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</si>
  <si>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</si>
  <si>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</si>
  <si>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</si>
  <si>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</si>
  <si>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</si>
  <si>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</si>
  <si>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</si>
  <si>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</si>
  <si>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</si>
  <si>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</si>
  <si>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</si>
  <si>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</si>
  <si>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</si>
  <si>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</si>
  <si>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</si>
  <si>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</si>
  <si>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</si>
  <si>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</si>
  <si>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</si>
  <si>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</si>
  <si>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</si>
  <si>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</si>
  <si>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</si>
  <si>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</si>
  <si>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</si>
  <si>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</si>
  <si>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</si>
  <si>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</si>
  <si>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</si>
  <si>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</si>
  <si>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</si>
  <si>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</si>
  <si>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</si>
  <si>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</si>
  <si>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</si>
  <si>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</si>
  <si>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</si>
  <si>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</si>
  <si>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</si>
  <si>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</si>
  <si>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</si>
  <si>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</si>
  <si>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</si>
  <si>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</si>
  <si>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</si>
  <si>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</si>
  <si>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</si>
  <si>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</si>
  <si>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</si>
  <si>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</si>
  <si>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</si>
  <si>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</si>
  <si>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</si>
  <si>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</si>
  <si>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</si>
  <si>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</si>
  <si>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</si>
  <si>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</si>
  <si>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</si>
  <si>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</si>
  <si>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</si>
  <si>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</si>
  <si>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</si>
  <si>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</si>
  <si>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</si>
  <si>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</si>
  <si>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</si>
  <si>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</si>
  <si>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</si>
  <si>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</si>
  <si>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</si>
  <si>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</si>
  <si>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</si>
  <si>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</si>
  <si>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</si>
  <si>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</si>
  <si>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</si>
  <si>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</si>
  <si>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</si>
  <si>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</si>
  <si>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</si>
  <si>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</si>
  <si>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</si>
  <si>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</si>
  <si>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</si>
  <si>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</si>
  <si>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</si>
  <si>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</si>
  <si>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</si>
  <si>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</si>
  <si>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</si>
  <si>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</si>
  <si>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</si>
  <si>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</si>
  <si>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</si>
  <si>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</si>
  <si>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</si>
  <si>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</si>
  <si>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</si>
  <si>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</si>
  <si>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</si>
  <si>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«Поддержка книгоиздания, повышение уровня информационной открытости органов государственной власти»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</si>
  <si>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</si>
  <si>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</si>
  <si>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</si>
  <si>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</si>
  <si>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</si>
  <si>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</si>
  <si>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</si>
  <si>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</si>
  <si>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</si>
  <si>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6630900000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</si>
  <si>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</si>
  <si>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</si>
  <si>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</si>
  <si>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</si>
  <si>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</si>
  <si>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</si>
  <si>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</si>
  <si>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</si>
  <si>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Комплекс процессных мероприятий «Развитие местного самоуправления в Саратовской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</si>
  <si>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</si>
  <si>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</si>
  <si>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</si>
  <si>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</si>
  <si>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</si>
  <si>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</si>
  <si>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</si>
  <si>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</si>
  <si>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</si>
  <si>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</si>
  <si>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</si>
  <si>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</si>
  <si>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</si>
  <si>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</si>
  <si>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</si>
  <si>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</si>
  <si>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</si>
  <si>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</si>
  <si>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</si>
  <si>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</si>
  <si>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</si>
  <si>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</si>
  <si>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</si>
  <si>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</si>
  <si>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</si>
  <si>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</si>
  <si>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</si>
  <si>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Комплекс процессных мероприятий «Методическое и информационное обеспечение»</t>
  </si>
  <si>
    <t>Региональный проект «Стимулирование развития виноградарства и виноделия»</t>
  </si>
  <si>
    <t>Х</t>
  </si>
  <si>
    <t>Региональный проект «Развитие детского здравоохранения, включая создание современной инфраструктуры оказания медицинской помощи детям»</t>
  </si>
  <si>
    <t>Региональный проект «Формирование системы мотивации граждан к здоровому образу жизни, включая здоровое питание и отказ от вредных привычек»</t>
  </si>
  <si>
    <t>Региональный проект «Развитие инфраструктуры в сфере занятости населения»</t>
  </si>
  <si>
    <t>Региональный проект «Строительство и реконструкция автомобильных дорог и искусственных сооружений»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</si>
  <si>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</si>
  <si>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</si>
  <si>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</si>
  <si>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</si>
  <si>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</si>
  <si>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</si>
  <si>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в 8,8 раза</t>
  </si>
  <si>
    <t>в 6,6 раза</t>
  </si>
  <si>
    <t>в 4,3 раза</t>
  </si>
  <si>
    <t>в 2,2 раза</t>
  </si>
  <si>
    <t>Подпрограмма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</si>
  <si>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</si>
  <si>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</si>
  <si>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«Старшее поколение»</t>
  </si>
  <si>
    <t>Подпрограмма «Музеи»</t>
  </si>
  <si>
    <t>Подпрограмма «Театры»</t>
  </si>
  <si>
    <t>Подпрограмма «Концертные организации и коллективы»</t>
  </si>
  <si>
    <t>Подпрограмма «Библиотеки»</t>
  </si>
  <si>
    <t>Подпрограмма «Система образования в сфере культуры»</t>
  </si>
  <si>
    <t>Подпрограмма «Культурно-досуговые учреждения»</t>
  </si>
  <si>
    <t>Подпрограмма «Государственная охрана, сохранение и популяризация объектов культурного наследия»</t>
  </si>
  <si>
    <t>Подпрограмма «Архивы»</t>
  </si>
  <si>
    <t>Подпрограмма «Творческое развитие детей и молодежи в сфере культуры»</t>
  </si>
  <si>
    <t>Подпрограмма «Укрепление материально-технической базы учреждений в сфере культуры»</t>
  </si>
  <si>
    <t>Подпрограмма «Развитие кадрового потенциала сферы культуры»</t>
  </si>
  <si>
    <t>Подпрограмма «Популяризация культурных традиций»</t>
  </si>
  <si>
    <t>Подпрограмма «Гармонизация межнациональных отношений и этнокультурное развитие народов Саратовской области»</t>
  </si>
  <si>
    <t>Подпрограмма «Создание условий для обеспечения доступным и комфортным жильем сельского населения»</t>
  </si>
  <si>
    <t>Подпрограмма «Создание и развитие инфраструктуры на сельских территориях»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</si>
  <si>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</si>
  <si>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</si>
  <si>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Подпрограмма «Военно-патриотическое воспитание граждан»</t>
  </si>
  <si>
    <t>Подпрограмма «Гражданско-патриотическое воспитание граждан»</t>
  </si>
  <si>
    <t>Подпрограмма «Развитие и государственная поддержка промышленных предприятий обрабатывающих производств»</t>
  </si>
  <si>
    <t>Подпрограмма «Развитие местного самоуправления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</si>
  <si>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</si>
  <si>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«Управление региональными финансами Саратовской области»</t>
  </si>
  <si>
    <t>Подпрограмма «Информационная открытость органов государственной власти области»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</si>
  <si>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</si>
  <si>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«Профилактика терроризма и экстремизма в Саратовской области»</t>
  </si>
  <si>
    <t>Подпрограмма «Энергосбережение и повышение энергоэффективности теплоснабжения и системы коммунальной инфраструктуры»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</si>
  <si>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</si>
  <si>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</si>
  <si>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</si>
  <si>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>6100000000 (в 2023 году - 5И00000000)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</si>
  <si>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</si>
  <si>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5И20000000</t>
  </si>
  <si>
    <t>6000000000 (в 2023 году - 5Ж00000000)</t>
  </si>
  <si>
    <t>Подпрограмма «Модернизация и развитие транспортного комплекса Саратовской области»</t>
  </si>
  <si>
    <t>Подпрограмма  «Развитие и обеспечение сохранности сети автомобильных дорог Саратовской области»</t>
  </si>
  <si>
    <t>Подпрограмма «Повышение безопасности дорожного движения в Саратовской области»</t>
  </si>
  <si>
    <t>5900000000 (в 2023 году - 5Д00000000)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</si>
  <si>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</si>
  <si>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</si>
  <si>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</si>
  <si>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5Д10000000</t>
  </si>
  <si>
    <t>5Д20000000</t>
  </si>
  <si>
    <t>5Д30000000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</si>
  <si>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</si>
  <si>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</si>
  <si>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Подпрограмма «Развитие малого и среднего предпринимательства в  Саратовской области»</t>
  </si>
  <si>
    <t>Подпрограмма «Сокращение административных барьеров, повышение доступности государственных услуг»</t>
  </si>
  <si>
    <t>5700000000  (в 2023 году - 5Г00000000)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</si>
  <si>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</si>
  <si>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</si>
  <si>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</si>
  <si>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Подпрограмма «Туризм»</t>
  </si>
  <si>
    <t>Подпрограмма «Молодежная политика»</t>
  </si>
  <si>
    <t>5Г10000000</t>
  </si>
  <si>
    <t>5Г40000000</t>
  </si>
  <si>
    <t>5Г50000000</t>
  </si>
  <si>
    <t>Подпрограмма «Физическая культура и спорт. Подготовка спортивного резерва»</t>
  </si>
  <si>
    <t>Подпрограмма «Материально-техническая база спорта»</t>
  </si>
  <si>
    <t>5100000000 (в 2023 году - 5А00000000)</t>
  </si>
  <si>
    <t>Подпрограмма «Развитие системы дошкольного образования»</t>
  </si>
  <si>
    <t>Подпрограмма «Развитие системы общего и дополнительного образования»</t>
  </si>
  <si>
    <t>Подпрограмма «Поддержка одаренных детей Саратовской области»</t>
  </si>
  <si>
    <t>Подпрограмма «Развитие профессионального образования»</t>
  </si>
  <si>
    <t>Подпрограмма «Социальная адаптация детей-сирот, детей, оставшихся без попечения родителей»</t>
  </si>
  <si>
    <t>Подпрограмма «Совершенствование управления системой образования»</t>
  </si>
  <si>
    <t>5А10000000</t>
  </si>
  <si>
    <t>5А20000000</t>
  </si>
  <si>
    <t>5А30000000</t>
  </si>
  <si>
    <t>5А40000000</t>
  </si>
  <si>
    <t>5А50000000</t>
  </si>
  <si>
    <t>5А80000000</t>
  </si>
  <si>
    <t>5400000000 (в 2023 году - 5В00000000)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</si>
  <si>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</si>
  <si>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</si>
  <si>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</si>
  <si>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«Улучшение условий и охраны труда»</t>
  </si>
  <si>
    <t>5В10000000</t>
  </si>
  <si>
    <t>5В20000000</t>
  </si>
  <si>
    <t>5В30000000</t>
  </si>
  <si>
    <t>5В50000000</t>
  </si>
  <si>
    <t>5300000000  (в 2023 году - 5Е00000000)</t>
  </si>
  <si>
    <t>Подпрограмма «Комплексное освоение и развитие территорий в целях жилищного строительства»</t>
  </si>
  <si>
    <t>Подпрограмма «Капитальный ремонт и ремонт в многоквартирных домах Саратовской области»</t>
  </si>
  <si>
    <t>Подпрограмма «Обеспечение жилыми помещениями молодых семей»</t>
  </si>
  <si>
    <t>Подпрограмма «Обеспечение жилыми помещениями детей-сирот и детей, оставшихся без попечения родителей»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</si>
  <si>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</si>
  <si>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 «Развитие ипотечного жилищного кредитования»</t>
  </si>
  <si>
    <t>Подпрограмма «Обеспечение жильем отдельных категорий граждан в соответствии с федеральным законодательством»</t>
  </si>
  <si>
    <t>Подпрограмма «Повышение качества водоснабжения и водоотведения»</t>
  </si>
  <si>
    <t>Подпрограмма «Обеспечение устойчивого сокращения непригодного для проживания жилищного фонда»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</si>
  <si>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</si>
  <si>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</si>
  <si>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</si>
  <si>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</si>
  <si>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  в соответствии с Законом Саратовской области «Об областном бюджете на 2024 год и на плановый период 2025 и 2026 годов» в редакции от 11.03.2024 года</t>
  </si>
  <si>
    <t>** в соответствии с отчетом об исполнении бюджета субъекта Российской Федерации (форма по ОКУД № 0503117)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</si>
  <si>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</si>
  <si>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</si>
  <si>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</si>
  <si>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5ЕА0000000</t>
  </si>
  <si>
    <t>5Е80000000</t>
  </si>
  <si>
    <t>5Е70000000</t>
  </si>
  <si>
    <t>5Е60000000</t>
  </si>
  <si>
    <t>5Е5000000</t>
  </si>
  <si>
    <t>5Е40000000</t>
  </si>
  <si>
    <t>5Е30000000</t>
  </si>
  <si>
    <t>5Е20000000</t>
  </si>
  <si>
    <t>5Е10000000</t>
  </si>
  <si>
    <t>55Д0000000</t>
  </si>
  <si>
    <t>55Г0000000</t>
  </si>
  <si>
    <t>55Б0000000</t>
  </si>
  <si>
    <t>55А0000000</t>
  </si>
  <si>
    <t>5Ж10000000</t>
  </si>
  <si>
    <t>5Ж20000000</t>
  </si>
  <si>
    <t>5Ж30000000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</si>
</sst>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5" fontId="10" fillId="0" borderId="0" xfId="1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0" fontId="11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0" fontId="4" fillId="3" borderId="0" xfId="1" applyFont="1" applyFill="1"/>
    <xf numFmtId="0" fontId="11" fillId="3" borderId="2" xfId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5" fontId="9" fillId="4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164" fontId="8" fillId="0" borderId="2" xfId="1" applyNumberFormat="1" applyFont="1" applyFill="1" applyBorder="1" applyAlignment="1">
      <alignment horizontal="center" vertical="center"/>
    </xf>
    <xf numFmtId="4" fontId="7" fillId="0" borderId="0" xfId="1" applyNumberFormat="1" applyFont="1" applyFill="1"/>
    <xf numFmtId="166" fontId="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Font="1" applyFill="1" applyAlignment="1">
      <alignment vertical="top" wrapText="1"/>
    </xf>
    <xf numFmtId="0" fontId="8" fillId="0" borderId="0" xfId="0" applyFont="1" applyProtection="1">
      <protection locked="0"/>
    </xf>
    <xf numFmtId="164" fontId="9" fillId="0" borderId="2" xfId="1" applyNumberFormat="1" applyFont="1" applyFill="1" applyBorder="1" applyAlignment="1">
      <alignment horizontal="center"/>
    </xf>
    <xf numFmtId="167" fontId="13" fillId="0" borderId="0" xfId="1" applyNumberFormat="1" applyFont="1" applyFill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167" fontId="15" fillId="0" borderId="0" xfId="1" applyNumberFormat="1" applyFont="1" applyFill="1" applyAlignment="1">
      <alignment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/>
    </xf>
    <xf numFmtId="165" fontId="9" fillId="0" borderId="2" xfId="1" applyNumberFormat="1" applyFont="1" applyFill="1" applyBorder="1" applyAlignment="1">
      <alignment horizontal="center"/>
    </xf>
    <xf numFmtId="164" fontId="7" fillId="0" borderId="0" xfId="1" applyNumberFormat="1" applyFont="1" applyFill="1" applyAlignment="1">
      <alignment horizontal="center"/>
    </xf>
    <xf numFmtId="164" fontId="8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wrapText="1"/>
    </xf>
    <xf numFmtId="0" fontId="6" fillId="0" borderId="0" xfId="1" applyFont="1" applyFill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8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W292" sqref="W264:AA292"/>
    </sheetView>
  </sheetViews>
  <sheetFormatPr defaultColWidth="9" defaultRowHeight="15.75" x14ac:dyDescent="0.25"/>
  <cols>
    <col min="1" max="1" width="16" style="4" customWidth="1"/>
    <col min="2" max="2" width="98" style="17" customWidth="1"/>
    <col min="3" max="3" width="13.75" style="4" customWidth="1"/>
    <col min="4" max="4" width="13.875" style="4" customWidth="1"/>
    <col min="5" max="5" width="13.25" style="4" customWidth="1"/>
    <col min="6" max="6" width="12.25" style="4" customWidth="1"/>
    <col min="7" max="7" width="13.625" style="51" customWidth="1"/>
    <col min="8" max="8" width="19.125" style="4" customWidth="1"/>
    <col min="9" max="9" width="9" style="1"/>
    <col min="10" max="10" width="12.75" style="1" bestFit="1" customWidth="1"/>
    <col min="11" max="16384" width="9" style="1"/>
  </cols>
  <sheetData>
    <row r="1" spans="1:16" ht="20.25" x14ac:dyDescent="0.3">
      <c r="A1" s="55" t="s">
        <v>0</v>
      </c>
      <c r="B1" s="56"/>
      <c r="C1" s="56"/>
      <c r="D1" s="56"/>
      <c r="E1" s="56"/>
      <c r="F1" s="56"/>
      <c r="G1" s="56"/>
      <c r="H1" s="56"/>
    </row>
    <row r="2" spans="1:16" ht="24" customHeight="1" x14ac:dyDescent="0.3">
      <c r="B2" s="5"/>
      <c r="C2" s="6"/>
      <c r="D2" s="6"/>
      <c r="E2" s="6"/>
      <c r="F2" s="6"/>
      <c r="G2" s="49"/>
      <c r="H2" s="7" t="s">
        <v>1</v>
      </c>
    </row>
    <row r="3" spans="1:16" s="2" customFormat="1" ht="31.5" customHeight="1" x14ac:dyDescent="0.25">
      <c r="A3" s="57" t="s">
        <v>2</v>
      </c>
      <c r="B3" s="60" t="s">
        <v>3</v>
      </c>
      <c r="C3" s="61" t="s">
        <v>21</v>
      </c>
      <c r="D3" s="61"/>
      <c r="E3" s="61"/>
      <c r="F3" s="61"/>
      <c r="G3" s="8" t="s">
        <v>22</v>
      </c>
      <c r="H3" s="61" t="s">
        <v>4</v>
      </c>
    </row>
    <row r="4" spans="1:16" s="2" customFormat="1" ht="31.5" customHeight="1" x14ac:dyDescent="0.25">
      <c r="A4" s="58"/>
      <c r="B4" s="60"/>
      <c r="C4" s="63" t="s">
        <v>510</v>
      </c>
      <c r="D4" s="64"/>
      <c r="E4" s="57" t="s">
        <v>5</v>
      </c>
      <c r="F4" s="57" t="s">
        <v>511</v>
      </c>
      <c r="G4" s="66" t="s">
        <v>5</v>
      </c>
      <c r="H4" s="61"/>
    </row>
    <row r="5" spans="1:16" s="2" customFormat="1" ht="60.75" customHeight="1" x14ac:dyDescent="0.25">
      <c r="A5" s="59"/>
      <c r="B5" s="60"/>
      <c r="C5" s="48" t="s">
        <v>512</v>
      </c>
      <c r="D5" s="47" t="s">
        <v>513</v>
      </c>
      <c r="E5" s="65"/>
      <c r="F5" s="65"/>
      <c r="G5" s="67"/>
      <c r="H5" s="61"/>
      <c r="I5" s="39"/>
      <c r="J5" s="39"/>
      <c r="K5" s="39"/>
      <c r="L5" s="39"/>
      <c r="M5" s="39"/>
      <c r="N5" s="39"/>
      <c r="O5" s="39"/>
      <c r="P5" s="39"/>
    </row>
    <row r="6" spans="1:16" s="45" customFormat="1" ht="18" customHeight="1" x14ac:dyDescent="0.25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 t="s">
        <v>409</v>
      </c>
      <c r="G6" s="43">
        <v>7</v>
      </c>
      <c r="H6" s="43" t="s">
        <v>410</v>
      </c>
      <c r="I6" s="44"/>
      <c r="J6" s="44"/>
      <c r="K6" s="44"/>
      <c r="L6" s="44"/>
      <c r="M6" s="44"/>
      <c r="N6" s="44"/>
      <c r="O6" s="44"/>
      <c r="P6" s="44"/>
    </row>
    <row r="7" spans="1:16" ht="47.25" x14ac:dyDescent="0.2">
      <c r="A7" s="13" t="s">
        <v>478</v>
      </c>
      <c r="B7" s="12" t="s">
        <v>6</v>
      </c>
      <c r="C7" s="22">
        <f>SUM(C8:C23)</f>
        <v>44538963.899999999</v>
      </c>
      <c r="D7" s="22">
        <f t="shared" ref="D7:E7" si="0">SUM(D8:D23)</f>
        <v>44538963.899999999</v>
      </c>
      <c r="E7" s="22">
        <f t="shared" si="0"/>
        <v>8184807.3999999994</v>
      </c>
      <c r="F7" s="22">
        <f>E7/D7*100</f>
        <v>18.376735072636031</v>
      </c>
      <c r="G7" s="22">
        <f>SUM(G8:G29)</f>
        <v>7069814.2000000002</v>
      </c>
      <c r="H7" s="22">
        <f>E7/G7*100</f>
        <v>115.77118108705034</v>
      </c>
      <c r="I7" s="39"/>
      <c r="J7" s="42"/>
      <c r="K7" s="39"/>
      <c r="L7" s="39"/>
      <c r="M7" s="39"/>
      <c r="N7" s="39"/>
      <c r="O7" s="39"/>
      <c r="P7" s="39"/>
    </row>
    <row r="8" spans="1:16" x14ac:dyDescent="0.2">
      <c r="A8" s="33" t="s">
        <v>38</v>
      </c>
      <c r="B8" s="31" t="s">
        <v>23</v>
      </c>
      <c r="C8" s="37">
        <v>5289706.9000000004</v>
      </c>
      <c r="D8" s="37">
        <v>5289706.9000000004</v>
      </c>
      <c r="E8" s="37">
        <v>186054.2</v>
      </c>
      <c r="F8" s="37">
        <f>E8/D8*100</f>
        <v>3.5172875079335681</v>
      </c>
      <c r="G8" s="35"/>
      <c r="H8" s="37"/>
      <c r="I8" s="39"/>
      <c r="J8" s="42"/>
      <c r="K8" s="39"/>
      <c r="L8" s="39"/>
      <c r="M8" s="39"/>
      <c r="N8" s="39"/>
      <c r="O8" s="39"/>
      <c r="P8" s="39"/>
    </row>
    <row r="9" spans="1:16" x14ac:dyDescent="0.2">
      <c r="A9" s="33" t="s">
        <v>39</v>
      </c>
      <c r="B9" s="31" t="s">
        <v>24</v>
      </c>
      <c r="C9" s="37">
        <v>1584759.7</v>
      </c>
      <c r="D9" s="37">
        <v>1584759.7</v>
      </c>
      <c r="E9" s="37">
        <v>170761.9</v>
      </c>
      <c r="F9" s="37">
        <f t="shared" ref="F9:F96" si="1">E9/D9*100</f>
        <v>10.775255074949218</v>
      </c>
      <c r="G9" s="35"/>
      <c r="H9" s="37"/>
      <c r="I9" s="39"/>
      <c r="J9" s="42"/>
      <c r="K9" s="39"/>
      <c r="L9" s="39"/>
      <c r="M9" s="39"/>
      <c r="N9" s="39"/>
      <c r="O9" s="39"/>
      <c r="P9" s="39"/>
    </row>
    <row r="10" spans="1:16" x14ac:dyDescent="0.2">
      <c r="A10" s="33" t="s">
        <v>40</v>
      </c>
      <c r="B10" s="31" t="s">
        <v>25</v>
      </c>
      <c r="C10" s="37">
        <v>115097.2</v>
      </c>
      <c r="D10" s="37">
        <v>115097.2</v>
      </c>
      <c r="E10" s="37">
        <v>20698.099999999999</v>
      </c>
      <c r="F10" s="37">
        <f t="shared" si="1"/>
        <v>17.983148156514666</v>
      </c>
      <c r="G10" s="35"/>
      <c r="H10" s="37"/>
      <c r="I10" s="39"/>
      <c r="J10" s="42"/>
      <c r="K10" s="39"/>
      <c r="L10" s="39"/>
      <c r="M10" s="39"/>
      <c r="N10" s="39"/>
      <c r="O10" s="39"/>
      <c r="P10" s="39"/>
    </row>
    <row r="11" spans="1:16" x14ac:dyDescent="0.2">
      <c r="A11" s="33" t="s">
        <v>41</v>
      </c>
      <c r="B11" s="31" t="s">
        <v>26</v>
      </c>
      <c r="C11" s="37">
        <v>228671.9</v>
      </c>
      <c r="D11" s="37">
        <v>228671.9</v>
      </c>
      <c r="E11" s="37">
        <v>6950.8</v>
      </c>
      <c r="F11" s="37">
        <f t="shared" si="1"/>
        <v>3.0396388887309724</v>
      </c>
      <c r="G11" s="35"/>
      <c r="H11" s="37"/>
      <c r="I11" s="39"/>
      <c r="J11" s="42"/>
      <c r="K11" s="39"/>
      <c r="L11" s="39"/>
      <c r="M11" s="39"/>
      <c r="N11" s="39"/>
      <c r="O11" s="39"/>
      <c r="P11" s="39"/>
    </row>
    <row r="12" spans="1:16" ht="31.5" x14ac:dyDescent="0.2">
      <c r="A12" s="33" t="s">
        <v>42</v>
      </c>
      <c r="B12" s="31" t="s">
        <v>27</v>
      </c>
      <c r="C12" s="37">
        <v>43599.8</v>
      </c>
      <c r="D12" s="37">
        <v>43599.8</v>
      </c>
      <c r="E12" s="37">
        <v>5444.4</v>
      </c>
      <c r="F12" s="37">
        <f t="shared" si="1"/>
        <v>12.487213244097449</v>
      </c>
      <c r="G12" s="35"/>
      <c r="H12" s="37"/>
      <c r="I12" s="39"/>
      <c r="J12" s="42"/>
      <c r="K12" s="39"/>
      <c r="L12" s="39"/>
      <c r="M12" s="39"/>
      <c r="N12" s="39"/>
      <c r="O12" s="39"/>
      <c r="P12" s="39"/>
    </row>
    <row r="13" spans="1:16" x14ac:dyDescent="0.2">
      <c r="A13" s="33" t="s">
        <v>407</v>
      </c>
      <c r="B13" s="31" t="s">
        <v>315</v>
      </c>
      <c r="C13" s="37">
        <v>304049.2</v>
      </c>
      <c r="D13" s="37">
        <v>304049.2</v>
      </c>
      <c r="E13" s="37"/>
      <c r="F13" s="37">
        <f t="shared" si="1"/>
        <v>0</v>
      </c>
      <c r="G13" s="35"/>
      <c r="H13" s="37"/>
      <c r="I13" s="39"/>
      <c r="J13" s="42"/>
      <c r="K13" s="39"/>
      <c r="L13" s="39"/>
      <c r="M13" s="39"/>
      <c r="N13" s="39"/>
      <c r="O13" s="39"/>
      <c r="P13" s="39"/>
    </row>
    <row r="14" spans="1:16" ht="31.5" x14ac:dyDescent="0.2">
      <c r="A14" s="33" t="s">
        <v>43</v>
      </c>
      <c r="B14" s="31" t="s">
        <v>28</v>
      </c>
      <c r="C14" s="37">
        <v>1662673.7</v>
      </c>
      <c r="D14" s="37">
        <v>1662673.7</v>
      </c>
      <c r="E14" s="37">
        <v>338171.4</v>
      </c>
      <c r="F14" s="37">
        <f t="shared" si="1"/>
        <v>20.339011797684659</v>
      </c>
      <c r="G14" s="35"/>
      <c r="H14" s="37"/>
      <c r="I14" s="39"/>
      <c r="J14" s="42"/>
      <c r="K14" s="39"/>
      <c r="L14" s="39"/>
      <c r="M14" s="39"/>
      <c r="N14" s="39"/>
      <c r="O14" s="39"/>
      <c r="P14" s="39"/>
    </row>
    <row r="15" spans="1:16" x14ac:dyDescent="0.2">
      <c r="A15" s="33" t="s">
        <v>44</v>
      </c>
      <c r="B15" s="31" t="s">
        <v>29</v>
      </c>
      <c r="C15" s="37">
        <v>7154358.5</v>
      </c>
      <c r="D15" s="37">
        <v>7154358.5</v>
      </c>
      <c r="E15" s="37">
        <v>1565879.9</v>
      </c>
      <c r="F15" s="37">
        <f t="shared" si="1"/>
        <v>21.887076248695113</v>
      </c>
      <c r="G15" s="35"/>
      <c r="H15" s="37"/>
      <c r="I15" s="39"/>
      <c r="J15" s="42"/>
      <c r="K15" s="39"/>
      <c r="L15" s="39"/>
      <c r="M15" s="39"/>
      <c r="N15" s="39"/>
      <c r="O15" s="39"/>
      <c r="P15" s="39"/>
    </row>
    <row r="16" spans="1:16" x14ac:dyDescent="0.2">
      <c r="A16" s="33" t="s">
        <v>45</v>
      </c>
      <c r="B16" s="31" t="s">
        <v>30</v>
      </c>
      <c r="C16" s="37">
        <v>24684436.899999999</v>
      </c>
      <c r="D16" s="37">
        <v>24684436.899999999</v>
      </c>
      <c r="E16" s="37">
        <v>5131682.2</v>
      </c>
      <c r="F16" s="37">
        <f t="shared" si="1"/>
        <v>20.789140221383782</v>
      </c>
      <c r="G16" s="35"/>
      <c r="H16" s="37"/>
      <c r="I16" s="39"/>
      <c r="J16" s="42"/>
      <c r="K16" s="39"/>
      <c r="L16" s="39"/>
      <c r="M16" s="39"/>
      <c r="N16" s="39"/>
      <c r="O16" s="39"/>
      <c r="P16" s="39"/>
    </row>
    <row r="17" spans="1:16" ht="31.5" x14ac:dyDescent="0.25">
      <c r="A17" s="35" t="s">
        <v>46</v>
      </c>
      <c r="B17" s="32" t="s">
        <v>31</v>
      </c>
      <c r="C17" s="41">
        <v>479914.4</v>
      </c>
      <c r="D17" s="41">
        <v>479914.4</v>
      </c>
      <c r="E17" s="41">
        <v>89932.3</v>
      </c>
      <c r="F17" s="37">
        <f t="shared" si="1"/>
        <v>18.739237664050087</v>
      </c>
      <c r="G17" s="37"/>
      <c r="H17" s="37"/>
      <c r="I17" s="39"/>
      <c r="J17" s="42"/>
      <c r="K17" s="39"/>
      <c r="L17" s="39"/>
      <c r="M17" s="39"/>
      <c r="N17" s="39"/>
      <c r="O17" s="39"/>
      <c r="P17" s="39"/>
    </row>
    <row r="18" spans="1:16" x14ac:dyDescent="0.25">
      <c r="A18" s="35" t="s">
        <v>47</v>
      </c>
      <c r="B18" s="32" t="s">
        <v>32</v>
      </c>
      <c r="C18" s="41">
        <v>35485.599999999999</v>
      </c>
      <c r="D18" s="41">
        <v>35485.599999999999</v>
      </c>
      <c r="E18" s="41">
        <v>1891.1</v>
      </c>
      <c r="F18" s="37">
        <f t="shared" si="1"/>
        <v>5.3292039587889173</v>
      </c>
      <c r="G18" s="37"/>
      <c r="H18" s="37"/>
      <c r="I18" s="39"/>
      <c r="J18" s="42"/>
      <c r="K18" s="39"/>
      <c r="L18" s="39"/>
      <c r="M18" s="39"/>
      <c r="N18" s="39"/>
      <c r="O18" s="39"/>
      <c r="P18" s="39"/>
    </row>
    <row r="19" spans="1:16" x14ac:dyDescent="0.25">
      <c r="A19" s="35" t="s">
        <v>48</v>
      </c>
      <c r="B19" s="32" t="s">
        <v>33</v>
      </c>
      <c r="C19" s="41">
        <v>2923235.2</v>
      </c>
      <c r="D19" s="41">
        <v>2923235.2</v>
      </c>
      <c r="E19" s="41">
        <v>667341.1</v>
      </c>
      <c r="F19" s="37">
        <f t="shared" si="1"/>
        <v>22.828854140782102</v>
      </c>
      <c r="G19" s="37"/>
      <c r="H19" s="37"/>
      <c r="I19" s="39"/>
      <c r="J19" s="42"/>
      <c r="K19" s="39"/>
      <c r="L19" s="39"/>
      <c r="M19" s="39"/>
      <c r="N19" s="39"/>
      <c r="O19" s="39"/>
      <c r="P19" s="39"/>
    </row>
    <row r="20" spans="1:16" x14ac:dyDescent="0.25">
      <c r="A20" s="35" t="s">
        <v>49</v>
      </c>
      <c r="B20" s="32" t="s">
        <v>34</v>
      </c>
      <c r="C20" s="41">
        <v>2000</v>
      </c>
      <c r="D20" s="41">
        <v>2000</v>
      </c>
      <c r="E20" s="41"/>
      <c r="F20" s="37">
        <f t="shared" si="1"/>
        <v>0</v>
      </c>
      <c r="G20" s="37"/>
      <c r="H20" s="37"/>
      <c r="I20" s="39"/>
      <c r="J20" s="42"/>
      <c r="K20" s="39"/>
      <c r="L20" s="39"/>
      <c r="M20" s="39"/>
      <c r="N20" s="39"/>
      <c r="O20" s="39"/>
      <c r="P20" s="39"/>
    </row>
    <row r="21" spans="1:16" x14ac:dyDescent="0.25">
      <c r="A21" s="35" t="s">
        <v>50</v>
      </c>
      <c r="B21" s="32" t="s">
        <v>35</v>
      </c>
      <c r="C21" s="41">
        <v>1868</v>
      </c>
      <c r="D21" s="41">
        <v>1868</v>
      </c>
      <c r="E21" s="41"/>
      <c r="F21" s="37">
        <f t="shared" si="1"/>
        <v>0</v>
      </c>
      <c r="G21" s="37"/>
      <c r="H21" s="37"/>
      <c r="I21" s="39"/>
      <c r="J21" s="42"/>
      <c r="K21" s="39"/>
      <c r="L21" s="39"/>
      <c r="M21" s="39"/>
      <c r="N21" s="39"/>
      <c r="O21" s="39"/>
      <c r="P21" s="39"/>
    </row>
    <row r="22" spans="1:16" ht="31.5" x14ac:dyDescent="0.25">
      <c r="A22" s="35" t="s">
        <v>51</v>
      </c>
      <c r="B22" s="32" t="s">
        <v>36</v>
      </c>
      <c r="C22" s="41">
        <v>4374.3999999999996</v>
      </c>
      <c r="D22" s="41">
        <v>4374.3999999999996</v>
      </c>
      <c r="E22" s="41"/>
      <c r="F22" s="37">
        <f t="shared" si="1"/>
        <v>0</v>
      </c>
      <c r="G22" s="37"/>
      <c r="H22" s="37"/>
      <c r="I22" s="39"/>
      <c r="J22" s="42"/>
      <c r="K22" s="39"/>
      <c r="L22" s="39"/>
      <c r="M22" s="39"/>
      <c r="N22" s="39"/>
      <c r="O22" s="39"/>
      <c r="P22" s="39"/>
    </row>
    <row r="23" spans="1:16" x14ac:dyDescent="0.25">
      <c r="A23" s="35" t="s">
        <v>52</v>
      </c>
      <c r="B23" s="32" t="s">
        <v>37</v>
      </c>
      <c r="C23" s="41">
        <v>24732.5</v>
      </c>
      <c r="D23" s="41">
        <v>24732.5</v>
      </c>
      <c r="E23" s="41"/>
      <c r="F23" s="37">
        <f t="shared" si="1"/>
        <v>0</v>
      </c>
      <c r="G23" s="37"/>
      <c r="H23" s="37"/>
      <c r="I23" s="39"/>
      <c r="J23" s="42"/>
      <c r="K23" s="39"/>
      <c r="L23" s="39"/>
      <c r="M23" s="39"/>
      <c r="N23" s="39"/>
      <c r="O23" s="39"/>
      <c r="P23" s="39"/>
    </row>
    <row r="24" spans="1:16" x14ac:dyDescent="0.25">
      <c r="A24" s="10" t="s">
        <v>485</v>
      </c>
      <c r="B24" s="11" t="s">
        <v>479</v>
      </c>
      <c r="C24" s="41"/>
      <c r="D24" s="41"/>
      <c r="E24" s="41"/>
      <c r="F24" s="37"/>
      <c r="G24" s="50">
        <v>1485857.7</v>
      </c>
      <c r="H24" s="37"/>
      <c r="I24" s="39"/>
      <c r="J24" s="42"/>
      <c r="K24" s="39"/>
      <c r="L24" s="39"/>
      <c r="M24" s="39"/>
      <c r="N24" s="39"/>
      <c r="O24" s="39"/>
      <c r="P24" s="39"/>
    </row>
    <row r="25" spans="1:16" x14ac:dyDescent="0.25">
      <c r="A25" s="10" t="s">
        <v>486</v>
      </c>
      <c r="B25" s="11" t="s">
        <v>480</v>
      </c>
      <c r="C25" s="41"/>
      <c r="D25" s="41"/>
      <c r="E25" s="41"/>
      <c r="F25" s="37"/>
      <c r="G25" s="50">
        <v>4753861.8</v>
      </c>
      <c r="H25" s="37"/>
      <c r="I25" s="39"/>
      <c r="J25" s="42"/>
      <c r="K25" s="39"/>
      <c r="L25" s="39"/>
      <c r="M25" s="39"/>
      <c r="N25" s="39"/>
      <c r="O25" s="39"/>
      <c r="P25" s="39"/>
    </row>
    <row r="26" spans="1:16" x14ac:dyDescent="0.25">
      <c r="A26" s="10" t="s">
        <v>487</v>
      </c>
      <c r="B26" s="11" t="s">
        <v>481</v>
      </c>
      <c r="C26" s="41"/>
      <c r="D26" s="41"/>
      <c r="E26" s="41"/>
      <c r="F26" s="37"/>
      <c r="G26" s="50">
        <v>1913.2</v>
      </c>
      <c r="H26" s="37"/>
      <c r="I26" s="39"/>
      <c r="J26" s="42"/>
      <c r="K26" s="39"/>
      <c r="L26" s="39"/>
      <c r="M26" s="39"/>
      <c r="N26" s="39"/>
      <c r="O26" s="39"/>
      <c r="P26" s="39"/>
    </row>
    <row r="27" spans="1:16" x14ac:dyDescent="0.25">
      <c r="A27" s="10" t="s">
        <v>488</v>
      </c>
      <c r="B27" s="11" t="s">
        <v>482</v>
      </c>
      <c r="C27" s="41"/>
      <c r="D27" s="41"/>
      <c r="E27" s="41"/>
      <c r="F27" s="37"/>
      <c r="G27" s="50">
        <v>580166.5</v>
      </c>
      <c r="H27" s="37"/>
      <c r="I27" s="39"/>
      <c r="J27" s="42"/>
      <c r="K27" s="39"/>
      <c r="L27" s="39"/>
      <c r="M27" s="39"/>
      <c r="N27" s="39"/>
      <c r="O27" s="39"/>
      <c r="P27" s="39"/>
    </row>
    <row r="28" spans="1:16" x14ac:dyDescent="0.25">
      <c r="A28" s="10" t="s">
        <v>489</v>
      </c>
      <c r="B28" s="11" t="s">
        <v>483</v>
      </c>
      <c r="C28" s="41"/>
      <c r="D28" s="41"/>
      <c r="E28" s="41"/>
      <c r="F28" s="37"/>
      <c r="G28" s="50">
        <v>231102.9</v>
      </c>
      <c r="H28" s="37"/>
      <c r="I28" s="39"/>
      <c r="J28" s="42"/>
      <c r="K28" s="39"/>
      <c r="L28" s="39"/>
      <c r="M28" s="39"/>
      <c r="N28" s="39"/>
      <c r="O28" s="39"/>
      <c r="P28" s="39"/>
    </row>
    <row r="29" spans="1:16" x14ac:dyDescent="0.25">
      <c r="A29" s="10" t="s">
        <v>490</v>
      </c>
      <c r="B29" s="11" t="s">
        <v>484</v>
      </c>
      <c r="C29" s="41"/>
      <c r="D29" s="41"/>
      <c r="E29" s="41"/>
      <c r="F29" s="37"/>
      <c r="G29" s="50">
        <v>16912.099999999999</v>
      </c>
      <c r="H29" s="37"/>
      <c r="I29" s="39"/>
      <c r="J29" s="42"/>
      <c r="K29" s="39"/>
      <c r="L29" s="39"/>
      <c r="M29" s="39"/>
      <c r="N29" s="39"/>
      <c r="O29" s="39"/>
      <c r="P29" s="39"/>
    </row>
    <row r="30" spans="1:16" s="20" customFormat="1" ht="31.5" x14ac:dyDescent="0.2">
      <c r="A30" s="9">
        <v>5200000000</v>
      </c>
      <c r="B30" s="12" t="s">
        <v>53</v>
      </c>
      <c r="C30" s="22">
        <f>SUM(C32:C46)+0.1</f>
        <v>21783742.700000007</v>
      </c>
      <c r="D30" s="22">
        <f t="shared" ref="D30:E30" si="2">SUM(D32:D46)</f>
        <v>21876690.200000003</v>
      </c>
      <c r="E30" s="22">
        <f t="shared" si="2"/>
        <v>5160790.7</v>
      </c>
      <c r="F30" s="22">
        <f>E30/D30*100</f>
        <v>23.590363317390668</v>
      </c>
      <c r="G30" s="22">
        <f>SUM(G31:G47)</f>
        <v>6705576.7000000002</v>
      </c>
      <c r="H30" s="22">
        <f t="shared" ref="H30:H88" si="3">E30/G30*100</f>
        <v>76.962667506286223</v>
      </c>
      <c r="J30" s="42"/>
    </row>
    <row r="31" spans="1:16" x14ac:dyDescent="0.2">
      <c r="A31" s="33">
        <v>5210000000</v>
      </c>
      <c r="B31" s="34" t="s">
        <v>415</v>
      </c>
      <c r="C31" s="37"/>
      <c r="D31" s="37"/>
      <c r="E31" s="37"/>
      <c r="F31" s="37"/>
      <c r="G31" s="37">
        <v>4830782.3</v>
      </c>
      <c r="H31" s="37"/>
      <c r="J31" s="46"/>
    </row>
    <row r="32" spans="1:16" s="3" customFormat="1" ht="31.5" x14ac:dyDescent="0.2">
      <c r="A32" s="33" t="s">
        <v>63</v>
      </c>
      <c r="B32" s="34" t="s">
        <v>60</v>
      </c>
      <c r="C32" s="37">
        <v>268334.3</v>
      </c>
      <c r="D32" s="37">
        <v>268334.3</v>
      </c>
      <c r="E32" s="37">
        <v>40737</v>
      </c>
      <c r="F32" s="37">
        <f t="shared" si="1"/>
        <v>15.181435992342388</v>
      </c>
      <c r="G32" s="37"/>
      <c r="H32" s="37"/>
      <c r="J32" s="42"/>
    </row>
    <row r="33" spans="1:10" s="3" customFormat="1" x14ac:dyDescent="0.2">
      <c r="A33" s="33" t="s">
        <v>64</v>
      </c>
      <c r="B33" s="34" t="s">
        <v>61</v>
      </c>
      <c r="C33" s="37">
        <v>898896.6</v>
      </c>
      <c r="D33" s="37">
        <v>898896.6</v>
      </c>
      <c r="E33" s="37">
        <v>224940.7</v>
      </c>
      <c r="F33" s="37">
        <f t="shared" si="1"/>
        <v>25.024090646243408</v>
      </c>
      <c r="G33" s="37"/>
      <c r="H33" s="37"/>
      <c r="J33" s="42"/>
    </row>
    <row r="34" spans="1:10" s="3" customFormat="1" ht="31.5" x14ac:dyDescent="0.2">
      <c r="A34" s="33" t="s">
        <v>65</v>
      </c>
      <c r="B34" s="34" t="s">
        <v>62</v>
      </c>
      <c r="C34" s="37">
        <v>289512.40000000002</v>
      </c>
      <c r="D34" s="37">
        <v>296665.2</v>
      </c>
      <c r="E34" s="37">
        <v>41993.1</v>
      </c>
      <c r="F34" s="37">
        <f t="shared" si="1"/>
        <v>14.155047508100038</v>
      </c>
      <c r="G34" s="37"/>
      <c r="H34" s="37"/>
      <c r="J34" s="42"/>
    </row>
    <row r="35" spans="1:10" s="3" customFormat="1" x14ac:dyDescent="0.2">
      <c r="A35" s="10">
        <v>5220000000</v>
      </c>
      <c r="B35" s="11" t="s">
        <v>416</v>
      </c>
      <c r="C35" s="37"/>
      <c r="D35" s="37"/>
      <c r="E35" s="37"/>
      <c r="F35" s="37"/>
      <c r="G35" s="37">
        <v>1841729.1</v>
      </c>
      <c r="H35" s="37"/>
      <c r="J35" s="42"/>
    </row>
    <row r="36" spans="1:10" s="3" customFormat="1" x14ac:dyDescent="0.2">
      <c r="A36" s="10">
        <v>5230000000</v>
      </c>
      <c r="B36" s="11" t="s">
        <v>417</v>
      </c>
      <c r="C36" s="37"/>
      <c r="D36" s="37"/>
      <c r="E36" s="37"/>
      <c r="F36" s="37"/>
      <c r="G36" s="37">
        <v>15786.6</v>
      </c>
      <c r="H36" s="37"/>
      <c r="J36" s="42"/>
    </row>
    <row r="37" spans="1:10" s="3" customFormat="1" x14ac:dyDescent="0.2">
      <c r="A37" s="33" t="s">
        <v>75</v>
      </c>
      <c r="B37" s="34" t="s">
        <v>66</v>
      </c>
      <c r="C37" s="37">
        <v>2733034.1</v>
      </c>
      <c r="D37" s="37">
        <v>2733034.1</v>
      </c>
      <c r="E37" s="37">
        <v>599948.5</v>
      </c>
      <c r="F37" s="37">
        <f t="shared" si="1"/>
        <v>21.95173854581617</v>
      </c>
      <c r="G37" s="37"/>
      <c r="H37" s="37"/>
      <c r="J37" s="42"/>
    </row>
    <row r="38" spans="1:10" s="3" customFormat="1" x14ac:dyDescent="0.2">
      <c r="A38" s="33" t="s">
        <v>76</v>
      </c>
      <c r="B38" s="34" t="s">
        <v>67</v>
      </c>
      <c r="C38" s="37">
        <v>8239724.9000000004</v>
      </c>
      <c r="D38" s="37">
        <v>8325527</v>
      </c>
      <c r="E38" s="37">
        <v>2112386.4</v>
      </c>
      <c r="F38" s="37">
        <f t="shared" si="1"/>
        <v>25.372404653783477</v>
      </c>
      <c r="G38" s="37"/>
      <c r="H38" s="37"/>
      <c r="J38" s="42"/>
    </row>
    <row r="39" spans="1:10" s="3" customFormat="1" ht="31.5" x14ac:dyDescent="0.2">
      <c r="A39" s="33" t="s">
        <v>77</v>
      </c>
      <c r="B39" s="34" t="s">
        <v>68</v>
      </c>
      <c r="C39" s="37">
        <v>909705.8</v>
      </c>
      <c r="D39" s="37">
        <v>909698.5</v>
      </c>
      <c r="E39" s="37">
        <v>156808.20000000001</v>
      </c>
      <c r="F39" s="37">
        <f t="shared" si="1"/>
        <v>17.237381396143888</v>
      </c>
      <c r="G39" s="37"/>
      <c r="H39" s="37"/>
      <c r="J39" s="42"/>
    </row>
    <row r="40" spans="1:10" s="3" customFormat="1" x14ac:dyDescent="0.2">
      <c r="A40" s="33" t="s">
        <v>78</v>
      </c>
      <c r="B40" s="34" t="s">
        <v>69</v>
      </c>
      <c r="C40" s="37">
        <v>7924768.7000000002</v>
      </c>
      <c r="D40" s="37">
        <v>7924768.7000000002</v>
      </c>
      <c r="E40" s="37">
        <v>1968264.9</v>
      </c>
      <c r="F40" s="37">
        <f t="shared" si="1"/>
        <v>24.836875049741199</v>
      </c>
      <c r="G40" s="37"/>
      <c r="H40" s="37"/>
      <c r="J40" s="42"/>
    </row>
    <row r="41" spans="1:10" s="3" customFormat="1" ht="31.5" x14ac:dyDescent="0.2">
      <c r="A41" s="33" t="s">
        <v>79</v>
      </c>
      <c r="B41" s="34" t="s">
        <v>70</v>
      </c>
      <c r="C41" s="37">
        <v>33664</v>
      </c>
      <c r="D41" s="37">
        <v>33664</v>
      </c>
      <c r="E41" s="37"/>
      <c r="F41" s="37">
        <f t="shared" si="1"/>
        <v>0</v>
      </c>
      <c r="G41" s="37"/>
      <c r="H41" s="37"/>
      <c r="J41" s="42"/>
    </row>
    <row r="42" spans="1:10" x14ac:dyDescent="0.2">
      <c r="A42" s="10" t="s">
        <v>80</v>
      </c>
      <c r="B42" s="11" t="s">
        <v>398</v>
      </c>
      <c r="C42" s="23">
        <v>61911.3</v>
      </c>
      <c r="D42" s="23">
        <v>61911.3</v>
      </c>
      <c r="E42" s="37">
        <v>761.2</v>
      </c>
      <c r="F42" s="37">
        <f t="shared" si="1"/>
        <v>1.2295009150187446</v>
      </c>
      <c r="G42" s="37"/>
      <c r="H42" s="37"/>
      <c r="J42" s="42"/>
    </row>
    <row r="43" spans="1:10" x14ac:dyDescent="0.2">
      <c r="A43" s="10" t="s">
        <v>81</v>
      </c>
      <c r="B43" s="11" t="s">
        <v>71</v>
      </c>
      <c r="C43" s="23">
        <v>345881</v>
      </c>
      <c r="D43" s="37">
        <v>345881</v>
      </c>
      <c r="E43" s="37">
        <v>13798.5</v>
      </c>
      <c r="F43" s="37">
        <f t="shared" si="1"/>
        <v>3.989377849607235</v>
      </c>
      <c r="G43" s="37"/>
      <c r="H43" s="37"/>
      <c r="J43" s="42"/>
    </row>
    <row r="44" spans="1:10" x14ac:dyDescent="0.2">
      <c r="A44" s="10" t="s">
        <v>82</v>
      </c>
      <c r="B44" s="11" t="s">
        <v>72</v>
      </c>
      <c r="C44" s="23">
        <v>30741.3</v>
      </c>
      <c r="D44" s="23">
        <f>30491.3+250</f>
        <v>30741.3</v>
      </c>
      <c r="E44" s="37">
        <v>421.1</v>
      </c>
      <c r="F44" s="37">
        <f t="shared" si="1"/>
        <v>1.3698184527004389</v>
      </c>
      <c r="G44" s="37"/>
      <c r="H44" s="37"/>
      <c r="J44" s="42"/>
    </row>
    <row r="45" spans="1:10" x14ac:dyDescent="0.2">
      <c r="A45" s="10" t="s">
        <v>83</v>
      </c>
      <c r="B45" s="11" t="s">
        <v>73</v>
      </c>
      <c r="C45" s="23">
        <v>9917.6</v>
      </c>
      <c r="D45" s="37">
        <v>9917.6</v>
      </c>
      <c r="E45" s="37">
        <v>731.1</v>
      </c>
      <c r="F45" s="37">
        <f t="shared" si="1"/>
        <v>7.3717431636686301</v>
      </c>
      <c r="G45" s="37"/>
      <c r="H45" s="37"/>
      <c r="J45" s="42"/>
    </row>
    <row r="46" spans="1:10" ht="31.5" x14ac:dyDescent="0.2">
      <c r="A46" s="10" t="s">
        <v>84</v>
      </c>
      <c r="B46" s="11" t="s">
        <v>74</v>
      </c>
      <c r="C46" s="23">
        <v>37650.6</v>
      </c>
      <c r="D46" s="37">
        <v>37650.6</v>
      </c>
      <c r="E46" s="37"/>
      <c r="F46" s="37">
        <f t="shared" si="1"/>
        <v>0</v>
      </c>
      <c r="G46" s="37"/>
      <c r="H46" s="37"/>
      <c r="J46" s="42"/>
    </row>
    <row r="47" spans="1:10" x14ac:dyDescent="0.2">
      <c r="A47" s="10">
        <v>5240000000</v>
      </c>
      <c r="B47" s="11" t="s">
        <v>418</v>
      </c>
      <c r="C47" s="23"/>
      <c r="D47" s="37"/>
      <c r="E47" s="37"/>
      <c r="F47" s="37"/>
      <c r="G47" s="37">
        <v>17278.7</v>
      </c>
      <c r="H47" s="37"/>
      <c r="J47" s="42"/>
    </row>
    <row r="48" spans="1:10" ht="47.25" x14ac:dyDescent="0.2">
      <c r="A48" s="13" t="s">
        <v>500</v>
      </c>
      <c r="B48" s="12" t="s">
        <v>9</v>
      </c>
      <c r="C48" s="26">
        <f>SUM(C49:C63)+0.1</f>
        <v>11218249.6</v>
      </c>
      <c r="D48" s="26">
        <f t="shared" ref="D48:E48" si="4">SUM(D49:D63)</f>
        <v>11342975.9</v>
      </c>
      <c r="E48" s="26">
        <f t="shared" si="4"/>
        <v>1908276.9999999998</v>
      </c>
      <c r="F48" s="22">
        <f>E48/D48*100</f>
        <v>16.823424618225623</v>
      </c>
      <c r="G48" s="22">
        <f>SUM(G49:G72)</f>
        <v>3788723.2</v>
      </c>
      <c r="H48" s="22">
        <f t="shared" si="3"/>
        <v>50.367284683135459</v>
      </c>
      <c r="J48" s="42"/>
    </row>
    <row r="49" spans="1:10" ht="31.5" x14ac:dyDescent="0.2">
      <c r="A49" s="10" t="s">
        <v>85</v>
      </c>
      <c r="B49" s="11" t="s">
        <v>91</v>
      </c>
      <c r="C49" s="23">
        <v>2450927.7999999998</v>
      </c>
      <c r="D49" s="37">
        <v>2450927.7999999998</v>
      </c>
      <c r="E49" s="37"/>
      <c r="F49" s="37">
        <f t="shared" si="1"/>
        <v>0</v>
      </c>
      <c r="G49" s="25"/>
      <c r="H49" s="37"/>
      <c r="J49" s="42"/>
    </row>
    <row r="50" spans="1:10" x14ac:dyDescent="0.2">
      <c r="A50" s="10" t="s">
        <v>86</v>
      </c>
      <c r="B50" s="11" t="s">
        <v>92</v>
      </c>
      <c r="C50" s="23">
        <v>211021</v>
      </c>
      <c r="D50" s="23">
        <v>211021</v>
      </c>
      <c r="E50" s="37"/>
      <c r="F50" s="37">
        <f t="shared" si="1"/>
        <v>0</v>
      </c>
      <c r="G50" s="25"/>
      <c r="H50" s="37"/>
      <c r="J50" s="42"/>
    </row>
    <row r="51" spans="1:10" x14ac:dyDescent="0.2">
      <c r="A51" s="10" t="s">
        <v>87</v>
      </c>
      <c r="B51" s="11" t="s">
        <v>93</v>
      </c>
      <c r="C51" s="23">
        <v>157035.29999999999</v>
      </c>
      <c r="D51" s="37">
        <v>157035.29999999999</v>
      </c>
      <c r="E51" s="37">
        <v>3331.1</v>
      </c>
      <c r="F51" s="37">
        <f t="shared" si="1"/>
        <v>2.1212428033696886</v>
      </c>
      <c r="G51" s="25"/>
      <c r="H51" s="37"/>
      <c r="J51" s="42"/>
    </row>
    <row r="52" spans="1:10" x14ac:dyDescent="0.2">
      <c r="A52" s="10" t="s">
        <v>88</v>
      </c>
      <c r="B52" s="11" t="s">
        <v>94</v>
      </c>
      <c r="C52" s="23">
        <v>611251.5</v>
      </c>
      <c r="D52" s="37">
        <v>611251.5</v>
      </c>
      <c r="E52" s="37">
        <v>1686.4</v>
      </c>
      <c r="F52" s="37">
        <f t="shared" si="1"/>
        <v>0.27589298349370106</v>
      </c>
      <c r="G52" s="25"/>
      <c r="H52" s="37"/>
      <c r="J52" s="42"/>
    </row>
    <row r="53" spans="1:10" ht="31.5" x14ac:dyDescent="0.2">
      <c r="A53" s="10" t="s">
        <v>89</v>
      </c>
      <c r="B53" s="11" t="s">
        <v>95</v>
      </c>
      <c r="C53" s="23">
        <v>2381784.5</v>
      </c>
      <c r="D53" s="37">
        <v>2381784.5</v>
      </c>
      <c r="E53" s="37">
        <v>713285.5</v>
      </c>
      <c r="F53" s="37">
        <f t="shared" si="1"/>
        <v>29.947524639613704</v>
      </c>
      <c r="G53" s="25"/>
      <c r="H53" s="37"/>
      <c r="J53" s="42"/>
    </row>
    <row r="54" spans="1:10" x14ac:dyDescent="0.2">
      <c r="A54" s="10" t="s">
        <v>90</v>
      </c>
      <c r="B54" s="11" t="s">
        <v>96</v>
      </c>
      <c r="C54" s="23">
        <v>519113.1</v>
      </c>
      <c r="D54" s="23">
        <v>519113.1</v>
      </c>
      <c r="E54" s="37">
        <v>43481.8</v>
      </c>
      <c r="F54" s="37">
        <f t="shared" si="1"/>
        <v>8.3761708190373163</v>
      </c>
      <c r="G54" s="25"/>
      <c r="H54" s="37"/>
      <c r="J54" s="42"/>
    </row>
    <row r="55" spans="1:10" ht="31.5" x14ac:dyDescent="0.2">
      <c r="A55" s="10" t="s">
        <v>97</v>
      </c>
      <c r="B55" s="11" t="s">
        <v>106</v>
      </c>
      <c r="C55" s="23">
        <v>45815.3</v>
      </c>
      <c r="D55" s="23">
        <v>45815.3</v>
      </c>
      <c r="E55" s="37">
        <v>4781</v>
      </c>
      <c r="F55" s="37">
        <f t="shared" si="1"/>
        <v>10.435378574406366</v>
      </c>
      <c r="G55" s="25"/>
      <c r="H55" s="37"/>
      <c r="J55" s="42"/>
    </row>
    <row r="56" spans="1:10" ht="31.5" x14ac:dyDescent="0.2">
      <c r="A56" s="10" t="s">
        <v>98</v>
      </c>
      <c r="B56" s="11" t="s">
        <v>107</v>
      </c>
      <c r="C56" s="23">
        <v>588925.19999999995</v>
      </c>
      <c r="D56" s="37">
        <v>588925.19999999995</v>
      </c>
      <c r="E56" s="37">
        <v>29873</v>
      </c>
      <c r="F56" s="37">
        <f t="shared" si="1"/>
        <v>5.072460815057668</v>
      </c>
      <c r="G56" s="25"/>
      <c r="H56" s="37"/>
      <c r="J56" s="42"/>
    </row>
    <row r="57" spans="1:10" x14ac:dyDescent="0.2">
      <c r="A57" s="10" t="s">
        <v>99</v>
      </c>
      <c r="B57" s="11" t="s">
        <v>108</v>
      </c>
      <c r="C57" s="23">
        <v>60786.8</v>
      </c>
      <c r="D57" s="23">
        <v>60786.8</v>
      </c>
      <c r="E57" s="37">
        <v>58763.199999999997</v>
      </c>
      <c r="F57" s="37">
        <f t="shared" si="1"/>
        <v>96.670987780241759</v>
      </c>
      <c r="G57" s="25"/>
      <c r="H57" s="37"/>
      <c r="J57" s="42"/>
    </row>
    <row r="58" spans="1:10" ht="31.5" x14ac:dyDescent="0.2">
      <c r="A58" s="10" t="s">
        <v>100</v>
      </c>
      <c r="B58" s="11" t="s">
        <v>109</v>
      </c>
      <c r="C58" s="23">
        <v>2952132</v>
      </c>
      <c r="D58" s="37">
        <v>2952132</v>
      </c>
      <c r="E58" s="37">
        <v>688935.2</v>
      </c>
      <c r="F58" s="37">
        <f t="shared" si="1"/>
        <v>23.336869760566262</v>
      </c>
      <c r="G58" s="25"/>
      <c r="H58" s="37"/>
      <c r="J58" s="42"/>
    </row>
    <row r="59" spans="1:10" ht="31.5" x14ac:dyDescent="0.2">
      <c r="A59" s="10" t="s">
        <v>101</v>
      </c>
      <c r="B59" s="11" t="s">
        <v>110</v>
      </c>
      <c r="C59" s="23">
        <v>937405.6</v>
      </c>
      <c r="D59" s="37">
        <v>937405.6</v>
      </c>
      <c r="E59" s="37">
        <v>179673.4</v>
      </c>
      <c r="F59" s="37">
        <f t="shared" si="1"/>
        <v>19.167092665117426</v>
      </c>
      <c r="G59" s="25"/>
      <c r="H59" s="37"/>
      <c r="J59" s="42"/>
    </row>
    <row r="60" spans="1:10" ht="31.5" x14ac:dyDescent="0.2">
      <c r="A60" s="10" t="s">
        <v>102</v>
      </c>
      <c r="B60" s="11" t="s">
        <v>111</v>
      </c>
      <c r="C60" s="23">
        <v>135105.60000000001</v>
      </c>
      <c r="D60" s="37">
        <v>259832</v>
      </c>
      <c r="E60" s="37">
        <v>158928.70000000001</v>
      </c>
      <c r="F60" s="37">
        <f t="shared" si="1"/>
        <v>61.165945687983012</v>
      </c>
      <c r="G60" s="25"/>
      <c r="H60" s="37"/>
      <c r="J60" s="42"/>
    </row>
    <row r="61" spans="1:10" ht="31.5" x14ac:dyDescent="0.2">
      <c r="A61" s="10" t="s">
        <v>103</v>
      </c>
      <c r="B61" s="11" t="s">
        <v>112</v>
      </c>
      <c r="C61" s="23">
        <v>6087.4</v>
      </c>
      <c r="D61" s="37">
        <v>6087.4</v>
      </c>
      <c r="E61" s="37">
        <v>856</v>
      </c>
      <c r="F61" s="37">
        <f t="shared" si="1"/>
        <v>14.061832637907813</v>
      </c>
      <c r="G61" s="25"/>
      <c r="H61" s="37"/>
      <c r="J61" s="42"/>
    </row>
    <row r="62" spans="1:10" ht="31.5" x14ac:dyDescent="0.2">
      <c r="A62" s="10" t="s">
        <v>104</v>
      </c>
      <c r="B62" s="11" t="s">
        <v>113</v>
      </c>
      <c r="C62" s="23">
        <v>160258.4</v>
      </c>
      <c r="D62" s="37">
        <v>160258.4</v>
      </c>
      <c r="E62" s="37">
        <v>24681.7</v>
      </c>
      <c r="F62" s="37">
        <f t="shared" si="1"/>
        <v>15.401189578830191</v>
      </c>
      <c r="G62" s="25"/>
      <c r="H62" s="37"/>
      <c r="J62" s="42"/>
    </row>
    <row r="63" spans="1:10" ht="47.25" x14ac:dyDescent="0.2">
      <c r="A63" s="10" t="s">
        <v>105</v>
      </c>
      <c r="B63" s="11" t="s">
        <v>114</v>
      </c>
      <c r="C63" s="23">
        <v>600</v>
      </c>
      <c r="D63" s="37">
        <v>600</v>
      </c>
      <c r="E63" s="37"/>
      <c r="F63" s="37">
        <f t="shared" si="1"/>
        <v>0</v>
      </c>
      <c r="G63" s="25"/>
      <c r="H63" s="37"/>
      <c r="J63" s="42"/>
    </row>
    <row r="64" spans="1:10" x14ac:dyDescent="0.25">
      <c r="A64" s="10" t="s">
        <v>527</v>
      </c>
      <c r="B64" s="11" t="s">
        <v>501</v>
      </c>
      <c r="C64" s="23"/>
      <c r="D64" s="37"/>
      <c r="E64" s="37"/>
      <c r="F64" s="37"/>
      <c r="G64" s="50">
        <v>515095.1</v>
      </c>
      <c r="H64" s="37"/>
      <c r="J64" s="42"/>
    </row>
    <row r="65" spans="1:10" x14ac:dyDescent="0.25">
      <c r="A65" s="10" t="s">
        <v>526</v>
      </c>
      <c r="B65" s="11" t="s">
        <v>502</v>
      </c>
      <c r="C65" s="23"/>
      <c r="D65" s="37"/>
      <c r="E65" s="37"/>
      <c r="F65" s="37"/>
      <c r="G65" s="50">
        <v>22875.3</v>
      </c>
      <c r="H65" s="37"/>
      <c r="J65" s="42"/>
    </row>
    <row r="66" spans="1:10" x14ac:dyDescent="0.25">
      <c r="A66" s="10" t="s">
        <v>525</v>
      </c>
      <c r="B66" s="11" t="s">
        <v>503</v>
      </c>
      <c r="C66" s="23"/>
      <c r="D66" s="37"/>
      <c r="E66" s="37"/>
      <c r="F66" s="37"/>
      <c r="G66" s="50">
        <v>59973.4</v>
      </c>
      <c r="H66" s="37"/>
      <c r="J66" s="42"/>
    </row>
    <row r="67" spans="1:10" ht="31.5" x14ac:dyDescent="0.25">
      <c r="A67" s="10" t="s">
        <v>524</v>
      </c>
      <c r="B67" s="11" t="s">
        <v>504</v>
      </c>
      <c r="C67" s="23"/>
      <c r="D67" s="37"/>
      <c r="E67" s="37"/>
      <c r="F67" s="37"/>
      <c r="G67" s="50">
        <v>618131.80000000005</v>
      </c>
      <c r="H67" s="37"/>
      <c r="J67" s="42"/>
    </row>
    <row r="68" spans="1:10" ht="31.5" x14ac:dyDescent="0.25">
      <c r="A68" s="10" t="s">
        <v>523</v>
      </c>
      <c r="B68" s="11" t="s">
        <v>505</v>
      </c>
      <c r="C68" s="23"/>
      <c r="D68" s="37"/>
      <c r="E68" s="37"/>
      <c r="F68" s="37"/>
      <c r="G68" s="50">
        <v>50940.5</v>
      </c>
      <c r="H68" s="37"/>
      <c r="J68" s="42"/>
    </row>
    <row r="69" spans="1:10" x14ac:dyDescent="0.25">
      <c r="A69" s="10" t="s">
        <v>522</v>
      </c>
      <c r="B69" s="11" t="s">
        <v>506</v>
      </c>
      <c r="C69" s="23"/>
      <c r="D69" s="37"/>
      <c r="E69" s="37"/>
      <c r="F69" s="37"/>
      <c r="G69" s="50">
        <v>28358.2</v>
      </c>
      <c r="H69" s="37"/>
      <c r="J69" s="42"/>
    </row>
    <row r="70" spans="1:10" ht="31.5" x14ac:dyDescent="0.25">
      <c r="A70" s="10" t="s">
        <v>521</v>
      </c>
      <c r="B70" s="11" t="s">
        <v>507</v>
      </c>
      <c r="C70" s="23"/>
      <c r="D70" s="37"/>
      <c r="E70" s="37"/>
      <c r="F70" s="37"/>
      <c r="G70" s="50">
        <v>68272</v>
      </c>
      <c r="H70" s="37"/>
      <c r="J70" s="42"/>
    </row>
    <row r="71" spans="1:10" x14ac:dyDescent="0.25">
      <c r="A71" s="10" t="s">
        <v>520</v>
      </c>
      <c r="B71" s="11" t="s">
        <v>508</v>
      </c>
      <c r="C71" s="23"/>
      <c r="D71" s="37"/>
      <c r="E71" s="37"/>
      <c r="F71" s="37"/>
      <c r="G71" s="50">
        <v>36552.199999999997</v>
      </c>
      <c r="H71" s="37"/>
      <c r="J71" s="42"/>
    </row>
    <row r="72" spans="1:10" x14ac:dyDescent="0.25">
      <c r="A72" s="10" t="s">
        <v>519</v>
      </c>
      <c r="B72" s="11" t="s">
        <v>509</v>
      </c>
      <c r="C72" s="23"/>
      <c r="D72" s="37"/>
      <c r="E72" s="37"/>
      <c r="F72" s="37"/>
      <c r="G72" s="50">
        <v>2388524.7000000002</v>
      </c>
      <c r="H72" s="37"/>
      <c r="J72" s="42"/>
    </row>
    <row r="73" spans="1:10" s="3" customFormat="1" ht="47.25" x14ac:dyDescent="0.2">
      <c r="A73" s="13" t="s">
        <v>491</v>
      </c>
      <c r="B73" s="12" t="s">
        <v>20</v>
      </c>
      <c r="C73" s="22">
        <f>SUM(C74:C83)</f>
        <v>1143924.9000000001</v>
      </c>
      <c r="D73" s="22">
        <f t="shared" ref="D73:E73" si="5">SUM(D74:D83)</f>
        <v>1143924.9000000001</v>
      </c>
      <c r="E73" s="22">
        <f t="shared" si="5"/>
        <v>150375.4</v>
      </c>
      <c r="F73" s="22">
        <f>E73/D73*100</f>
        <v>13.145565762227921</v>
      </c>
      <c r="G73" s="22">
        <f>SUM(G74:G87)</f>
        <v>165831.4</v>
      </c>
      <c r="H73" s="22">
        <f t="shared" si="3"/>
        <v>90.679690336088342</v>
      </c>
      <c r="J73" s="42"/>
    </row>
    <row r="74" spans="1:10" s="3" customFormat="1" ht="31.5" x14ac:dyDescent="0.2">
      <c r="A74" s="33" t="s">
        <v>115</v>
      </c>
      <c r="B74" s="34" t="s">
        <v>124</v>
      </c>
      <c r="C74" s="37">
        <v>4630.6000000000004</v>
      </c>
      <c r="D74" s="37">
        <v>4630.6000000000004</v>
      </c>
      <c r="E74" s="28"/>
      <c r="F74" s="37">
        <f t="shared" si="1"/>
        <v>0</v>
      </c>
      <c r="G74" s="28"/>
      <c r="H74" s="37"/>
      <c r="J74" s="42"/>
    </row>
    <row r="75" spans="1:10" s="3" customFormat="1" x14ac:dyDescent="0.2">
      <c r="A75" s="33" t="s">
        <v>116</v>
      </c>
      <c r="B75" s="34" t="s">
        <v>125</v>
      </c>
      <c r="C75" s="37">
        <v>24000</v>
      </c>
      <c r="D75" s="37">
        <v>387311</v>
      </c>
      <c r="E75" s="28"/>
      <c r="F75" s="37">
        <f t="shared" si="1"/>
        <v>0</v>
      </c>
      <c r="G75" s="28"/>
      <c r="H75" s="37"/>
      <c r="J75" s="42"/>
    </row>
    <row r="76" spans="1:10" s="3" customFormat="1" x14ac:dyDescent="0.2">
      <c r="A76" s="33">
        <v>5410200000</v>
      </c>
      <c r="B76" s="34" t="s">
        <v>403</v>
      </c>
      <c r="C76" s="37">
        <v>387311</v>
      </c>
      <c r="D76" s="37">
        <v>24000</v>
      </c>
      <c r="E76" s="28"/>
      <c r="F76" s="37">
        <f t="shared" si="1"/>
        <v>0</v>
      </c>
      <c r="G76" s="28"/>
      <c r="H76" s="37"/>
      <c r="J76" s="42"/>
    </row>
    <row r="77" spans="1:10" s="3" customFormat="1" x14ac:dyDescent="0.2">
      <c r="A77" s="33" t="s">
        <v>117</v>
      </c>
      <c r="B77" s="34" t="s">
        <v>126</v>
      </c>
      <c r="C77" s="37">
        <v>83791.199999999997</v>
      </c>
      <c r="D77" s="37">
        <v>83791.199999999997</v>
      </c>
      <c r="E77" s="37">
        <v>9110.9</v>
      </c>
      <c r="F77" s="37">
        <f t="shared" si="1"/>
        <v>10.873337534251807</v>
      </c>
      <c r="G77" s="28"/>
      <c r="H77" s="37"/>
      <c r="J77" s="42"/>
    </row>
    <row r="78" spans="1:10" s="3" customFormat="1" x14ac:dyDescent="0.2">
      <c r="A78" s="33" t="s">
        <v>118</v>
      </c>
      <c r="B78" s="34" t="s">
        <v>127</v>
      </c>
      <c r="C78" s="37">
        <v>627481</v>
      </c>
      <c r="D78" s="37">
        <v>627481</v>
      </c>
      <c r="E78" s="37">
        <v>140659.5</v>
      </c>
      <c r="F78" s="37">
        <f t="shared" si="1"/>
        <v>22.416535321388217</v>
      </c>
      <c r="G78" s="28"/>
      <c r="H78" s="37"/>
      <c r="J78" s="42"/>
    </row>
    <row r="79" spans="1:10" s="3" customFormat="1" x14ac:dyDescent="0.2">
      <c r="A79" s="33" t="s">
        <v>119</v>
      </c>
      <c r="B79" s="34" t="s">
        <v>128</v>
      </c>
      <c r="C79" s="37">
        <v>6326</v>
      </c>
      <c r="D79" s="37">
        <v>6326</v>
      </c>
      <c r="E79" s="37">
        <v>34.6</v>
      </c>
      <c r="F79" s="37">
        <f t="shared" si="1"/>
        <v>0.54694909895668675</v>
      </c>
      <c r="G79" s="28"/>
      <c r="H79" s="37"/>
      <c r="J79" s="42"/>
    </row>
    <row r="80" spans="1:10" s="3" customFormat="1" ht="31.5" x14ac:dyDescent="0.2">
      <c r="A80" s="33" t="s">
        <v>120</v>
      </c>
      <c r="B80" s="34" t="s">
        <v>129</v>
      </c>
      <c r="C80" s="37">
        <v>7500</v>
      </c>
      <c r="D80" s="37">
        <v>7500</v>
      </c>
      <c r="E80" s="37">
        <v>320</v>
      </c>
      <c r="F80" s="37">
        <f t="shared" si="1"/>
        <v>4.2666666666666666</v>
      </c>
      <c r="G80" s="28"/>
      <c r="H80" s="37"/>
      <c r="J80" s="42"/>
    </row>
    <row r="81" spans="1:10" x14ac:dyDescent="0.2">
      <c r="A81" s="10" t="s">
        <v>121</v>
      </c>
      <c r="B81" s="11" t="s">
        <v>130</v>
      </c>
      <c r="C81" s="23">
        <v>2452.8000000000002</v>
      </c>
      <c r="D81" s="23">
        <v>2452.8000000000002</v>
      </c>
      <c r="E81" s="37">
        <v>250.4</v>
      </c>
      <c r="F81" s="37">
        <f t="shared" si="1"/>
        <v>10.208741030658839</v>
      </c>
      <c r="G81" s="25"/>
      <c r="H81" s="37"/>
      <c r="J81" s="42"/>
    </row>
    <row r="82" spans="1:10" ht="31.5" x14ac:dyDescent="0.2">
      <c r="A82" s="10" t="s">
        <v>122</v>
      </c>
      <c r="B82" s="11" t="s">
        <v>131</v>
      </c>
      <c r="C82" s="23">
        <v>349</v>
      </c>
      <c r="D82" s="23">
        <v>349</v>
      </c>
      <c r="E82" s="37"/>
      <c r="F82" s="37">
        <f t="shared" si="1"/>
        <v>0</v>
      </c>
      <c r="G82" s="25"/>
      <c r="H82" s="37"/>
      <c r="J82" s="42"/>
    </row>
    <row r="83" spans="1:10" x14ac:dyDescent="0.2">
      <c r="A83" s="10" t="s">
        <v>123</v>
      </c>
      <c r="B83" s="11" t="s">
        <v>132</v>
      </c>
      <c r="C83" s="23">
        <v>83.3</v>
      </c>
      <c r="D83" s="23">
        <v>83.3</v>
      </c>
      <c r="E83" s="37"/>
      <c r="F83" s="37">
        <f t="shared" si="1"/>
        <v>0</v>
      </c>
      <c r="G83" s="25"/>
      <c r="H83" s="37"/>
      <c r="J83" s="42"/>
    </row>
    <row r="84" spans="1:10" x14ac:dyDescent="0.25">
      <c r="A84" s="10" t="s">
        <v>496</v>
      </c>
      <c r="B84" s="11" t="s">
        <v>492</v>
      </c>
      <c r="C84" s="23"/>
      <c r="D84" s="23"/>
      <c r="E84" s="37"/>
      <c r="F84" s="37"/>
      <c r="G84" s="50">
        <v>165233.29999999999</v>
      </c>
      <c r="H84" s="37"/>
      <c r="J84" s="42"/>
    </row>
    <row r="85" spans="1:10" x14ac:dyDescent="0.25">
      <c r="A85" s="10" t="s">
        <v>497</v>
      </c>
      <c r="B85" s="11" t="s">
        <v>493</v>
      </c>
      <c r="C85" s="23"/>
      <c r="D85" s="23"/>
      <c r="E85" s="37"/>
      <c r="F85" s="37"/>
      <c r="G85" s="50">
        <v>132</v>
      </c>
      <c r="H85" s="37"/>
      <c r="J85" s="42"/>
    </row>
    <row r="86" spans="1:10" ht="31.5" x14ac:dyDescent="0.25">
      <c r="A86" s="10" t="s">
        <v>498</v>
      </c>
      <c r="B86" s="11" t="s">
        <v>494</v>
      </c>
      <c r="C86" s="23"/>
      <c r="D86" s="23"/>
      <c r="E86" s="37"/>
      <c r="F86" s="37"/>
      <c r="G86" s="50">
        <v>88.4</v>
      </c>
      <c r="H86" s="37"/>
      <c r="J86" s="42"/>
    </row>
    <row r="87" spans="1:10" x14ac:dyDescent="0.25">
      <c r="A87" s="10" t="s">
        <v>499</v>
      </c>
      <c r="B87" s="11" t="s">
        <v>495</v>
      </c>
      <c r="C87" s="23"/>
      <c r="D87" s="23"/>
      <c r="E87" s="37"/>
      <c r="F87" s="37"/>
      <c r="G87" s="50">
        <v>377.7</v>
      </c>
      <c r="H87" s="37"/>
      <c r="J87" s="42"/>
    </row>
    <row r="88" spans="1:10" s="20" customFormat="1" x14ac:dyDescent="0.2">
      <c r="A88" s="9">
        <v>5500000000</v>
      </c>
      <c r="B88" s="12" t="s">
        <v>54</v>
      </c>
      <c r="C88" s="22">
        <f>SUM(C90:C112)+0.1</f>
        <v>4394060.1999999993</v>
      </c>
      <c r="D88" s="22">
        <f t="shared" ref="D88:E88" si="6">SUM(D90:D112)</f>
        <v>4393872.3</v>
      </c>
      <c r="E88" s="22">
        <f t="shared" si="6"/>
        <v>1054989.1000000003</v>
      </c>
      <c r="F88" s="22">
        <f>E88/D88*100</f>
        <v>24.010463390117195</v>
      </c>
      <c r="G88" s="22">
        <f>SUM(G89:G124)</f>
        <v>957116.3</v>
      </c>
      <c r="H88" s="22">
        <f t="shared" si="3"/>
        <v>110.22580014570855</v>
      </c>
      <c r="J88" s="42"/>
    </row>
    <row r="89" spans="1:10" x14ac:dyDescent="0.2">
      <c r="A89" s="10">
        <v>5510000000</v>
      </c>
      <c r="B89" s="11" t="s">
        <v>419</v>
      </c>
      <c r="C89" s="37"/>
      <c r="D89" s="37"/>
      <c r="E89" s="37"/>
      <c r="F89" s="37"/>
      <c r="G89" s="37">
        <v>56111.9</v>
      </c>
      <c r="H89" s="37"/>
      <c r="J89" s="46"/>
    </row>
    <row r="90" spans="1:10" x14ac:dyDescent="0.2">
      <c r="A90" s="10" t="s">
        <v>133</v>
      </c>
      <c r="B90" s="11" t="s">
        <v>140</v>
      </c>
      <c r="C90" s="24">
        <v>30065.7</v>
      </c>
      <c r="D90" s="24">
        <v>30065.8</v>
      </c>
      <c r="E90" s="24">
        <v>30065.8</v>
      </c>
      <c r="F90" s="37">
        <f t="shared" si="1"/>
        <v>100</v>
      </c>
      <c r="G90" s="25"/>
      <c r="H90" s="37"/>
      <c r="J90" s="42"/>
    </row>
    <row r="91" spans="1:10" x14ac:dyDescent="0.2">
      <c r="A91" s="10" t="s">
        <v>134</v>
      </c>
      <c r="B91" s="11" t="s">
        <v>141</v>
      </c>
      <c r="C91" s="24">
        <v>10628.3</v>
      </c>
      <c r="D91" s="24">
        <v>10628.3</v>
      </c>
      <c r="E91" s="37">
        <v>10572.3</v>
      </c>
      <c r="F91" s="37">
        <f t="shared" si="1"/>
        <v>99.473104823913516</v>
      </c>
      <c r="G91" s="25"/>
      <c r="H91" s="37"/>
      <c r="J91" s="42"/>
    </row>
    <row r="92" spans="1:10" ht="31.5" x14ac:dyDescent="0.2">
      <c r="A92" s="10" t="s">
        <v>135</v>
      </c>
      <c r="B92" s="11" t="s">
        <v>142</v>
      </c>
      <c r="C92" s="24">
        <v>2200</v>
      </c>
      <c r="D92" s="24">
        <v>2200</v>
      </c>
      <c r="E92" s="37"/>
      <c r="F92" s="37">
        <f t="shared" si="1"/>
        <v>0</v>
      </c>
      <c r="G92" s="25"/>
      <c r="H92" s="37"/>
      <c r="J92" s="42"/>
    </row>
    <row r="93" spans="1:10" x14ac:dyDescent="0.2">
      <c r="A93" s="10" t="s">
        <v>136</v>
      </c>
      <c r="B93" s="11" t="s">
        <v>143</v>
      </c>
      <c r="C93" s="24">
        <v>371740.9</v>
      </c>
      <c r="D93" s="37">
        <v>371740.9</v>
      </c>
      <c r="E93" s="37">
        <v>25832.3</v>
      </c>
      <c r="F93" s="37">
        <f t="shared" si="1"/>
        <v>6.9490066871845402</v>
      </c>
      <c r="G93" s="25"/>
      <c r="H93" s="37"/>
      <c r="J93" s="42"/>
    </row>
    <row r="94" spans="1:10" ht="31.5" x14ac:dyDescent="0.2">
      <c r="A94" s="10" t="s">
        <v>137</v>
      </c>
      <c r="B94" s="11" t="s">
        <v>144</v>
      </c>
      <c r="C94" s="24">
        <v>1091025.6000000001</v>
      </c>
      <c r="D94" s="37">
        <v>1091025.6000000001</v>
      </c>
      <c r="E94" s="37">
        <v>114138.3</v>
      </c>
      <c r="F94" s="37">
        <f t="shared" si="1"/>
        <v>10.461560205370066</v>
      </c>
      <c r="G94" s="25"/>
      <c r="H94" s="37"/>
      <c r="J94" s="42"/>
    </row>
    <row r="95" spans="1:10" ht="31.5" x14ac:dyDescent="0.2">
      <c r="A95" s="10" t="s">
        <v>138</v>
      </c>
      <c r="B95" s="11" t="s">
        <v>146</v>
      </c>
      <c r="C95" s="24">
        <v>3908.2</v>
      </c>
      <c r="D95" s="37">
        <v>3908.2</v>
      </c>
      <c r="E95" s="37">
        <v>2857.1</v>
      </c>
      <c r="F95" s="37">
        <f t="shared" si="1"/>
        <v>73.105265851287044</v>
      </c>
      <c r="G95" s="25"/>
      <c r="H95" s="37"/>
      <c r="J95" s="42"/>
    </row>
    <row r="96" spans="1:10" ht="31.5" x14ac:dyDescent="0.2">
      <c r="A96" s="10" t="s">
        <v>139</v>
      </c>
      <c r="B96" s="11" t="s">
        <v>145</v>
      </c>
      <c r="C96" s="24">
        <v>2244.9</v>
      </c>
      <c r="D96" s="24">
        <v>2244.9</v>
      </c>
      <c r="E96" s="24">
        <v>2244.9</v>
      </c>
      <c r="F96" s="37">
        <f t="shared" si="1"/>
        <v>100</v>
      </c>
      <c r="G96" s="25"/>
      <c r="H96" s="37"/>
      <c r="J96" s="42"/>
    </row>
    <row r="97" spans="1:10" x14ac:dyDescent="0.2">
      <c r="A97" s="10">
        <v>5520000000</v>
      </c>
      <c r="B97" s="11" t="s">
        <v>420</v>
      </c>
      <c r="C97" s="24"/>
      <c r="D97" s="24"/>
      <c r="E97" s="24"/>
      <c r="F97" s="37"/>
      <c r="G97" s="25">
        <v>222360.9</v>
      </c>
      <c r="H97" s="37"/>
      <c r="J97" s="42"/>
    </row>
    <row r="98" spans="1:10" x14ac:dyDescent="0.2">
      <c r="A98" s="10">
        <v>5530000000</v>
      </c>
      <c r="B98" s="11" t="s">
        <v>421</v>
      </c>
      <c r="C98" s="24"/>
      <c r="D98" s="24"/>
      <c r="E98" s="24"/>
      <c r="F98" s="37"/>
      <c r="G98" s="25">
        <v>62347.7</v>
      </c>
      <c r="H98" s="37"/>
      <c r="J98" s="42"/>
    </row>
    <row r="99" spans="1:10" ht="31.5" x14ac:dyDescent="0.2">
      <c r="A99" s="10" t="s">
        <v>147</v>
      </c>
      <c r="B99" s="11" t="s">
        <v>161</v>
      </c>
      <c r="C99" s="24">
        <v>38305.699999999997</v>
      </c>
      <c r="D99" s="24">
        <v>38305.699999999997</v>
      </c>
      <c r="E99" s="37">
        <v>6792.7</v>
      </c>
      <c r="F99" s="37">
        <f t="shared" ref="F99:F185" si="7">E99/D99*100</f>
        <v>17.732870042839576</v>
      </c>
      <c r="G99" s="25"/>
      <c r="H99" s="37"/>
      <c r="J99" s="42"/>
    </row>
    <row r="100" spans="1:10" ht="31.5" x14ac:dyDescent="0.2">
      <c r="A100" s="10" t="s">
        <v>148</v>
      </c>
      <c r="B100" s="11" t="s">
        <v>162</v>
      </c>
      <c r="C100" s="24">
        <v>2500</v>
      </c>
      <c r="D100" s="37">
        <v>2500</v>
      </c>
      <c r="E100" s="37"/>
      <c r="F100" s="37">
        <f t="shared" si="7"/>
        <v>0</v>
      </c>
      <c r="G100" s="25"/>
      <c r="H100" s="37"/>
      <c r="J100" s="42"/>
    </row>
    <row r="101" spans="1:10" ht="31.5" x14ac:dyDescent="0.2">
      <c r="A101" s="10" t="s">
        <v>149</v>
      </c>
      <c r="B101" s="11" t="s">
        <v>163</v>
      </c>
      <c r="C101" s="24">
        <v>134611.70000000001</v>
      </c>
      <c r="D101" s="37">
        <v>134611.70000000001</v>
      </c>
      <c r="E101" s="37">
        <v>33763.699999999997</v>
      </c>
      <c r="F101" s="37">
        <f t="shared" si="7"/>
        <v>25.082292252456504</v>
      </c>
      <c r="G101" s="25"/>
      <c r="H101" s="37"/>
      <c r="J101" s="42"/>
    </row>
    <row r="102" spans="1:10" x14ac:dyDescent="0.2">
      <c r="A102" s="10" t="s">
        <v>150</v>
      </c>
      <c r="B102" s="11" t="s">
        <v>164</v>
      </c>
      <c r="C102" s="24">
        <v>248458</v>
      </c>
      <c r="D102" s="24">
        <v>248458</v>
      </c>
      <c r="E102" s="37">
        <v>70010.899999999994</v>
      </c>
      <c r="F102" s="37">
        <f t="shared" si="7"/>
        <v>28.178162908821609</v>
      </c>
      <c r="G102" s="25"/>
      <c r="H102" s="37"/>
      <c r="J102" s="42"/>
    </row>
    <row r="103" spans="1:10" x14ac:dyDescent="0.2">
      <c r="A103" s="10" t="s">
        <v>151</v>
      </c>
      <c r="B103" s="11" t="s">
        <v>165</v>
      </c>
      <c r="C103" s="24">
        <v>671409.4</v>
      </c>
      <c r="D103" s="37">
        <v>671221.5</v>
      </c>
      <c r="E103" s="37">
        <v>205527.9</v>
      </c>
      <c r="F103" s="37">
        <f t="shared" si="7"/>
        <v>30.619981630504984</v>
      </c>
      <c r="G103" s="25"/>
      <c r="H103" s="37"/>
      <c r="J103" s="42"/>
    </row>
    <row r="104" spans="1:10" x14ac:dyDescent="0.2">
      <c r="A104" s="10" t="s">
        <v>152</v>
      </c>
      <c r="B104" s="11" t="s">
        <v>166</v>
      </c>
      <c r="C104" s="24">
        <v>238484.4</v>
      </c>
      <c r="D104" s="24">
        <v>238484.4</v>
      </c>
      <c r="E104" s="37">
        <v>75540.3</v>
      </c>
      <c r="F104" s="37">
        <f t="shared" si="7"/>
        <v>31.675153594952128</v>
      </c>
      <c r="G104" s="25"/>
      <c r="H104" s="37"/>
      <c r="J104" s="42"/>
    </row>
    <row r="105" spans="1:10" x14ac:dyDescent="0.2">
      <c r="A105" s="10" t="s">
        <v>153</v>
      </c>
      <c r="B105" s="11" t="s">
        <v>167</v>
      </c>
      <c r="C105" s="24">
        <v>142228</v>
      </c>
      <c r="D105" s="24">
        <v>142228</v>
      </c>
      <c r="E105" s="37">
        <v>41020.800000000003</v>
      </c>
      <c r="F105" s="37">
        <f t="shared" si="7"/>
        <v>28.841578310881122</v>
      </c>
      <c r="G105" s="25"/>
      <c r="H105" s="37"/>
      <c r="J105" s="42"/>
    </row>
    <row r="106" spans="1:10" x14ac:dyDescent="0.2">
      <c r="A106" s="10" t="s">
        <v>154</v>
      </c>
      <c r="B106" s="11" t="s">
        <v>168</v>
      </c>
      <c r="C106" s="24">
        <v>197583.6</v>
      </c>
      <c r="D106" s="24">
        <v>197583.6</v>
      </c>
      <c r="E106" s="37">
        <v>59689.2</v>
      </c>
      <c r="F106" s="37">
        <f t="shared" si="7"/>
        <v>30.209592294097281</v>
      </c>
      <c r="G106" s="25"/>
      <c r="H106" s="37"/>
      <c r="J106" s="42"/>
    </row>
    <row r="107" spans="1:10" x14ac:dyDescent="0.2">
      <c r="A107" s="10" t="s">
        <v>155</v>
      </c>
      <c r="B107" s="11" t="s">
        <v>169</v>
      </c>
      <c r="C107" s="24">
        <v>1139524.7</v>
      </c>
      <c r="D107" s="24">
        <v>1139524.7</v>
      </c>
      <c r="E107" s="37">
        <v>335551.2</v>
      </c>
      <c r="F107" s="37">
        <f t="shared" si="7"/>
        <v>29.446592952307221</v>
      </c>
      <c r="G107" s="25"/>
      <c r="H107" s="37"/>
      <c r="J107" s="42"/>
    </row>
    <row r="108" spans="1:10" ht="31.5" x14ac:dyDescent="0.2">
      <c r="A108" s="10" t="s">
        <v>156</v>
      </c>
      <c r="B108" s="11" t="s">
        <v>170</v>
      </c>
      <c r="C108" s="24">
        <v>3666</v>
      </c>
      <c r="D108" s="24">
        <v>3666</v>
      </c>
      <c r="E108" s="37"/>
      <c r="F108" s="37">
        <f t="shared" si="7"/>
        <v>0</v>
      </c>
      <c r="G108" s="25"/>
      <c r="H108" s="37"/>
      <c r="J108" s="42"/>
    </row>
    <row r="109" spans="1:10" x14ac:dyDescent="0.2">
      <c r="A109" s="10" t="s">
        <v>157</v>
      </c>
      <c r="B109" s="11" t="s">
        <v>171</v>
      </c>
      <c r="C109" s="24">
        <v>5700</v>
      </c>
      <c r="D109" s="24">
        <v>5700</v>
      </c>
      <c r="E109" s="37">
        <v>1325</v>
      </c>
      <c r="F109" s="37">
        <f t="shared" si="7"/>
        <v>23.245614035087719</v>
      </c>
      <c r="G109" s="25"/>
      <c r="H109" s="37"/>
      <c r="J109" s="42"/>
    </row>
    <row r="110" spans="1:10" ht="31.5" x14ac:dyDescent="0.2">
      <c r="A110" s="10" t="s">
        <v>158</v>
      </c>
      <c r="B110" s="11" t="s">
        <v>172</v>
      </c>
      <c r="C110" s="24">
        <v>46160</v>
      </c>
      <c r="D110" s="24">
        <v>46160</v>
      </c>
      <c r="E110" s="37">
        <v>38614.6</v>
      </c>
      <c r="F110" s="37">
        <f t="shared" si="7"/>
        <v>83.653812824956674</v>
      </c>
      <c r="G110" s="25"/>
      <c r="H110" s="37"/>
      <c r="J110" s="42"/>
    </row>
    <row r="111" spans="1:10" ht="31.5" x14ac:dyDescent="0.2">
      <c r="A111" s="10" t="s">
        <v>159</v>
      </c>
      <c r="B111" s="11" t="s">
        <v>173</v>
      </c>
      <c r="C111" s="24">
        <v>90</v>
      </c>
      <c r="D111" s="24">
        <v>90</v>
      </c>
      <c r="E111" s="37"/>
      <c r="F111" s="37">
        <f t="shared" si="7"/>
        <v>0</v>
      </c>
      <c r="G111" s="25"/>
      <c r="H111" s="37"/>
      <c r="J111" s="42"/>
    </row>
    <row r="112" spans="1:10" x14ac:dyDescent="0.2">
      <c r="A112" s="10" t="s">
        <v>160</v>
      </c>
      <c r="B112" s="11" t="s">
        <v>174</v>
      </c>
      <c r="C112" s="24">
        <v>13525</v>
      </c>
      <c r="D112" s="37">
        <v>13525</v>
      </c>
      <c r="E112" s="37">
        <v>1442.1</v>
      </c>
      <c r="F112" s="37">
        <f t="shared" si="7"/>
        <v>10.662476894639555</v>
      </c>
      <c r="G112" s="25"/>
      <c r="H112" s="37"/>
      <c r="J112" s="42"/>
    </row>
    <row r="113" spans="1:10" x14ac:dyDescent="0.25">
      <c r="A113" s="10">
        <v>5540000000</v>
      </c>
      <c r="B113" s="11" t="s">
        <v>422</v>
      </c>
      <c r="C113" s="24"/>
      <c r="D113" s="37"/>
      <c r="E113" s="37"/>
      <c r="F113" s="37"/>
      <c r="G113" s="50">
        <v>48410.2</v>
      </c>
      <c r="H113" s="37"/>
      <c r="J113" s="42"/>
    </row>
    <row r="114" spans="1:10" x14ac:dyDescent="0.25">
      <c r="A114" s="10">
        <v>5550000000</v>
      </c>
      <c r="B114" s="11" t="s">
        <v>423</v>
      </c>
      <c r="C114" s="24"/>
      <c r="D114" s="37"/>
      <c r="E114" s="37"/>
      <c r="F114" s="37"/>
      <c r="G114" s="50">
        <v>292191.09999999998</v>
      </c>
      <c r="H114" s="37"/>
      <c r="J114" s="42"/>
    </row>
    <row r="115" spans="1:10" x14ac:dyDescent="0.25">
      <c r="A115" s="10">
        <v>5560000000</v>
      </c>
      <c r="B115" s="11" t="s">
        <v>424</v>
      </c>
      <c r="C115" s="24"/>
      <c r="D115" s="37"/>
      <c r="E115" s="37"/>
      <c r="F115" s="37"/>
      <c r="G115" s="50">
        <v>50473.4</v>
      </c>
      <c r="H115" s="37"/>
      <c r="J115" s="42"/>
    </row>
    <row r="116" spans="1:10" x14ac:dyDescent="0.25">
      <c r="A116" s="10">
        <v>5570000000</v>
      </c>
      <c r="B116" s="11" t="s">
        <v>425</v>
      </c>
      <c r="C116" s="24"/>
      <c r="D116" s="37"/>
      <c r="E116" s="37"/>
      <c r="F116" s="37"/>
      <c r="G116" s="50">
        <v>5712.4</v>
      </c>
      <c r="H116" s="37"/>
      <c r="J116" s="42"/>
    </row>
    <row r="117" spans="1:10" x14ac:dyDescent="0.25">
      <c r="A117" s="10">
        <v>5580000000</v>
      </c>
      <c r="B117" s="11" t="s">
        <v>426</v>
      </c>
      <c r="C117" s="24"/>
      <c r="D117" s="37"/>
      <c r="E117" s="37"/>
      <c r="F117" s="37"/>
      <c r="G117" s="50">
        <v>28402.9</v>
      </c>
      <c r="H117" s="37"/>
      <c r="J117" s="42"/>
    </row>
    <row r="118" spans="1:10" x14ac:dyDescent="0.25">
      <c r="A118" s="10">
        <v>5590000000</v>
      </c>
      <c r="B118" s="11" t="s">
        <v>427</v>
      </c>
      <c r="C118" s="24"/>
      <c r="D118" s="37"/>
      <c r="E118" s="37"/>
      <c r="F118" s="37"/>
      <c r="G118" s="50">
        <v>140</v>
      </c>
      <c r="H118" s="37"/>
      <c r="J118" s="42"/>
    </row>
    <row r="119" spans="1:10" x14ac:dyDescent="0.25">
      <c r="A119" s="10" t="s">
        <v>531</v>
      </c>
      <c r="B119" s="11" t="s">
        <v>428</v>
      </c>
      <c r="C119" s="24"/>
      <c r="D119" s="37"/>
      <c r="E119" s="37"/>
      <c r="F119" s="37"/>
      <c r="G119" s="50">
        <v>184401.8</v>
      </c>
      <c r="H119" s="37"/>
      <c r="J119" s="42"/>
    </row>
    <row r="120" spans="1:10" x14ac:dyDescent="0.25">
      <c r="A120" s="10" t="s">
        <v>530</v>
      </c>
      <c r="B120" s="11" t="s">
        <v>429</v>
      </c>
      <c r="C120" s="24"/>
      <c r="D120" s="37"/>
      <c r="E120" s="37"/>
      <c r="F120" s="37"/>
      <c r="G120" s="50">
        <v>4418.3999999999996</v>
      </c>
      <c r="H120" s="37"/>
      <c r="J120" s="42"/>
    </row>
    <row r="121" spans="1:10" x14ac:dyDescent="0.25">
      <c r="A121" s="10" t="s">
        <v>529</v>
      </c>
      <c r="B121" s="11" t="s">
        <v>430</v>
      </c>
      <c r="C121" s="24"/>
      <c r="D121" s="37"/>
      <c r="E121" s="37"/>
      <c r="F121" s="37"/>
      <c r="G121" s="50">
        <v>1945.6</v>
      </c>
      <c r="H121" s="37"/>
      <c r="J121" s="42"/>
    </row>
    <row r="122" spans="1:10" ht="31.5" x14ac:dyDescent="0.25">
      <c r="A122" s="10" t="s">
        <v>528</v>
      </c>
      <c r="B122" s="11" t="s">
        <v>431</v>
      </c>
      <c r="C122" s="24"/>
      <c r="D122" s="37"/>
      <c r="E122" s="37"/>
      <c r="F122" s="37"/>
      <c r="G122" s="50">
        <v>200</v>
      </c>
      <c r="H122" s="37"/>
      <c r="J122" s="42"/>
    </row>
    <row r="123" spans="1:10" hidden="1" x14ac:dyDescent="0.2">
      <c r="A123" s="10"/>
      <c r="B123" s="11"/>
      <c r="C123" s="24"/>
      <c r="D123" s="37"/>
      <c r="E123" s="37"/>
      <c r="F123" s="37"/>
      <c r="G123" s="25"/>
      <c r="H123" s="37"/>
      <c r="J123" s="42"/>
    </row>
    <row r="124" spans="1:10" hidden="1" x14ac:dyDescent="0.2">
      <c r="A124" s="10"/>
      <c r="B124" s="11"/>
      <c r="C124" s="24"/>
      <c r="D124" s="37"/>
      <c r="E124" s="37"/>
      <c r="F124" s="37"/>
      <c r="G124" s="25"/>
      <c r="H124" s="37"/>
      <c r="J124" s="42"/>
    </row>
    <row r="125" spans="1:10" s="20" customFormat="1" ht="31.5" x14ac:dyDescent="0.2">
      <c r="A125" s="9">
        <v>5600000000</v>
      </c>
      <c r="B125" s="14" t="s">
        <v>55</v>
      </c>
      <c r="C125" s="22">
        <f>SUM(C127:C141)</f>
        <v>2732175.8</v>
      </c>
      <c r="D125" s="22">
        <f t="shared" ref="D125:E125" si="8">SUM(D127:D141)</f>
        <v>2732175.8</v>
      </c>
      <c r="E125" s="22">
        <f t="shared" si="8"/>
        <v>844463.20000000007</v>
      </c>
      <c r="F125" s="22">
        <f>E125/D125*100</f>
        <v>30.90808431873235</v>
      </c>
      <c r="G125" s="22">
        <f>SUM(G126:G142)</f>
        <v>390811.8</v>
      </c>
      <c r="H125" s="22" t="s">
        <v>414</v>
      </c>
      <c r="J125" s="42"/>
    </row>
    <row r="126" spans="1:10" x14ac:dyDescent="0.2">
      <c r="A126" s="10">
        <v>5610000000</v>
      </c>
      <c r="B126" s="11" t="s">
        <v>476</v>
      </c>
      <c r="C126" s="37"/>
      <c r="D126" s="37"/>
      <c r="E126" s="37"/>
      <c r="F126" s="37"/>
      <c r="G126" s="37">
        <v>350053.5</v>
      </c>
      <c r="H126" s="37"/>
      <c r="J126" s="46"/>
    </row>
    <row r="127" spans="1:10" s="3" customFormat="1" x14ac:dyDescent="0.2">
      <c r="A127" s="33" t="s">
        <v>180</v>
      </c>
      <c r="B127" s="36" t="s">
        <v>175</v>
      </c>
      <c r="C127" s="37">
        <v>383873.4</v>
      </c>
      <c r="D127" s="37">
        <v>383873.4</v>
      </c>
      <c r="E127" s="37">
        <v>127594.7</v>
      </c>
      <c r="F127" s="37">
        <f t="shared" si="7"/>
        <v>33.238744857028379</v>
      </c>
      <c r="G127" s="37"/>
      <c r="H127" s="37"/>
      <c r="J127" s="42"/>
    </row>
    <row r="128" spans="1:10" s="3" customFormat="1" x14ac:dyDescent="0.2">
      <c r="A128" s="33" t="s">
        <v>181</v>
      </c>
      <c r="B128" s="36" t="s">
        <v>176</v>
      </c>
      <c r="C128" s="37">
        <v>9121.6</v>
      </c>
      <c r="D128" s="37">
        <v>9121.6</v>
      </c>
      <c r="E128" s="37">
        <v>2023.8</v>
      </c>
      <c r="F128" s="37">
        <f t="shared" si="7"/>
        <v>22.186897035607785</v>
      </c>
      <c r="G128" s="37"/>
      <c r="H128" s="37"/>
      <c r="J128" s="42"/>
    </row>
    <row r="129" spans="1:10" s="3" customFormat="1" x14ac:dyDescent="0.2">
      <c r="A129" s="33" t="s">
        <v>182</v>
      </c>
      <c r="B129" s="36" t="s">
        <v>186</v>
      </c>
      <c r="C129" s="37">
        <v>1862.7</v>
      </c>
      <c r="D129" s="37">
        <v>1862.7</v>
      </c>
      <c r="E129" s="37"/>
      <c r="F129" s="37">
        <f t="shared" si="7"/>
        <v>0</v>
      </c>
      <c r="G129" s="37"/>
      <c r="H129" s="37"/>
      <c r="J129" s="42"/>
    </row>
    <row r="130" spans="1:10" s="3" customFormat="1" x14ac:dyDescent="0.2">
      <c r="A130" s="33" t="s">
        <v>183</v>
      </c>
      <c r="B130" s="36" t="s">
        <v>177</v>
      </c>
      <c r="C130" s="37">
        <v>80059.7</v>
      </c>
      <c r="D130" s="37">
        <v>80059.7</v>
      </c>
      <c r="E130" s="37">
        <v>9703.2000000000007</v>
      </c>
      <c r="F130" s="37">
        <f t="shared" si="7"/>
        <v>12.119955483220648</v>
      </c>
      <c r="G130" s="37"/>
      <c r="H130" s="37"/>
      <c r="J130" s="42"/>
    </row>
    <row r="131" spans="1:10" s="3" customFormat="1" x14ac:dyDescent="0.2">
      <c r="A131" s="33" t="s">
        <v>184</v>
      </c>
      <c r="B131" s="36" t="s">
        <v>178</v>
      </c>
      <c r="C131" s="37">
        <v>184564.2</v>
      </c>
      <c r="D131" s="37">
        <v>184564.2</v>
      </c>
      <c r="E131" s="37">
        <v>56140.4</v>
      </c>
      <c r="F131" s="37">
        <f t="shared" si="7"/>
        <v>30.41781667300592</v>
      </c>
      <c r="G131" s="37"/>
      <c r="H131" s="37"/>
      <c r="J131" s="42"/>
    </row>
    <row r="132" spans="1:10" s="3" customFormat="1" x14ac:dyDescent="0.2">
      <c r="A132" s="33" t="s">
        <v>185</v>
      </c>
      <c r="B132" s="36" t="s">
        <v>179</v>
      </c>
      <c r="C132" s="37">
        <v>73844.899999999994</v>
      </c>
      <c r="D132" s="37">
        <v>73844.899999999994</v>
      </c>
      <c r="E132" s="37">
        <v>28407.8</v>
      </c>
      <c r="F132" s="37">
        <f t="shared" si="7"/>
        <v>38.469549014217641</v>
      </c>
      <c r="G132" s="37"/>
      <c r="H132" s="37"/>
      <c r="J132" s="42"/>
    </row>
    <row r="133" spans="1:10" s="3" customFormat="1" x14ac:dyDescent="0.2">
      <c r="A133" s="10">
        <v>5620000000</v>
      </c>
      <c r="B133" s="11" t="s">
        <v>471</v>
      </c>
      <c r="C133" s="37"/>
      <c r="D133" s="37"/>
      <c r="E133" s="37"/>
      <c r="F133" s="37"/>
      <c r="G133" s="37">
        <v>2097.5</v>
      </c>
      <c r="H133" s="37"/>
      <c r="J133" s="42"/>
    </row>
    <row r="134" spans="1:10" s="3" customFormat="1" x14ac:dyDescent="0.2">
      <c r="A134" s="10">
        <v>5630000000</v>
      </c>
      <c r="B134" s="11" t="s">
        <v>472</v>
      </c>
      <c r="C134" s="37"/>
      <c r="D134" s="37"/>
      <c r="E134" s="37"/>
      <c r="F134" s="37"/>
      <c r="G134" s="37">
        <v>10360.799999999999</v>
      </c>
      <c r="H134" s="37"/>
      <c r="J134" s="42"/>
    </row>
    <row r="135" spans="1:10" s="3" customFormat="1" x14ac:dyDescent="0.2">
      <c r="A135" s="33" t="s">
        <v>187</v>
      </c>
      <c r="B135" s="36" t="s">
        <v>194</v>
      </c>
      <c r="C135" s="37">
        <v>1615846.9</v>
      </c>
      <c r="D135" s="37">
        <v>1615846.9</v>
      </c>
      <c r="E135" s="37">
        <v>577347.6</v>
      </c>
      <c r="F135" s="37">
        <f t="shared" si="7"/>
        <v>35.730340541545118</v>
      </c>
      <c r="G135" s="37"/>
      <c r="H135" s="37"/>
      <c r="J135" s="42"/>
    </row>
    <row r="136" spans="1:10" s="3" customFormat="1" x14ac:dyDescent="0.2">
      <c r="A136" s="33" t="s">
        <v>188</v>
      </c>
      <c r="B136" s="36" t="s">
        <v>195</v>
      </c>
      <c r="C136" s="37">
        <v>94601.8</v>
      </c>
      <c r="D136" s="37">
        <v>94601.8</v>
      </c>
      <c r="E136" s="37">
        <v>24380.2</v>
      </c>
      <c r="F136" s="37">
        <f t="shared" si="7"/>
        <v>25.771391242027107</v>
      </c>
      <c r="G136" s="37"/>
      <c r="H136" s="37"/>
      <c r="J136" s="42"/>
    </row>
    <row r="137" spans="1:10" s="3" customFormat="1" ht="31.5" x14ac:dyDescent="0.2">
      <c r="A137" s="33" t="s">
        <v>189</v>
      </c>
      <c r="B137" s="36" t="s">
        <v>196</v>
      </c>
      <c r="C137" s="37">
        <v>20044.099999999999</v>
      </c>
      <c r="D137" s="37">
        <v>20044.099999999999</v>
      </c>
      <c r="E137" s="37">
        <v>2771.3</v>
      </c>
      <c r="F137" s="37">
        <f t="shared" si="7"/>
        <v>13.826013639923969</v>
      </c>
      <c r="G137" s="37"/>
      <c r="H137" s="37"/>
      <c r="J137" s="42"/>
    </row>
    <row r="138" spans="1:10" ht="47.25" x14ac:dyDescent="0.2">
      <c r="A138" s="10" t="s">
        <v>190</v>
      </c>
      <c r="B138" s="11" t="s">
        <v>197</v>
      </c>
      <c r="C138" s="24">
        <v>9452.2000000000007</v>
      </c>
      <c r="D138" s="24">
        <v>9452.2000000000007</v>
      </c>
      <c r="E138" s="37">
        <v>3089.9</v>
      </c>
      <c r="F138" s="37">
        <f t="shared" si="7"/>
        <v>32.689744186538583</v>
      </c>
      <c r="G138" s="25"/>
      <c r="H138" s="37"/>
      <c r="J138" s="42"/>
    </row>
    <row r="139" spans="1:10" ht="31.5" x14ac:dyDescent="0.2">
      <c r="A139" s="10" t="s">
        <v>191</v>
      </c>
      <c r="B139" s="11" t="s">
        <v>198</v>
      </c>
      <c r="C139" s="24">
        <v>16884.8</v>
      </c>
      <c r="D139" s="24">
        <f>16884.8</f>
        <v>16884.8</v>
      </c>
      <c r="E139" s="37">
        <v>4358.8</v>
      </c>
      <c r="F139" s="37">
        <f t="shared" si="7"/>
        <v>25.814934141950157</v>
      </c>
      <c r="G139" s="25"/>
      <c r="H139" s="37"/>
      <c r="J139" s="42"/>
    </row>
    <row r="140" spans="1:10" ht="31.5" x14ac:dyDescent="0.2">
      <c r="A140" s="10" t="s">
        <v>192</v>
      </c>
      <c r="B140" s="11" t="s">
        <v>199</v>
      </c>
      <c r="C140" s="24">
        <v>1760</v>
      </c>
      <c r="D140" s="24">
        <v>1760</v>
      </c>
      <c r="E140" s="37"/>
      <c r="F140" s="37">
        <f t="shared" si="7"/>
        <v>0</v>
      </c>
      <c r="G140" s="25"/>
      <c r="H140" s="37"/>
      <c r="J140" s="42"/>
    </row>
    <row r="141" spans="1:10" x14ac:dyDescent="0.2">
      <c r="A141" s="10" t="s">
        <v>193</v>
      </c>
      <c r="B141" s="11" t="s">
        <v>200</v>
      </c>
      <c r="C141" s="24">
        <v>240259.5</v>
      </c>
      <c r="D141" s="37">
        <v>240259.5</v>
      </c>
      <c r="E141" s="37">
        <v>8645.5</v>
      </c>
      <c r="F141" s="37">
        <f t="shared" si="7"/>
        <v>3.5984008956981928</v>
      </c>
      <c r="G141" s="25"/>
      <c r="H141" s="37"/>
      <c r="J141" s="42"/>
    </row>
    <row r="142" spans="1:10" x14ac:dyDescent="0.25">
      <c r="A142" s="10">
        <v>5640000000</v>
      </c>
      <c r="B142" s="11" t="s">
        <v>477</v>
      </c>
      <c r="C142" s="24"/>
      <c r="D142" s="37"/>
      <c r="E142" s="37"/>
      <c r="F142" s="37"/>
      <c r="G142" s="50">
        <v>28300</v>
      </c>
      <c r="H142" s="37"/>
      <c r="J142" s="42"/>
    </row>
    <row r="143" spans="1:10" ht="47.25" x14ac:dyDescent="0.2">
      <c r="A143" s="13" t="s">
        <v>467</v>
      </c>
      <c r="B143" s="30" t="s">
        <v>7</v>
      </c>
      <c r="C143" s="26">
        <f>SUM(C144:C152)-0.1</f>
        <v>2812886.3000000003</v>
      </c>
      <c r="D143" s="26">
        <f t="shared" ref="D143:E143" si="9">SUM(D144:D152)</f>
        <v>2812886.3</v>
      </c>
      <c r="E143" s="26">
        <f t="shared" si="9"/>
        <v>1183518.5</v>
      </c>
      <c r="F143" s="22">
        <f>E143/D143*100</f>
        <v>42.074878746432091</v>
      </c>
      <c r="G143" s="22">
        <f>SUM(G144:G155)</f>
        <v>1115079.1000000001</v>
      </c>
      <c r="H143" s="22">
        <f t="shared" ref="H143:H173" si="10">E143/G143*100</f>
        <v>106.13762736652492</v>
      </c>
      <c r="J143" s="42"/>
    </row>
    <row r="144" spans="1:10" x14ac:dyDescent="0.2">
      <c r="A144" s="33" t="s">
        <v>226</v>
      </c>
      <c r="B144" s="31" t="s">
        <v>235</v>
      </c>
      <c r="C144" s="24">
        <v>1519263.4</v>
      </c>
      <c r="D144" s="37">
        <v>1519263.4</v>
      </c>
      <c r="E144" s="37">
        <v>879730.7</v>
      </c>
      <c r="F144" s="37">
        <f t="shared" si="7"/>
        <v>57.905080843782585</v>
      </c>
      <c r="G144" s="37"/>
      <c r="H144" s="37"/>
      <c r="J144" s="42"/>
    </row>
    <row r="145" spans="1:10" x14ac:dyDescent="0.2">
      <c r="A145" s="33" t="s">
        <v>227</v>
      </c>
      <c r="B145" s="31" t="s">
        <v>236</v>
      </c>
      <c r="C145" s="24">
        <v>3237.8</v>
      </c>
      <c r="D145" s="24">
        <v>3237.8</v>
      </c>
      <c r="E145" s="37"/>
      <c r="F145" s="37">
        <f t="shared" si="7"/>
        <v>0</v>
      </c>
      <c r="G145" s="37"/>
      <c r="H145" s="37"/>
      <c r="J145" s="42"/>
    </row>
    <row r="146" spans="1:10" x14ac:dyDescent="0.2">
      <c r="A146" s="33" t="s">
        <v>228</v>
      </c>
      <c r="B146" s="31" t="s">
        <v>237</v>
      </c>
      <c r="C146" s="24">
        <v>10000</v>
      </c>
      <c r="D146" s="24">
        <v>10000</v>
      </c>
      <c r="E146" s="37"/>
      <c r="F146" s="37">
        <f t="shared" si="7"/>
        <v>0</v>
      </c>
      <c r="G146" s="37"/>
      <c r="H146" s="37"/>
      <c r="J146" s="42"/>
    </row>
    <row r="147" spans="1:10" x14ac:dyDescent="0.2">
      <c r="A147" s="33" t="s">
        <v>229</v>
      </c>
      <c r="B147" s="31" t="s">
        <v>238</v>
      </c>
      <c r="C147" s="24">
        <v>59127.1</v>
      </c>
      <c r="D147" s="24">
        <v>59127.1</v>
      </c>
      <c r="E147" s="37"/>
      <c r="F147" s="37">
        <f t="shared" si="7"/>
        <v>0</v>
      </c>
      <c r="G147" s="37"/>
      <c r="H147" s="37"/>
      <c r="J147" s="42"/>
    </row>
    <row r="148" spans="1:10" ht="31.5" x14ac:dyDescent="0.2">
      <c r="A148" s="10" t="s">
        <v>230</v>
      </c>
      <c r="B148" s="11" t="s">
        <v>239</v>
      </c>
      <c r="C148" s="24">
        <v>450926</v>
      </c>
      <c r="D148" s="24">
        <v>450926</v>
      </c>
      <c r="E148" s="37">
        <v>114355</v>
      </c>
      <c r="F148" s="37">
        <f t="shared" si="7"/>
        <v>25.360036901841987</v>
      </c>
      <c r="G148" s="25"/>
      <c r="H148" s="37"/>
      <c r="J148" s="42"/>
    </row>
    <row r="149" spans="1:10" x14ac:dyDescent="0.2">
      <c r="A149" s="10" t="s">
        <v>231</v>
      </c>
      <c r="B149" s="11" t="s">
        <v>399</v>
      </c>
      <c r="C149" s="24">
        <v>1699</v>
      </c>
      <c r="D149" s="24">
        <v>1699</v>
      </c>
      <c r="E149" s="37"/>
      <c r="F149" s="37">
        <f t="shared" si="7"/>
        <v>0</v>
      </c>
      <c r="G149" s="25"/>
      <c r="H149" s="37"/>
      <c r="J149" s="42"/>
    </row>
    <row r="150" spans="1:10" x14ac:dyDescent="0.2">
      <c r="A150" s="10" t="s">
        <v>232</v>
      </c>
      <c r="B150" s="11" t="s">
        <v>212</v>
      </c>
      <c r="C150" s="24">
        <v>102555.2</v>
      </c>
      <c r="D150" s="24">
        <v>102555.2</v>
      </c>
      <c r="E150" s="37">
        <v>28915.200000000001</v>
      </c>
      <c r="F150" s="37">
        <f t="shared" si="7"/>
        <v>28.194767305802142</v>
      </c>
      <c r="G150" s="25"/>
      <c r="H150" s="37"/>
      <c r="J150" s="42"/>
    </row>
    <row r="151" spans="1:10" x14ac:dyDescent="0.2">
      <c r="A151" s="10" t="s">
        <v>233</v>
      </c>
      <c r="B151" s="11" t="s">
        <v>240</v>
      </c>
      <c r="C151" s="24">
        <v>5932.7</v>
      </c>
      <c r="D151" s="24">
        <v>5932.6</v>
      </c>
      <c r="E151" s="37"/>
      <c r="F151" s="37">
        <f t="shared" si="7"/>
        <v>0</v>
      </c>
      <c r="G151" s="25"/>
      <c r="H151" s="37"/>
      <c r="J151" s="42"/>
    </row>
    <row r="152" spans="1:10" ht="31.5" x14ac:dyDescent="0.2">
      <c r="A152" s="10" t="s">
        <v>234</v>
      </c>
      <c r="B152" s="11" t="s">
        <v>241</v>
      </c>
      <c r="C152" s="24">
        <v>660145.19999999995</v>
      </c>
      <c r="D152" s="24">
        <v>660145.19999999995</v>
      </c>
      <c r="E152" s="37">
        <v>160517.6</v>
      </c>
      <c r="F152" s="37">
        <f t="shared" si="7"/>
        <v>24.315499075051978</v>
      </c>
      <c r="G152" s="25"/>
      <c r="H152" s="37"/>
      <c r="J152" s="42"/>
    </row>
    <row r="153" spans="1:10" ht="31.5" x14ac:dyDescent="0.2">
      <c r="A153" s="10" t="s">
        <v>473</v>
      </c>
      <c r="B153" s="11" t="s">
        <v>468</v>
      </c>
      <c r="C153" s="24"/>
      <c r="D153" s="24"/>
      <c r="E153" s="37"/>
      <c r="F153" s="37"/>
      <c r="G153" s="25">
        <v>727023.6</v>
      </c>
      <c r="H153" s="37"/>
      <c r="J153" s="42"/>
    </row>
    <row r="154" spans="1:10" ht="47.25" x14ac:dyDescent="0.2">
      <c r="A154" s="10" t="s">
        <v>474</v>
      </c>
      <c r="B154" s="11" t="s">
        <v>469</v>
      </c>
      <c r="C154" s="24"/>
      <c r="D154" s="24"/>
      <c r="E154" s="37"/>
      <c r="F154" s="37"/>
      <c r="G154" s="25">
        <v>138137.20000000001</v>
      </c>
      <c r="H154" s="37"/>
      <c r="J154" s="42"/>
    </row>
    <row r="155" spans="1:10" ht="31.5" x14ac:dyDescent="0.2">
      <c r="A155" s="10" t="s">
        <v>475</v>
      </c>
      <c r="B155" s="11" t="s">
        <v>470</v>
      </c>
      <c r="C155" s="24"/>
      <c r="D155" s="24"/>
      <c r="E155" s="37"/>
      <c r="F155" s="37"/>
      <c r="G155" s="25">
        <v>249918.3</v>
      </c>
      <c r="H155" s="37"/>
      <c r="J155" s="42"/>
    </row>
    <row r="156" spans="1:10" ht="31.5" x14ac:dyDescent="0.2">
      <c r="A156" s="9">
        <v>5800000000</v>
      </c>
      <c r="B156" s="30" t="s">
        <v>201</v>
      </c>
      <c r="C156" s="26">
        <f>SUM(C158:C171)+0.1</f>
        <v>1678263.6</v>
      </c>
      <c r="D156" s="26">
        <f t="shared" ref="D156:E156" si="11">SUM(D158:D171)</f>
        <v>1678263.6</v>
      </c>
      <c r="E156" s="26">
        <f t="shared" si="11"/>
        <v>659237.9</v>
      </c>
      <c r="F156" s="22">
        <f>E156/D156*100</f>
        <v>39.280950858971138</v>
      </c>
      <c r="G156" s="22">
        <f>SUM(G157:G172)</f>
        <v>153313.4</v>
      </c>
      <c r="H156" s="22" t="s">
        <v>413</v>
      </c>
      <c r="J156" s="42"/>
    </row>
    <row r="157" spans="1:10" ht="31.5" x14ac:dyDescent="0.2">
      <c r="A157" s="10">
        <v>5810000000</v>
      </c>
      <c r="B157" s="11" t="s">
        <v>463</v>
      </c>
      <c r="C157" s="24"/>
      <c r="D157" s="24"/>
      <c r="E157" s="24"/>
      <c r="F157" s="37"/>
      <c r="G157" s="37">
        <v>247.5</v>
      </c>
      <c r="H157" s="37"/>
      <c r="J157" s="46"/>
    </row>
    <row r="158" spans="1:10" x14ac:dyDescent="0.2">
      <c r="A158" s="33" t="s">
        <v>202</v>
      </c>
      <c r="B158" s="31" t="s">
        <v>208</v>
      </c>
      <c r="C158" s="24">
        <v>21835.8</v>
      </c>
      <c r="D158" s="37">
        <v>21835.8</v>
      </c>
      <c r="E158" s="37"/>
      <c r="F158" s="37">
        <f t="shared" si="7"/>
        <v>0</v>
      </c>
      <c r="G158" s="37"/>
      <c r="H158" s="37"/>
      <c r="J158" s="42"/>
    </row>
    <row r="159" spans="1:10" x14ac:dyDescent="0.2">
      <c r="A159" s="33" t="s">
        <v>203</v>
      </c>
      <c r="B159" s="31" t="s">
        <v>209</v>
      </c>
      <c r="C159" s="24">
        <v>779214.8</v>
      </c>
      <c r="D159" s="37">
        <v>779214.8</v>
      </c>
      <c r="E159" s="37">
        <v>496557.4</v>
      </c>
      <c r="F159" s="37">
        <f t="shared" si="7"/>
        <v>63.725355319226487</v>
      </c>
      <c r="G159" s="37"/>
      <c r="H159" s="37"/>
      <c r="J159" s="42"/>
    </row>
    <row r="160" spans="1:10" ht="31.5" x14ac:dyDescent="0.2">
      <c r="A160" s="33" t="s">
        <v>204</v>
      </c>
      <c r="B160" s="31" t="s">
        <v>210</v>
      </c>
      <c r="C160" s="24">
        <v>11095</v>
      </c>
      <c r="D160" s="24">
        <v>11095</v>
      </c>
      <c r="E160" s="37"/>
      <c r="F160" s="37">
        <f t="shared" si="7"/>
        <v>0</v>
      </c>
      <c r="G160" s="37"/>
      <c r="H160" s="37"/>
      <c r="J160" s="42"/>
    </row>
    <row r="161" spans="1:10" x14ac:dyDescent="0.2">
      <c r="A161" s="33" t="s">
        <v>205</v>
      </c>
      <c r="B161" s="31" t="s">
        <v>211</v>
      </c>
      <c r="C161" s="24">
        <v>27887.200000000001</v>
      </c>
      <c r="D161" s="24">
        <v>27887.200000000001</v>
      </c>
      <c r="E161" s="37"/>
      <c r="F161" s="37">
        <f t="shared" si="7"/>
        <v>0</v>
      </c>
      <c r="G161" s="37"/>
      <c r="H161" s="37"/>
      <c r="J161" s="42"/>
    </row>
    <row r="162" spans="1:10" x14ac:dyDescent="0.2">
      <c r="A162" s="33" t="s">
        <v>206</v>
      </c>
      <c r="B162" s="31" t="s">
        <v>212</v>
      </c>
      <c r="C162" s="24">
        <v>63418.9</v>
      </c>
      <c r="D162" s="24">
        <v>63418.9</v>
      </c>
      <c r="E162" s="37"/>
      <c r="F162" s="37">
        <f t="shared" si="7"/>
        <v>0</v>
      </c>
      <c r="G162" s="37"/>
      <c r="H162" s="37"/>
      <c r="J162" s="42"/>
    </row>
    <row r="163" spans="1:10" x14ac:dyDescent="0.2">
      <c r="A163" s="10" t="s">
        <v>207</v>
      </c>
      <c r="B163" s="11" t="s">
        <v>213</v>
      </c>
      <c r="C163" s="24">
        <v>12822.1</v>
      </c>
      <c r="D163" s="37">
        <v>12822.2</v>
      </c>
      <c r="E163" s="37"/>
      <c r="F163" s="37">
        <f t="shared" si="7"/>
        <v>0</v>
      </c>
      <c r="G163" s="25"/>
      <c r="H163" s="37"/>
      <c r="J163" s="42"/>
    </row>
    <row r="164" spans="1:10" ht="31.5" x14ac:dyDescent="0.25">
      <c r="A164" s="10">
        <v>5820000000</v>
      </c>
      <c r="B164" s="11" t="s">
        <v>464</v>
      </c>
      <c r="C164" s="24"/>
      <c r="D164" s="37"/>
      <c r="E164" s="37"/>
      <c r="F164" s="37"/>
      <c r="G164" s="50">
        <v>12935.3</v>
      </c>
      <c r="H164" s="37"/>
      <c r="J164" s="42"/>
    </row>
    <row r="165" spans="1:10" x14ac:dyDescent="0.25">
      <c r="A165" s="10">
        <v>5830000000</v>
      </c>
      <c r="B165" s="11" t="s">
        <v>465</v>
      </c>
      <c r="C165" s="24"/>
      <c r="D165" s="37"/>
      <c r="E165" s="37"/>
      <c r="F165" s="37"/>
      <c r="G165" s="50">
        <v>3395.6</v>
      </c>
      <c r="H165" s="37"/>
      <c r="J165" s="42"/>
    </row>
    <row r="166" spans="1:10" ht="31.5" x14ac:dyDescent="0.2">
      <c r="A166" s="10" t="s">
        <v>214</v>
      </c>
      <c r="B166" s="11" t="s">
        <v>220</v>
      </c>
      <c r="C166" s="24">
        <v>63828.5</v>
      </c>
      <c r="D166" s="37">
        <v>63828.5</v>
      </c>
      <c r="E166" s="37">
        <v>14173.3</v>
      </c>
      <c r="F166" s="37">
        <f t="shared" si="7"/>
        <v>22.205284473236876</v>
      </c>
      <c r="G166" s="25"/>
      <c r="H166" s="37"/>
      <c r="J166" s="42"/>
    </row>
    <row r="167" spans="1:10" ht="31.5" x14ac:dyDescent="0.2">
      <c r="A167" s="10" t="s">
        <v>215</v>
      </c>
      <c r="B167" s="11" t="s">
        <v>221</v>
      </c>
      <c r="C167" s="24">
        <v>63976.800000000003</v>
      </c>
      <c r="D167" s="37">
        <v>63976.800000000003</v>
      </c>
      <c r="E167" s="37">
        <v>11.5</v>
      </c>
      <c r="F167" s="37"/>
      <c r="G167" s="25"/>
      <c r="H167" s="37"/>
      <c r="J167" s="42"/>
    </row>
    <row r="168" spans="1:10" ht="31.5" x14ac:dyDescent="0.2">
      <c r="A168" s="10" t="s">
        <v>216</v>
      </c>
      <c r="B168" s="11" t="s">
        <v>222</v>
      </c>
      <c r="C168" s="24">
        <v>3160.9</v>
      </c>
      <c r="D168" s="37">
        <v>3160.9</v>
      </c>
      <c r="E168" s="37">
        <v>56</v>
      </c>
      <c r="F168" s="37">
        <f t="shared" si="7"/>
        <v>1.7716473156379511</v>
      </c>
      <c r="G168" s="25"/>
      <c r="H168" s="37"/>
      <c r="J168" s="42"/>
    </row>
    <row r="169" spans="1:10" ht="31.5" x14ac:dyDescent="0.2">
      <c r="A169" s="10" t="s">
        <v>217</v>
      </c>
      <c r="B169" s="11" t="s">
        <v>223</v>
      </c>
      <c r="C169" s="24">
        <v>2600</v>
      </c>
      <c r="D169" s="24">
        <v>2600</v>
      </c>
      <c r="E169" s="37">
        <v>519</v>
      </c>
      <c r="F169" s="37">
        <f t="shared" si="7"/>
        <v>19.96153846153846</v>
      </c>
      <c r="G169" s="25"/>
      <c r="H169" s="37"/>
      <c r="J169" s="42"/>
    </row>
    <row r="170" spans="1:10" x14ac:dyDescent="0.2">
      <c r="A170" s="10" t="s">
        <v>218</v>
      </c>
      <c r="B170" s="11" t="s">
        <v>224</v>
      </c>
      <c r="C170" s="24">
        <v>35383.5</v>
      </c>
      <c r="D170" s="37">
        <v>35383.5</v>
      </c>
      <c r="E170" s="37">
        <v>5062.5</v>
      </c>
      <c r="F170" s="37">
        <f t="shared" si="7"/>
        <v>14.307516215185043</v>
      </c>
      <c r="G170" s="25"/>
      <c r="H170" s="37"/>
      <c r="J170" s="42"/>
    </row>
    <row r="171" spans="1:10" ht="31.5" x14ac:dyDescent="0.2">
      <c r="A171" s="10" t="s">
        <v>219</v>
      </c>
      <c r="B171" s="11" t="s">
        <v>225</v>
      </c>
      <c r="C171" s="24">
        <v>593040</v>
      </c>
      <c r="D171" s="37">
        <v>593040</v>
      </c>
      <c r="E171" s="37">
        <v>142858.20000000001</v>
      </c>
      <c r="F171" s="37">
        <f t="shared" si="7"/>
        <v>24.089133953864835</v>
      </c>
      <c r="G171" s="25"/>
      <c r="H171" s="37"/>
      <c r="J171" s="42"/>
    </row>
    <row r="172" spans="1:10" x14ac:dyDescent="0.2">
      <c r="A172" s="10">
        <v>5850000000</v>
      </c>
      <c r="B172" s="11" t="s">
        <v>466</v>
      </c>
      <c r="C172" s="24"/>
      <c r="D172" s="37"/>
      <c r="E172" s="37"/>
      <c r="F172" s="37"/>
      <c r="G172" s="25">
        <v>136735</v>
      </c>
      <c r="H172" s="37"/>
      <c r="J172" s="42"/>
    </row>
    <row r="173" spans="1:10" s="20" customFormat="1" ht="47.25" x14ac:dyDescent="0.2">
      <c r="A173" s="13" t="s">
        <v>456</v>
      </c>
      <c r="B173" s="14" t="s">
        <v>8</v>
      </c>
      <c r="C173" s="22">
        <f>SUM(C174:C196)+0.1</f>
        <v>27268914.900000006</v>
      </c>
      <c r="D173" s="22">
        <f t="shared" ref="D173:E173" si="12">SUM(D174:D196)</f>
        <v>27645305.700000003</v>
      </c>
      <c r="E173" s="22">
        <f t="shared" si="12"/>
        <v>8826525.5</v>
      </c>
      <c r="F173" s="22">
        <f>E173/D173*100</f>
        <v>31.927755098038212</v>
      </c>
      <c r="G173" s="22">
        <f>SUM(G175:G199)</f>
        <v>9418121.7000000011</v>
      </c>
      <c r="H173" s="22">
        <f t="shared" si="10"/>
        <v>93.718533070134342</v>
      </c>
      <c r="J173" s="42"/>
    </row>
    <row r="174" spans="1:10" x14ac:dyDescent="0.2">
      <c r="A174" s="33" t="s">
        <v>242</v>
      </c>
      <c r="B174" s="36" t="s">
        <v>263</v>
      </c>
      <c r="C174" s="37">
        <v>40806.1</v>
      </c>
      <c r="D174" s="37">
        <v>40806.1</v>
      </c>
      <c r="E174" s="37">
        <v>40261.300000000003</v>
      </c>
      <c r="F174" s="37">
        <f t="shared" si="7"/>
        <v>98.664905492071057</v>
      </c>
      <c r="G174" s="37"/>
      <c r="H174" s="37"/>
      <c r="J174" s="42"/>
    </row>
    <row r="175" spans="1:10" x14ac:dyDescent="0.2">
      <c r="A175" s="33" t="s">
        <v>243</v>
      </c>
      <c r="B175" s="36" t="s">
        <v>264</v>
      </c>
      <c r="C175" s="37">
        <v>95927.1</v>
      </c>
      <c r="D175" s="37">
        <v>95927.1</v>
      </c>
      <c r="E175" s="37">
        <v>4935.3999999999996</v>
      </c>
      <c r="F175" s="37">
        <f t="shared" si="7"/>
        <v>5.1449486120189185</v>
      </c>
      <c r="G175" s="37"/>
      <c r="H175" s="37"/>
      <c r="J175" s="42"/>
    </row>
    <row r="176" spans="1:10" x14ac:dyDescent="0.2">
      <c r="A176" s="33" t="s">
        <v>244</v>
      </c>
      <c r="B176" s="36" t="s">
        <v>265</v>
      </c>
      <c r="C176" s="37">
        <v>1071361.7</v>
      </c>
      <c r="D176" s="37">
        <v>1334717.5</v>
      </c>
      <c r="E176" s="37">
        <v>185607.8</v>
      </c>
      <c r="F176" s="37">
        <f t="shared" si="7"/>
        <v>13.906148679402195</v>
      </c>
      <c r="G176" s="37"/>
      <c r="H176" s="37"/>
      <c r="J176" s="42"/>
    </row>
    <row r="177" spans="1:10" x14ac:dyDescent="0.2">
      <c r="A177" s="33" t="s">
        <v>245</v>
      </c>
      <c r="B177" s="36" t="s">
        <v>266</v>
      </c>
      <c r="C177" s="37">
        <v>46588.3</v>
      </c>
      <c r="D177" s="37">
        <v>46588.3</v>
      </c>
      <c r="E177" s="37">
        <v>46588.3</v>
      </c>
      <c r="F177" s="37">
        <f t="shared" si="7"/>
        <v>100</v>
      </c>
      <c r="G177" s="37"/>
      <c r="H177" s="37"/>
      <c r="J177" s="42"/>
    </row>
    <row r="178" spans="1:10" x14ac:dyDescent="0.2">
      <c r="A178" s="33" t="s">
        <v>246</v>
      </c>
      <c r="B178" s="36" t="s">
        <v>267</v>
      </c>
      <c r="C178" s="37">
        <v>154934.5</v>
      </c>
      <c r="D178" s="37">
        <v>154934.5</v>
      </c>
      <c r="E178" s="37">
        <v>154934.5</v>
      </c>
      <c r="F178" s="37">
        <f t="shared" si="7"/>
        <v>100</v>
      </c>
      <c r="G178" s="37"/>
      <c r="H178" s="37"/>
      <c r="J178" s="42"/>
    </row>
    <row r="179" spans="1:10" x14ac:dyDescent="0.2">
      <c r="A179" s="33" t="s">
        <v>247</v>
      </c>
      <c r="B179" s="36" t="s">
        <v>268</v>
      </c>
      <c r="C179" s="37">
        <v>499961.7</v>
      </c>
      <c r="D179" s="37">
        <v>499961.7</v>
      </c>
      <c r="E179" s="37">
        <v>229264.7</v>
      </c>
      <c r="F179" s="37">
        <f t="shared" si="7"/>
        <v>45.856452604269485</v>
      </c>
      <c r="G179" s="37"/>
      <c r="H179" s="37"/>
      <c r="J179" s="42"/>
    </row>
    <row r="180" spans="1:10" x14ac:dyDescent="0.2">
      <c r="A180" s="33" t="s">
        <v>248</v>
      </c>
      <c r="B180" s="36" t="s">
        <v>269</v>
      </c>
      <c r="C180" s="37">
        <v>150760.70000000001</v>
      </c>
      <c r="D180" s="37">
        <v>155958</v>
      </c>
      <c r="E180" s="37">
        <v>202.8</v>
      </c>
      <c r="F180" s="37">
        <f t="shared" si="7"/>
        <v>0.13003500942561458</v>
      </c>
      <c r="G180" s="37"/>
      <c r="H180" s="37"/>
      <c r="J180" s="42"/>
    </row>
    <row r="181" spans="1:10" ht="31.5" x14ac:dyDescent="0.2">
      <c r="A181" s="33" t="s">
        <v>249</v>
      </c>
      <c r="B181" s="36" t="s">
        <v>270</v>
      </c>
      <c r="C181" s="37">
        <v>17374.3</v>
      </c>
      <c r="D181" s="37">
        <v>17374.3</v>
      </c>
      <c r="E181" s="37">
        <v>7752.1</v>
      </c>
      <c r="F181" s="37">
        <f t="shared" si="7"/>
        <v>44.618200445485577</v>
      </c>
      <c r="G181" s="37"/>
      <c r="H181" s="37"/>
      <c r="J181" s="42"/>
    </row>
    <row r="182" spans="1:10" ht="31.5" x14ac:dyDescent="0.2">
      <c r="A182" s="33" t="s">
        <v>250</v>
      </c>
      <c r="B182" s="36" t="s">
        <v>271</v>
      </c>
      <c r="C182" s="37">
        <v>439202.4</v>
      </c>
      <c r="D182" s="37">
        <v>440112.5</v>
      </c>
      <c r="E182" s="37">
        <v>22127.1</v>
      </c>
      <c r="F182" s="37">
        <f t="shared" si="7"/>
        <v>5.0276008974977984</v>
      </c>
      <c r="G182" s="37"/>
      <c r="H182" s="37"/>
      <c r="J182" s="42"/>
    </row>
    <row r="183" spans="1:10" x14ac:dyDescent="0.2">
      <c r="A183" s="33" t="s">
        <v>251</v>
      </c>
      <c r="B183" s="36" t="s">
        <v>272</v>
      </c>
      <c r="C183" s="37">
        <v>1787008.7</v>
      </c>
      <c r="D183" s="37">
        <v>1827588.2</v>
      </c>
      <c r="E183" s="37">
        <v>754112.9</v>
      </c>
      <c r="F183" s="37">
        <f t="shared" si="7"/>
        <v>41.262736321015865</v>
      </c>
      <c r="G183" s="37"/>
      <c r="H183" s="37"/>
      <c r="J183" s="42"/>
    </row>
    <row r="184" spans="1:10" ht="31.5" x14ac:dyDescent="0.2">
      <c r="A184" s="33" t="s">
        <v>252</v>
      </c>
      <c r="B184" s="36" t="s">
        <v>62</v>
      </c>
      <c r="C184" s="37">
        <v>458.2</v>
      </c>
      <c r="D184" s="37">
        <v>458.2</v>
      </c>
      <c r="E184" s="37"/>
      <c r="F184" s="37">
        <f t="shared" si="7"/>
        <v>0</v>
      </c>
      <c r="G184" s="37"/>
      <c r="H184" s="37"/>
      <c r="J184" s="42"/>
    </row>
    <row r="185" spans="1:10" x14ac:dyDescent="0.2">
      <c r="A185" s="33" t="s">
        <v>253</v>
      </c>
      <c r="B185" s="36" t="s">
        <v>273</v>
      </c>
      <c r="C185" s="37">
        <v>39104.800000000003</v>
      </c>
      <c r="D185" s="37">
        <v>39104.800000000003</v>
      </c>
      <c r="E185" s="37">
        <v>7208.6</v>
      </c>
      <c r="F185" s="37">
        <f t="shared" si="7"/>
        <v>18.434054131462123</v>
      </c>
      <c r="G185" s="37"/>
      <c r="H185" s="37"/>
      <c r="J185" s="42"/>
    </row>
    <row r="186" spans="1:10" ht="31.5" x14ac:dyDescent="0.2">
      <c r="A186" s="33" t="s">
        <v>400</v>
      </c>
      <c r="B186" s="36" t="s">
        <v>401</v>
      </c>
      <c r="C186" s="37"/>
      <c r="D186" s="37"/>
      <c r="E186" s="37"/>
      <c r="F186" s="37"/>
      <c r="G186" s="37"/>
      <c r="H186" s="37"/>
      <c r="J186" s="42"/>
    </row>
    <row r="187" spans="1:10" ht="31.5" x14ac:dyDescent="0.2">
      <c r="A187" s="33" t="s">
        <v>400</v>
      </c>
      <c r="B187" s="36" t="s">
        <v>402</v>
      </c>
      <c r="C187" s="37"/>
      <c r="D187" s="37"/>
      <c r="E187" s="37"/>
      <c r="F187" s="37"/>
      <c r="G187" s="37"/>
      <c r="H187" s="37"/>
      <c r="J187" s="42"/>
    </row>
    <row r="188" spans="1:10" x14ac:dyDescent="0.2">
      <c r="A188" s="33" t="s">
        <v>254</v>
      </c>
      <c r="B188" s="36" t="s">
        <v>274</v>
      </c>
      <c r="C188" s="37">
        <v>461236.3</v>
      </c>
      <c r="D188" s="37">
        <v>461236.3</v>
      </c>
      <c r="E188" s="37">
        <v>72769.600000000006</v>
      </c>
      <c r="F188" s="37">
        <f t="shared" ref="F188:F269" si="13">E188/D188*100</f>
        <v>15.777075655146833</v>
      </c>
      <c r="G188" s="37"/>
      <c r="H188" s="37"/>
      <c r="J188" s="42"/>
    </row>
    <row r="189" spans="1:10" x14ac:dyDescent="0.2">
      <c r="A189" s="33" t="s">
        <v>255</v>
      </c>
      <c r="B189" s="36" t="s">
        <v>275</v>
      </c>
      <c r="C189" s="37">
        <v>17688434</v>
      </c>
      <c r="D189" s="37">
        <v>17750326.600000001</v>
      </c>
      <c r="E189" s="37">
        <v>4949298.0999999996</v>
      </c>
      <c r="F189" s="37">
        <f t="shared" si="13"/>
        <v>27.882856532904576</v>
      </c>
      <c r="G189" s="37"/>
      <c r="H189" s="37"/>
      <c r="J189" s="42"/>
    </row>
    <row r="190" spans="1:10" ht="31.5" x14ac:dyDescent="0.2">
      <c r="A190" s="33" t="s">
        <v>256</v>
      </c>
      <c r="B190" s="36" t="s">
        <v>276</v>
      </c>
      <c r="C190" s="37">
        <v>75760</v>
      </c>
      <c r="D190" s="37">
        <v>75760</v>
      </c>
      <c r="E190" s="37">
        <v>2779.8</v>
      </c>
      <c r="F190" s="37">
        <f t="shared" si="13"/>
        <v>3.6692185850052801</v>
      </c>
      <c r="G190" s="37"/>
      <c r="H190" s="37"/>
      <c r="J190" s="42"/>
    </row>
    <row r="191" spans="1:10" x14ac:dyDescent="0.2">
      <c r="A191" s="33" t="s">
        <v>257</v>
      </c>
      <c r="B191" s="36" t="s">
        <v>277</v>
      </c>
      <c r="C191" s="37">
        <v>133689.60000000001</v>
      </c>
      <c r="D191" s="37">
        <v>133689.60000000001</v>
      </c>
      <c r="E191" s="37">
        <v>42750.5</v>
      </c>
      <c r="F191" s="37">
        <f t="shared" si="13"/>
        <v>31.977431303556898</v>
      </c>
      <c r="G191" s="37"/>
      <c r="H191" s="37"/>
      <c r="J191" s="42"/>
    </row>
    <row r="192" spans="1:10" x14ac:dyDescent="0.2">
      <c r="A192" s="33" t="s">
        <v>258</v>
      </c>
      <c r="B192" s="36" t="s">
        <v>278</v>
      </c>
      <c r="C192" s="37">
        <v>83565.3</v>
      </c>
      <c r="D192" s="37">
        <v>83565.3</v>
      </c>
      <c r="E192" s="37">
        <v>52565.3</v>
      </c>
      <c r="F192" s="37">
        <f t="shared" si="13"/>
        <v>62.90326247856467</v>
      </c>
      <c r="G192" s="37"/>
      <c r="H192" s="37"/>
      <c r="J192" s="42"/>
    </row>
    <row r="193" spans="1:10" ht="31.5" x14ac:dyDescent="0.2">
      <c r="A193" s="33" t="s">
        <v>259</v>
      </c>
      <c r="B193" s="36" t="s">
        <v>279</v>
      </c>
      <c r="C193" s="37">
        <v>3046762.1</v>
      </c>
      <c r="D193" s="37">
        <v>3051217.7</v>
      </c>
      <c r="E193" s="37">
        <v>1754197.2</v>
      </c>
      <c r="F193" s="37">
        <f t="shared" si="13"/>
        <v>57.491708965899079</v>
      </c>
      <c r="G193" s="37"/>
      <c r="H193" s="37"/>
      <c r="J193" s="42"/>
    </row>
    <row r="194" spans="1:10" x14ac:dyDescent="0.2">
      <c r="A194" s="33" t="s">
        <v>260</v>
      </c>
      <c r="B194" s="36" t="s">
        <v>280</v>
      </c>
      <c r="C194" s="37">
        <v>1291316</v>
      </c>
      <c r="D194" s="37">
        <v>1291316</v>
      </c>
      <c r="E194" s="37">
        <v>473508.7</v>
      </c>
      <c r="F194" s="37">
        <f t="shared" si="13"/>
        <v>36.668693023241403</v>
      </c>
      <c r="G194" s="37"/>
      <c r="H194" s="37"/>
      <c r="J194" s="42"/>
    </row>
    <row r="195" spans="1:10" x14ac:dyDescent="0.2">
      <c r="A195" s="33" t="s">
        <v>261</v>
      </c>
      <c r="B195" s="36" t="s">
        <v>281</v>
      </c>
      <c r="C195" s="37">
        <v>3354.4</v>
      </c>
      <c r="D195" s="37">
        <f>3150+204.4</f>
        <v>3354.4</v>
      </c>
      <c r="E195" s="37">
        <v>124.9</v>
      </c>
      <c r="F195" s="37">
        <f t="shared" si="13"/>
        <v>3.7234676842356311</v>
      </c>
      <c r="G195" s="37"/>
      <c r="H195" s="37"/>
      <c r="J195" s="42"/>
    </row>
    <row r="196" spans="1:10" ht="31.5" x14ac:dyDescent="0.2">
      <c r="A196" s="10" t="s">
        <v>262</v>
      </c>
      <c r="B196" s="11" t="s">
        <v>282</v>
      </c>
      <c r="C196" s="23">
        <v>141308.6</v>
      </c>
      <c r="D196" s="23">
        <v>141308.6</v>
      </c>
      <c r="E196" s="37">
        <v>25535.9</v>
      </c>
      <c r="F196" s="37">
        <f t="shared" si="13"/>
        <v>18.071016201420154</v>
      </c>
      <c r="G196" s="25"/>
      <c r="H196" s="37"/>
      <c r="J196" s="42"/>
    </row>
    <row r="197" spans="1:10" ht="31.5" x14ac:dyDescent="0.2">
      <c r="A197" s="10" t="s">
        <v>460</v>
      </c>
      <c r="B197" s="11" t="s">
        <v>457</v>
      </c>
      <c r="C197" s="23"/>
      <c r="D197" s="23"/>
      <c r="E197" s="37"/>
      <c r="F197" s="37"/>
      <c r="G197" s="25">
        <v>9289984.8000000007</v>
      </c>
      <c r="H197" s="37"/>
      <c r="J197" s="42"/>
    </row>
    <row r="198" spans="1:10" ht="22.5" customHeight="1" x14ac:dyDescent="0.2">
      <c r="A198" s="10" t="s">
        <v>461</v>
      </c>
      <c r="B198" s="11" t="s">
        <v>458</v>
      </c>
      <c r="C198" s="23"/>
      <c r="D198" s="23"/>
      <c r="E198" s="37"/>
      <c r="F198" s="37"/>
      <c r="G198" s="25">
        <v>96647.3</v>
      </c>
      <c r="H198" s="37"/>
      <c r="J198" s="42"/>
    </row>
    <row r="199" spans="1:10" ht="21" customHeight="1" x14ac:dyDescent="0.2">
      <c r="A199" s="10" t="s">
        <v>462</v>
      </c>
      <c r="B199" s="11" t="s">
        <v>459</v>
      </c>
      <c r="C199" s="23"/>
      <c r="D199" s="23"/>
      <c r="E199" s="37"/>
      <c r="F199" s="37"/>
      <c r="G199" s="25">
        <v>31489.599999999999</v>
      </c>
      <c r="H199" s="37"/>
      <c r="J199" s="42"/>
    </row>
    <row r="200" spans="1:10" s="20" customFormat="1" ht="47.25" x14ac:dyDescent="0.2">
      <c r="A200" s="13" t="s">
        <v>452</v>
      </c>
      <c r="B200" s="12" t="s">
        <v>10</v>
      </c>
      <c r="C200" s="22">
        <f>SUM(C204:C213)</f>
        <v>23599691.100000001</v>
      </c>
      <c r="D200" s="22">
        <f t="shared" ref="D200:E200" si="14">SUM(D204:D213)</f>
        <v>23599691.100000001</v>
      </c>
      <c r="E200" s="22">
        <f t="shared" si="14"/>
        <v>6691273.2999999998</v>
      </c>
      <c r="F200" s="22">
        <f>E200/D200*100</f>
        <v>28.353224080971124</v>
      </c>
      <c r="G200" s="22">
        <f>SUM(G201:G213)</f>
        <v>5212966.5</v>
      </c>
      <c r="H200" s="22">
        <f t="shared" ref="H200:H250" si="15">E200/G200*100</f>
        <v>128.35826395584934</v>
      </c>
      <c r="J200" s="42"/>
    </row>
    <row r="201" spans="1:10" ht="21" customHeight="1" x14ac:dyDescent="0.2">
      <c r="A201" s="10" t="s">
        <v>532</v>
      </c>
      <c r="B201" s="11" t="s">
        <v>453</v>
      </c>
      <c r="C201" s="37"/>
      <c r="D201" s="37"/>
      <c r="E201" s="37"/>
      <c r="F201" s="37"/>
      <c r="G201" s="37">
        <v>311145</v>
      </c>
      <c r="H201" s="37"/>
      <c r="J201" s="46"/>
    </row>
    <row r="202" spans="1:10" ht="21" customHeight="1" x14ac:dyDescent="0.2">
      <c r="A202" s="10" t="s">
        <v>533</v>
      </c>
      <c r="B202" s="11" t="s">
        <v>454</v>
      </c>
      <c r="C202" s="37"/>
      <c r="D202" s="37"/>
      <c r="E202" s="37"/>
      <c r="F202" s="37"/>
      <c r="G202" s="37">
        <v>4872684</v>
      </c>
      <c r="H202" s="37"/>
      <c r="J202" s="46"/>
    </row>
    <row r="203" spans="1:10" ht="20.25" customHeight="1" x14ac:dyDescent="0.2">
      <c r="A203" s="10" t="s">
        <v>534</v>
      </c>
      <c r="B203" s="11" t="s">
        <v>455</v>
      </c>
      <c r="C203" s="37"/>
      <c r="D203" s="37"/>
      <c r="E203" s="37"/>
      <c r="F203" s="37"/>
      <c r="G203" s="37">
        <v>29137.5</v>
      </c>
      <c r="H203" s="37"/>
      <c r="J203" s="46"/>
    </row>
    <row r="204" spans="1:10" ht="31.5" x14ac:dyDescent="0.2">
      <c r="A204" s="38" t="s">
        <v>283</v>
      </c>
      <c r="B204" s="34" t="s">
        <v>292</v>
      </c>
      <c r="C204" s="37">
        <v>531245.4</v>
      </c>
      <c r="D204" s="37">
        <v>531245.4</v>
      </c>
      <c r="E204" s="37">
        <v>6817.5</v>
      </c>
      <c r="F204" s="37">
        <f t="shared" si="13"/>
        <v>1.283305229560576</v>
      </c>
      <c r="G204" s="37"/>
      <c r="H204" s="37"/>
      <c r="J204" s="42"/>
    </row>
    <row r="205" spans="1:10" ht="31.5" x14ac:dyDescent="0.2">
      <c r="A205" s="38" t="s">
        <v>284</v>
      </c>
      <c r="B205" s="34" t="s">
        <v>293</v>
      </c>
      <c r="C205" s="37">
        <v>27600</v>
      </c>
      <c r="D205" s="37">
        <v>27600</v>
      </c>
      <c r="E205" s="37"/>
      <c r="F205" s="37">
        <f t="shared" si="13"/>
        <v>0</v>
      </c>
      <c r="G205" s="37"/>
      <c r="H205" s="37"/>
      <c r="J205" s="42"/>
    </row>
    <row r="206" spans="1:10" x14ac:dyDescent="0.2">
      <c r="A206" s="38" t="s">
        <v>285</v>
      </c>
      <c r="B206" s="34" t="s">
        <v>294</v>
      </c>
      <c r="C206" s="37">
        <v>7131780.9000000004</v>
      </c>
      <c r="D206" s="37">
        <v>7131780.9000000004</v>
      </c>
      <c r="E206" s="37">
        <v>3701681.2</v>
      </c>
      <c r="F206" s="37">
        <f t="shared" si="13"/>
        <v>51.904023018990955</v>
      </c>
      <c r="G206" s="37"/>
      <c r="H206" s="37"/>
      <c r="J206" s="42"/>
    </row>
    <row r="207" spans="1:10" x14ac:dyDescent="0.2">
      <c r="A207" s="38" t="s">
        <v>286</v>
      </c>
      <c r="B207" s="34" t="s">
        <v>295</v>
      </c>
      <c r="C207" s="37">
        <v>96123.7</v>
      </c>
      <c r="D207" s="37">
        <v>96123.7</v>
      </c>
      <c r="E207" s="37"/>
      <c r="F207" s="37">
        <f t="shared" si="13"/>
        <v>0</v>
      </c>
      <c r="G207" s="37"/>
      <c r="H207" s="37"/>
      <c r="J207" s="42"/>
    </row>
    <row r="208" spans="1:10" x14ac:dyDescent="0.2">
      <c r="A208" s="38" t="s">
        <v>287</v>
      </c>
      <c r="B208" s="34" t="s">
        <v>296</v>
      </c>
      <c r="C208" s="37">
        <v>3392721.7</v>
      </c>
      <c r="D208" s="37">
        <v>3392721.7</v>
      </c>
      <c r="E208" s="37">
        <v>1010937.9</v>
      </c>
      <c r="F208" s="37">
        <f t="shared" si="13"/>
        <v>29.797253927429413</v>
      </c>
      <c r="G208" s="37"/>
      <c r="H208" s="37"/>
      <c r="J208" s="42"/>
    </row>
    <row r="209" spans="1:10" x14ac:dyDescent="0.2">
      <c r="A209" s="38" t="s">
        <v>288</v>
      </c>
      <c r="B209" s="34" t="s">
        <v>297</v>
      </c>
      <c r="C209" s="37">
        <v>714285.7</v>
      </c>
      <c r="D209" s="37">
        <v>714285.7</v>
      </c>
      <c r="E209" s="37"/>
      <c r="F209" s="37">
        <f t="shared" si="13"/>
        <v>0</v>
      </c>
      <c r="G209" s="37"/>
      <c r="H209" s="37"/>
      <c r="J209" s="42"/>
    </row>
    <row r="210" spans="1:10" ht="31.5" x14ac:dyDescent="0.2">
      <c r="A210" s="38" t="s">
        <v>400</v>
      </c>
      <c r="B210" s="34" t="s">
        <v>404</v>
      </c>
      <c r="C210" s="37"/>
      <c r="D210" s="37"/>
      <c r="E210" s="37"/>
      <c r="F210" s="37"/>
      <c r="G210" s="37"/>
      <c r="H210" s="37"/>
      <c r="J210" s="42"/>
    </row>
    <row r="211" spans="1:10" ht="31.5" x14ac:dyDescent="0.2">
      <c r="A211" s="38" t="s">
        <v>289</v>
      </c>
      <c r="B211" s="34" t="s">
        <v>298</v>
      </c>
      <c r="C211" s="37">
        <v>3214526.1</v>
      </c>
      <c r="D211" s="37">
        <v>3214526.1</v>
      </c>
      <c r="E211" s="37">
        <v>721455.3</v>
      </c>
      <c r="F211" s="37">
        <f t="shared" si="13"/>
        <v>22.443597518153609</v>
      </c>
      <c r="G211" s="37"/>
      <c r="H211" s="37"/>
      <c r="J211" s="42"/>
    </row>
    <row r="212" spans="1:10" ht="31.5" x14ac:dyDescent="0.2">
      <c r="A212" s="38" t="s">
        <v>290</v>
      </c>
      <c r="B212" s="34" t="s">
        <v>299</v>
      </c>
      <c r="C212" s="37">
        <v>7629479.5</v>
      </c>
      <c r="D212" s="37">
        <v>7629479.5</v>
      </c>
      <c r="E212" s="37">
        <v>1125649.8</v>
      </c>
      <c r="F212" s="37">
        <f t="shared" si="13"/>
        <v>14.753952743434201</v>
      </c>
      <c r="G212" s="37"/>
      <c r="H212" s="37"/>
      <c r="J212" s="42"/>
    </row>
    <row r="213" spans="1:10" ht="31.5" x14ac:dyDescent="0.2">
      <c r="A213" s="10" t="s">
        <v>291</v>
      </c>
      <c r="B213" s="11" t="s">
        <v>300</v>
      </c>
      <c r="C213" s="23">
        <v>861928.1</v>
      </c>
      <c r="D213" s="23">
        <v>861928.1</v>
      </c>
      <c r="E213" s="37">
        <v>124731.6</v>
      </c>
      <c r="F213" s="37">
        <f t="shared" si="13"/>
        <v>14.471230256908902</v>
      </c>
      <c r="G213" s="25"/>
      <c r="H213" s="37"/>
      <c r="J213" s="42"/>
    </row>
    <row r="214" spans="1:10" ht="47.25" x14ac:dyDescent="0.2">
      <c r="A214" s="13" t="s">
        <v>449</v>
      </c>
      <c r="B214" s="30" t="s">
        <v>11</v>
      </c>
      <c r="C214" s="26">
        <f>SUM(C216:C217)</f>
        <v>82475.5</v>
      </c>
      <c r="D214" s="26">
        <f t="shared" ref="D214:E214" si="16">SUM(D216:D217)</f>
        <v>82475.5</v>
      </c>
      <c r="E214" s="26">
        <f t="shared" si="16"/>
        <v>2713.5</v>
      </c>
      <c r="F214" s="22">
        <f>E214/D214*100</f>
        <v>3.2900679595758744</v>
      </c>
      <c r="G214" s="22">
        <f>SUM(G215:G217)</f>
        <v>5515.6</v>
      </c>
      <c r="H214" s="22">
        <f t="shared" si="15"/>
        <v>49.196823555007612</v>
      </c>
      <c r="J214" s="42"/>
    </row>
    <row r="215" spans="1:10" ht="47.25" x14ac:dyDescent="0.2">
      <c r="A215" s="10" t="s">
        <v>451</v>
      </c>
      <c r="B215" s="11" t="s">
        <v>450</v>
      </c>
      <c r="C215" s="24"/>
      <c r="D215" s="24"/>
      <c r="E215" s="24"/>
      <c r="F215" s="37"/>
      <c r="G215" s="37">
        <v>5515.6</v>
      </c>
      <c r="H215" s="37"/>
      <c r="J215" s="46"/>
    </row>
    <row r="216" spans="1:10" x14ac:dyDescent="0.2">
      <c r="A216" s="10" t="s">
        <v>301</v>
      </c>
      <c r="B216" s="11" t="s">
        <v>303</v>
      </c>
      <c r="C216" s="23">
        <v>33464.5</v>
      </c>
      <c r="D216" s="23">
        <v>33464.5</v>
      </c>
      <c r="E216" s="37"/>
      <c r="F216" s="37">
        <f t="shared" si="13"/>
        <v>0</v>
      </c>
      <c r="G216" s="25"/>
      <c r="H216" s="37"/>
      <c r="J216" s="42"/>
    </row>
    <row r="217" spans="1:10" ht="47.25" x14ac:dyDescent="0.2">
      <c r="A217" s="10" t="s">
        <v>302</v>
      </c>
      <c r="B217" s="11" t="s">
        <v>304</v>
      </c>
      <c r="C217" s="23">
        <v>49011</v>
      </c>
      <c r="D217" s="37">
        <v>49011</v>
      </c>
      <c r="E217" s="37">
        <v>2713.5</v>
      </c>
      <c r="F217" s="37">
        <f t="shared" si="13"/>
        <v>5.5365122115443466</v>
      </c>
      <c r="G217" s="25"/>
      <c r="H217" s="37"/>
      <c r="J217" s="42"/>
    </row>
    <row r="218" spans="1:10" s="20" customFormat="1" ht="31.5" x14ac:dyDescent="0.2">
      <c r="A218" s="9" t="s">
        <v>305</v>
      </c>
      <c r="B218" s="12" t="s">
        <v>56</v>
      </c>
      <c r="C218" s="22">
        <f>SUM(C220:C227)</f>
        <v>3289967.8</v>
      </c>
      <c r="D218" s="22">
        <f>SUM(D220:D227)</f>
        <v>3289967.8</v>
      </c>
      <c r="E218" s="22">
        <f>SUM(E220:E227)</f>
        <v>1328407.5</v>
      </c>
      <c r="F218" s="22">
        <f>E218/D218*100</f>
        <v>40.377522843840602</v>
      </c>
      <c r="G218" s="22">
        <f>SUM(G219:G229)</f>
        <v>200682</v>
      </c>
      <c r="H218" s="22" t="s">
        <v>412</v>
      </c>
      <c r="J218" s="42"/>
    </row>
    <row r="219" spans="1:10" x14ac:dyDescent="0.2">
      <c r="A219" s="33">
        <v>6210000000</v>
      </c>
      <c r="B219" s="34" t="s">
        <v>446</v>
      </c>
      <c r="C219" s="37"/>
      <c r="D219" s="37"/>
      <c r="E219" s="37"/>
      <c r="F219" s="37"/>
      <c r="G219" s="37">
        <v>9542.9</v>
      </c>
      <c r="H219" s="37"/>
      <c r="J219" s="46"/>
    </row>
    <row r="220" spans="1:10" x14ac:dyDescent="0.2">
      <c r="A220" s="33" t="s">
        <v>306</v>
      </c>
      <c r="B220" s="34" t="s">
        <v>311</v>
      </c>
      <c r="C220" s="37">
        <v>2843194.6</v>
      </c>
      <c r="D220" s="37">
        <v>2843194.6</v>
      </c>
      <c r="E220" s="37">
        <v>1235955.2</v>
      </c>
      <c r="F220" s="37">
        <f t="shared" si="13"/>
        <v>43.470650936098423</v>
      </c>
      <c r="G220" s="37"/>
      <c r="H220" s="37"/>
      <c r="J220" s="42"/>
    </row>
    <row r="221" spans="1:10" x14ac:dyDescent="0.2">
      <c r="A221" s="33" t="s">
        <v>307</v>
      </c>
      <c r="B221" s="34" t="s">
        <v>312</v>
      </c>
      <c r="C221" s="37">
        <v>5270.5</v>
      </c>
      <c r="D221" s="37">
        <v>5270.5</v>
      </c>
      <c r="E221" s="37"/>
      <c r="F221" s="37">
        <f t="shared" si="13"/>
        <v>0</v>
      </c>
      <c r="G221" s="37"/>
      <c r="H221" s="37"/>
      <c r="J221" s="42"/>
    </row>
    <row r="222" spans="1:10" x14ac:dyDescent="0.2">
      <c r="A222" s="33" t="s">
        <v>308</v>
      </c>
      <c r="B222" s="34" t="s">
        <v>313</v>
      </c>
      <c r="C222" s="37">
        <v>23073.4</v>
      </c>
      <c r="D222" s="37">
        <v>23073.4</v>
      </c>
      <c r="E222" s="37">
        <v>11447.5</v>
      </c>
      <c r="F222" s="37">
        <f t="shared" si="13"/>
        <v>49.613407646900761</v>
      </c>
      <c r="G222" s="37"/>
      <c r="H222" s="37"/>
      <c r="J222" s="42"/>
    </row>
    <row r="223" spans="1:10" x14ac:dyDescent="0.2">
      <c r="A223" s="33" t="s">
        <v>309</v>
      </c>
      <c r="B223" s="34" t="s">
        <v>314</v>
      </c>
      <c r="C223" s="37">
        <v>22830.6</v>
      </c>
      <c r="D223" s="37">
        <v>22830.6</v>
      </c>
      <c r="E223" s="37">
        <v>13458.8</v>
      </c>
      <c r="F223" s="37">
        <f t="shared" si="13"/>
        <v>58.950706507932338</v>
      </c>
      <c r="G223" s="37"/>
      <c r="H223" s="37"/>
      <c r="J223" s="42"/>
    </row>
    <row r="224" spans="1:10" x14ac:dyDescent="0.2">
      <c r="A224" s="33" t="s">
        <v>310</v>
      </c>
      <c r="B224" s="34" t="s">
        <v>315</v>
      </c>
      <c r="C224" s="37">
        <v>9000</v>
      </c>
      <c r="D224" s="37">
        <v>9000</v>
      </c>
      <c r="E224" s="37"/>
      <c r="F224" s="37">
        <f t="shared" si="13"/>
        <v>0</v>
      </c>
      <c r="G224" s="37"/>
      <c r="H224" s="37"/>
      <c r="J224" s="42"/>
    </row>
    <row r="225" spans="1:10" ht="31.5" x14ac:dyDescent="0.2">
      <c r="A225" s="33" t="s">
        <v>316</v>
      </c>
      <c r="B225" s="34" t="s">
        <v>319</v>
      </c>
      <c r="C225" s="37">
        <v>72920.800000000003</v>
      </c>
      <c r="D225" s="37">
        <v>72920.800000000003</v>
      </c>
      <c r="E225" s="37">
        <v>14099.2</v>
      </c>
      <c r="F225" s="37">
        <f t="shared" si="13"/>
        <v>19.334949698851357</v>
      </c>
      <c r="G225" s="37"/>
      <c r="H225" s="37"/>
      <c r="J225" s="42"/>
    </row>
    <row r="226" spans="1:10" x14ac:dyDescent="0.2">
      <c r="A226" s="10" t="s">
        <v>317</v>
      </c>
      <c r="B226" s="11" t="s">
        <v>320</v>
      </c>
      <c r="C226" s="23">
        <v>312777.90000000002</v>
      </c>
      <c r="D226" s="23">
        <v>312777.90000000002</v>
      </c>
      <c r="E226" s="37">
        <v>53446.8</v>
      </c>
      <c r="F226" s="37">
        <f t="shared" si="13"/>
        <v>17.087780178842561</v>
      </c>
      <c r="G226" s="25"/>
      <c r="H226" s="37"/>
      <c r="J226" s="42"/>
    </row>
    <row r="227" spans="1:10" ht="31.5" x14ac:dyDescent="0.2">
      <c r="A227" s="10" t="s">
        <v>318</v>
      </c>
      <c r="B227" s="11" t="s">
        <v>405</v>
      </c>
      <c r="C227" s="23">
        <v>900</v>
      </c>
      <c r="D227" s="23">
        <v>900</v>
      </c>
      <c r="E227" s="37"/>
      <c r="F227" s="37">
        <f t="shared" si="13"/>
        <v>0</v>
      </c>
      <c r="G227" s="25"/>
      <c r="H227" s="37"/>
      <c r="J227" s="42"/>
    </row>
    <row r="228" spans="1:10" x14ac:dyDescent="0.2">
      <c r="A228" s="10">
        <v>6230000000</v>
      </c>
      <c r="B228" s="11" t="s">
        <v>447</v>
      </c>
      <c r="C228" s="23"/>
      <c r="D228" s="23"/>
      <c r="E228" s="37"/>
      <c r="F228" s="37"/>
      <c r="G228" s="25">
        <v>83097.600000000006</v>
      </c>
      <c r="H228" s="37"/>
      <c r="J228" s="42"/>
    </row>
    <row r="229" spans="1:10" ht="31.5" x14ac:dyDescent="0.2">
      <c r="A229" s="10">
        <v>6240000000</v>
      </c>
      <c r="B229" s="11" t="s">
        <v>448</v>
      </c>
      <c r="C229" s="23"/>
      <c r="D229" s="23"/>
      <c r="E229" s="37"/>
      <c r="F229" s="37"/>
      <c r="G229" s="25">
        <v>108041.5</v>
      </c>
      <c r="H229" s="37"/>
      <c r="J229" s="42"/>
    </row>
    <row r="230" spans="1:10" s="20" customFormat="1" ht="31.5" x14ac:dyDescent="0.2">
      <c r="A230" s="9" t="s">
        <v>321</v>
      </c>
      <c r="B230" s="12" t="s">
        <v>12</v>
      </c>
      <c r="C230" s="22">
        <f>SUM(C231:C233)</f>
        <v>112515.9</v>
      </c>
      <c r="D230" s="22">
        <f>SUM(D231:D233)</f>
        <v>112515.9</v>
      </c>
      <c r="E230" s="22">
        <f>SUM(E231:E233)</f>
        <v>31200.1</v>
      </c>
      <c r="F230" s="22">
        <f>E230/D230*100</f>
        <v>27.729503119114725</v>
      </c>
      <c r="G230" s="22">
        <f>SUM(G232:G233)</f>
        <v>39637.4</v>
      </c>
      <c r="H230" s="22">
        <f t="shared" si="15"/>
        <v>78.713790510982051</v>
      </c>
      <c r="J230" s="42"/>
    </row>
    <row r="231" spans="1:10" x14ac:dyDescent="0.2">
      <c r="A231" s="33" t="s">
        <v>322</v>
      </c>
      <c r="B231" s="34" t="s">
        <v>323</v>
      </c>
      <c r="C231" s="37">
        <v>100000</v>
      </c>
      <c r="D231" s="37">
        <v>100000</v>
      </c>
      <c r="E231" s="37">
        <v>30757.1</v>
      </c>
      <c r="F231" s="37">
        <f t="shared" si="13"/>
        <v>30.757099999999998</v>
      </c>
      <c r="G231" s="37"/>
      <c r="H231" s="37"/>
      <c r="J231" s="42"/>
    </row>
    <row r="232" spans="1:10" ht="31.5" x14ac:dyDescent="0.2">
      <c r="A232" s="10">
        <v>6320000000</v>
      </c>
      <c r="B232" s="11" t="s">
        <v>445</v>
      </c>
      <c r="C232" s="37"/>
      <c r="D232" s="37"/>
      <c r="E232" s="37"/>
      <c r="F232" s="37"/>
      <c r="G232" s="37">
        <v>39637.4</v>
      </c>
      <c r="H232" s="37"/>
      <c r="J232" s="42"/>
    </row>
    <row r="233" spans="1:10" ht="31.5" x14ac:dyDescent="0.2">
      <c r="A233" s="33" t="s">
        <v>324</v>
      </c>
      <c r="B233" s="34" t="s">
        <v>325</v>
      </c>
      <c r="C233" s="37">
        <v>12515.9</v>
      </c>
      <c r="D233" s="37">
        <v>12515.9</v>
      </c>
      <c r="E233" s="37">
        <v>443</v>
      </c>
      <c r="F233" s="37">
        <f t="shared" si="13"/>
        <v>3.5394977588507417</v>
      </c>
      <c r="G233" s="37"/>
      <c r="H233" s="37"/>
      <c r="J233" s="42"/>
    </row>
    <row r="234" spans="1:10" s="20" customFormat="1" ht="31.5" x14ac:dyDescent="0.2">
      <c r="A234" s="9" t="s">
        <v>326</v>
      </c>
      <c r="B234" s="12" t="s">
        <v>57</v>
      </c>
      <c r="C234" s="22">
        <f>SUM(C236:C241)</f>
        <v>974233.1</v>
      </c>
      <c r="D234" s="22">
        <f t="shared" ref="D234:E234" si="17">SUM(D236:D241)</f>
        <v>974233.1</v>
      </c>
      <c r="E234" s="22">
        <f t="shared" si="17"/>
        <v>201385.5</v>
      </c>
      <c r="F234" s="22">
        <f>E234/D234*100</f>
        <v>20.671182286867488</v>
      </c>
      <c r="G234" s="22">
        <f>SUM(G235:G241)</f>
        <v>277139</v>
      </c>
      <c r="H234" s="22">
        <f t="shared" si="15"/>
        <v>72.665882463312641</v>
      </c>
      <c r="J234" s="42"/>
    </row>
    <row r="235" spans="1:10" ht="31.5" x14ac:dyDescent="0.2">
      <c r="A235" s="33">
        <v>6410000000</v>
      </c>
      <c r="B235" s="34" t="s">
        <v>516</v>
      </c>
      <c r="C235" s="37"/>
      <c r="D235" s="37"/>
      <c r="E235" s="37"/>
      <c r="F235" s="37"/>
      <c r="G235" s="37">
        <v>205355.3</v>
      </c>
      <c r="H235" s="37"/>
      <c r="J235" s="46"/>
    </row>
    <row r="236" spans="1:10" ht="31.5" x14ac:dyDescent="0.2">
      <c r="A236" s="10" t="s">
        <v>327</v>
      </c>
      <c r="B236" s="11" t="s">
        <v>328</v>
      </c>
      <c r="C236" s="23">
        <v>94500</v>
      </c>
      <c r="D236" s="37">
        <v>94500</v>
      </c>
      <c r="E236" s="37"/>
      <c r="F236" s="37">
        <f t="shared" si="13"/>
        <v>0</v>
      </c>
      <c r="G236" s="25"/>
      <c r="H236" s="37"/>
      <c r="J236" s="42"/>
    </row>
    <row r="237" spans="1:10" x14ac:dyDescent="0.2">
      <c r="A237" s="10">
        <v>6420000000</v>
      </c>
      <c r="B237" s="11" t="s">
        <v>517</v>
      </c>
      <c r="C237" s="23"/>
      <c r="D237" s="37"/>
      <c r="E237" s="37"/>
      <c r="F237" s="37"/>
      <c r="G237" s="25">
        <v>34988.9</v>
      </c>
      <c r="H237" s="37"/>
      <c r="J237" s="42"/>
    </row>
    <row r="238" spans="1:10" ht="31.5" x14ac:dyDescent="0.2">
      <c r="A238" s="10">
        <v>6430000000</v>
      </c>
      <c r="B238" s="11" t="s">
        <v>518</v>
      </c>
      <c r="C238" s="23"/>
      <c r="D238" s="37"/>
      <c r="E238" s="37"/>
      <c r="F238" s="37"/>
      <c r="G238" s="25">
        <v>36794.800000000003</v>
      </c>
      <c r="H238" s="37"/>
      <c r="J238" s="42"/>
    </row>
    <row r="239" spans="1:10" ht="31.5" x14ac:dyDescent="0.2">
      <c r="A239" s="10" t="s">
        <v>329</v>
      </c>
      <c r="B239" s="11" t="s">
        <v>332</v>
      </c>
      <c r="C239" s="23">
        <v>525868</v>
      </c>
      <c r="D239" s="37">
        <v>525868</v>
      </c>
      <c r="E239" s="37">
        <v>144166.5</v>
      </c>
      <c r="F239" s="37">
        <f t="shared" si="13"/>
        <v>27.414959647668237</v>
      </c>
      <c r="G239" s="25"/>
      <c r="H239" s="37"/>
      <c r="J239" s="42"/>
    </row>
    <row r="240" spans="1:10" ht="31.5" x14ac:dyDescent="0.2">
      <c r="A240" s="10" t="s">
        <v>330</v>
      </c>
      <c r="B240" s="11" t="s">
        <v>333</v>
      </c>
      <c r="C240" s="23">
        <v>307022.59999999998</v>
      </c>
      <c r="D240" s="23">
        <v>307022.59999999998</v>
      </c>
      <c r="E240" s="37">
        <v>49429.2</v>
      </c>
      <c r="F240" s="37">
        <f t="shared" si="13"/>
        <v>16.099531435145163</v>
      </c>
      <c r="G240" s="25"/>
      <c r="H240" s="37"/>
      <c r="J240" s="42"/>
    </row>
    <row r="241" spans="1:10" ht="31.5" x14ac:dyDescent="0.2">
      <c r="A241" s="10" t="s">
        <v>331</v>
      </c>
      <c r="B241" s="11" t="s">
        <v>334</v>
      </c>
      <c r="C241" s="23">
        <v>46842.5</v>
      </c>
      <c r="D241" s="23">
        <v>46842.5</v>
      </c>
      <c r="E241" s="37">
        <v>7789.8</v>
      </c>
      <c r="F241" s="37">
        <f t="shared" si="13"/>
        <v>16.629769973848536</v>
      </c>
      <c r="G241" s="25"/>
      <c r="H241" s="37"/>
      <c r="J241" s="42"/>
    </row>
    <row r="242" spans="1:10" s="20" customFormat="1" ht="31.5" x14ac:dyDescent="0.2">
      <c r="A242" s="9" t="s">
        <v>335</v>
      </c>
      <c r="B242" s="12" t="s">
        <v>58</v>
      </c>
      <c r="C242" s="22">
        <f>SUM(C245:C249)</f>
        <v>248068.2</v>
      </c>
      <c r="D242" s="22">
        <f t="shared" ref="D242:E242" si="18">SUM(D245:D249)</f>
        <v>248068.2</v>
      </c>
      <c r="E242" s="22">
        <f t="shared" si="18"/>
        <v>48244</v>
      </c>
      <c r="F242" s="22">
        <f>E242/D242*100</f>
        <v>19.447877640100582</v>
      </c>
      <c r="G242" s="22">
        <f>SUM(G243:G249)</f>
        <v>58864.7</v>
      </c>
      <c r="H242" s="22">
        <f t="shared" si="15"/>
        <v>81.957437989151387</v>
      </c>
      <c r="J242" s="42"/>
    </row>
    <row r="243" spans="1:10" ht="31.5" x14ac:dyDescent="0.2">
      <c r="A243" s="10">
        <v>6510000000</v>
      </c>
      <c r="B243" s="11" t="s">
        <v>443</v>
      </c>
      <c r="C243" s="37"/>
      <c r="D243" s="37"/>
      <c r="E243" s="37"/>
      <c r="F243" s="37"/>
      <c r="G243" s="37">
        <v>13262.7</v>
      </c>
      <c r="H243" s="37"/>
      <c r="J243" s="46"/>
    </row>
    <row r="244" spans="1:10" x14ac:dyDescent="0.2">
      <c r="A244" s="10">
        <v>6520000000</v>
      </c>
      <c r="B244" s="11" t="s">
        <v>444</v>
      </c>
      <c r="C244" s="37"/>
      <c r="D244" s="37"/>
      <c r="E244" s="37"/>
      <c r="F244" s="37"/>
      <c r="G244" s="37">
        <v>45602</v>
      </c>
      <c r="H244" s="37"/>
      <c r="J244" s="46"/>
    </row>
    <row r="245" spans="1:10" ht="31.5" x14ac:dyDescent="0.2">
      <c r="A245" s="10" t="s">
        <v>336</v>
      </c>
      <c r="B245" s="11" t="s">
        <v>341</v>
      </c>
      <c r="C245" s="23">
        <v>78553.8</v>
      </c>
      <c r="D245" s="23">
        <v>78553.8</v>
      </c>
      <c r="E245" s="37">
        <v>15160.3</v>
      </c>
      <c r="F245" s="37">
        <f t="shared" si="13"/>
        <v>19.299257324279665</v>
      </c>
      <c r="G245" s="25"/>
      <c r="H245" s="37"/>
      <c r="J245" s="42"/>
    </row>
    <row r="246" spans="1:10" ht="31.5" x14ac:dyDescent="0.2">
      <c r="A246" s="10" t="s">
        <v>337</v>
      </c>
      <c r="B246" s="11" t="s">
        <v>342</v>
      </c>
      <c r="C246" s="23">
        <v>168699.6</v>
      </c>
      <c r="D246" s="37">
        <v>168699.6</v>
      </c>
      <c r="E246" s="37">
        <v>33083.699999999997</v>
      </c>
      <c r="F246" s="37">
        <f t="shared" si="13"/>
        <v>19.611012711352011</v>
      </c>
      <c r="G246" s="25"/>
      <c r="H246" s="37"/>
      <c r="J246" s="42"/>
    </row>
    <row r="247" spans="1:10" ht="31.5" x14ac:dyDescent="0.2">
      <c r="A247" s="10" t="s">
        <v>338</v>
      </c>
      <c r="B247" s="11" t="s">
        <v>343</v>
      </c>
      <c r="C247" s="23">
        <v>440</v>
      </c>
      <c r="D247" s="23">
        <v>440</v>
      </c>
      <c r="E247" s="37"/>
      <c r="F247" s="37">
        <f t="shared" si="13"/>
        <v>0</v>
      </c>
      <c r="G247" s="25"/>
      <c r="H247" s="37"/>
      <c r="J247" s="42"/>
    </row>
    <row r="248" spans="1:10" ht="31.5" x14ac:dyDescent="0.2">
      <c r="A248" s="10" t="s">
        <v>339</v>
      </c>
      <c r="B248" s="11" t="s">
        <v>344</v>
      </c>
      <c r="C248" s="23">
        <v>301.3</v>
      </c>
      <c r="D248" s="37">
        <v>301.3</v>
      </c>
      <c r="E248" s="37"/>
      <c r="F248" s="37">
        <f t="shared" si="13"/>
        <v>0</v>
      </c>
      <c r="G248" s="25"/>
      <c r="H248" s="37"/>
      <c r="J248" s="42"/>
    </row>
    <row r="249" spans="1:10" ht="31.5" x14ac:dyDescent="0.2">
      <c r="A249" s="10" t="s">
        <v>340</v>
      </c>
      <c r="B249" s="11" t="s">
        <v>345</v>
      </c>
      <c r="C249" s="23">
        <v>73.5</v>
      </c>
      <c r="D249" s="23">
        <v>73.5</v>
      </c>
      <c r="E249" s="37"/>
      <c r="F249" s="37">
        <f t="shared" si="13"/>
        <v>0</v>
      </c>
      <c r="G249" s="25"/>
      <c r="H249" s="37"/>
      <c r="J249" s="42"/>
    </row>
    <row r="250" spans="1:10" s="20" customFormat="1" ht="31.5" x14ac:dyDescent="0.2">
      <c r="A250" s="9" t="s">
        <v>346</v>
      </c>
      <c r="B250" s="12" t="s">
        <v>13</v>
      </c>
      <c r="C250" s="22">
        <f>SUM(C252:C265)</f>
        <v>10243716.000000002</v>
      </c>
      <c r="D250" s="22">
        <f>SUM(D252:D265)</f>
        <v>10243716.000000002</v>
      </c>
      <c r="E250" s="22">
        <f>SUM(E252:E265)</f>
        <v>1823653.8000000003</v>
      </c>
      <c r="F250" s="22">
        <f>E250/D250*100</f>
        <v>17.802658722674465</v>
      </c>
      <c r="G250" s="22">
        <f>SUM(G251:G267)</f>
        <v>2027187</v>
      </c>
      <c r="H250" s="22">
        <f t="shared" si="15"/>
        <v>89.959821170913202</v>
      </c>
      <c r="J250" s="42"/>
    </row>
    <row r="251" spans="1:10" x14ac:dyDescent="0.2">
      <c r="A251" s="10">
        <v>6610000000</v>
      </c>
      <c r="B251" s="11" t="s">
        <v>439</v>
      </c>
      <c r="C251" s="37"/>
      <c r="D251" s="37"/>
      <c r="E251" s="37"/>
      <c r="F251" s="37"/>
      <c r="G251" s="37">
        <v>1764.9</v>
      </c>
      <c r="H251" s="37"/>
      <c r="J251" s="46"/>
    </row>
    <row r="252" spans="1:10" x14ac:dyDescent="0.2">
      <c r="A252" s="33" t="s">
        <v>347</v>
      </c>
      <c r="B252" s="34" t="s">
        <v>350</v>
      </c>
      <c r="C252" s="37">
        <v>140000</v>
      </c>
      <c r="D252" s="37">
        <v>140000</v>
      </c>
      <c r="E252" s="37"/>
      <c r="F252" s="37">
        <f t="shared" si="13"/>
        <v>0</v>
      </c>
      <c r="G252" s="37"/>
      <c r="H252" s="37"/>
      <c r="J252" s="42"/>
    </row>
    <row r="253" spans="1:10" ht="31.5" x14ac:dyDescent="0.2">
      <c r="A253" s="33" t="s">
        <v>348</v>
      </c>
      <c r="B253" s="34" t="s">
        <v>351</v>
      </c>
      <c r="C253" s="37">
        <v>82351.7</v>
      </c>
      <c r="D253" s="37">
        <v>82351.7</v>
      </c>
      <c r="E253" s="37">
        <v>27303.599999999999</v>
      </c>
      <c r="F253" s="37">
        <f t="shared" si="13"/>
        <v>33.154871119843307</v>
      </c>
      <c r="G253" s="37"/>
      <c r="H253" s="37"/>
      <c r="J253" s="42"/>
    </row>
    <row r="254" spans="1:10" x14ac:dyDescent="0.2">
      <c r="A254" s="33" t="s">
        <v>349</v>
      </c>
      <c r="B254" s="34" t="s">
        <v>352</v>
      </c>
      <c r="C254" s="37">
        <v>6247.5</v>
      </c>
      <c r="D254" s="37">
        <v>6247.5</v>
      </c>
      <c r="E254" s="37"/>
      <c r="F254" s="37">
        <f t="shared" si="13"/>
        <v>0</v>
      </c>
      <c r="G254" s="37"/>
      <c r="H254" s="37"/>
      <c r="J254" s="42"/>
    </row>
    <row r="255" spans="1:10" ht="31.5" x14ac:dyDescent="0.25">
      <c r="A255" s="10">
        <v>6620000000</v>
      </c>
      <c r="B255" s="11" t="s">
        <v>440</v>
      </c>
      <c r="C255" s="37"/>
      <c r="D255" s="37"/>
      <c r="E255" s="37"/>
      <c r="F255" s="37"/>
      <c r="G255" s="50">
        <v>91848.2</v>
      </c>
      <c r="H255" s="37"/>
      <c r="J255" s="42"/>
    </row>
    <row r="256" spans="1:10" ht="47.25" x14ac:dyDescent="0.2">
      <c r="A256" s="33" t="s">
        <v>353</v>
      </c>
      <c r="B256" s="34" t="s">
        <v>362</v>
      </c>
      <c r="C256" s="37">
        <v>7435600.9000000004</v>
      </c>
      <c r="D256" s="37">
        <v>7435600.9000000004</v>
      </c>
      <c r="E256" s="37">
        <v>1628575.6</v>
      </c>
      <c r="F256" s="37">
        <f t="shared" si="13"/>
        <v>21.902407376382989</v>
      </c>
      <c r="G256" s="37"/>
      <c r="H256" s="37"/>
      <c r="J256" s="42"/>
    </row>
    <row r="257" spans="1:10" x14ac:dyDescent="0.2">
      <c r="A257" s="33" t="s">
        <v>354</v>
      </c>
      <c r="B257" s="34" t="s">
        <v>363</v>
      </c>
      <c r="C257" s="37">
        <v>1736518.6</v>
      </c>
      <c r="D257" s="37">
        <v>1736518.6</v>
      </c>
      <c r="E257" s="37">
        <v>40400</v>
      </c>
      <c r="F257" s="37">
        <f t="shared" si="13"/>
        <v>2.3264939402319098</v>
      </c>
      <c r="G257" s="37"/>
      <c r="H257" s="37"/>
      <c r="J257" s="42"/>
    </row>
    <row r="258" spans="1:10" ht="31.5" x14ac:dyDescent="0.2">
      <c r="A258" s="33" t="s">
        <v>355</v>
      </c>
      <c r="B258" s="34" t="s">
        <v>364</v>
      </c>
      <c r="C258" s="37">
        <v>36848.699999999997</v>
      </c>
      <c r="D258" s="37">
        <v>36848.699999999997</v>
      </c>
      <c r="E258" s="37">
        <v>3875.6</v>
      </c>
      <c r="F258" s="37">
        <f t="shared" si="13"/>
        <v>10.517603063337377</v>
      </c>
      <c r="G258" s="37"/>
      <c r="H258" s="37"/>
      <c r="J258" s="42"/>
    </row>
    <row r="259" spans="1:10" x14ac:dyDescent="0.2">
      <c r="A259" s="33" t="s">
        <v>356</v>
      </c>
      <c r="B259" s="34" t="s">
        <v>365</v>
      </c>
      <c r="C259" s="37">
        <v>10000</v>
      </c>
      <c r="D259" s="37">
        <v>10000</v>
      </c>
      <c r="E259" s="37"/>
      <c r="F259" s="37">
        <f t="shared" si="13"/>
        <v>0</v>
      </c>
      <c r="G259" s="37"/>
      <c r="H259" s="37"/>
      <c r="J259" s="42"/>
    </row>
    <row r="260" spans="1:10" ht="47.25" x14ac:dyDescent="0.2">
      <c r="A260" s="33" t="s">
        <v>357</v>
      </c>
      <c r="B260" s="34" t="s">
        <v>366</v>
      </c>
      <c r="C260" s="37">
        <v>86697</v>
      </c>
      <c r="D260" s="37">
        <v>86697</v>
      </c>
      <c r="E260" s="37">
        <v>8955.4</v>
      </c>
      <c r="F260" s="37">
        <f t="shared" si="13"/>
        <v>10.329538507676158</v>
      </c>
      <c r="G260" s="37"/>
      <c r="H260" s="37"/>
      <c r="J260" s="42"/>
    </row>
    <row r="261" spans="1:10" ht="47.25" x14ac:dyDescent="0.2">
      <c r="A261" s="33" t="s">
        <v>358</v>
      </c>
      <c r="B261" s="34" t="s">
        <v>367</v>
      </c>
      <c r="C261" s="37">
        <v>230.4</v>
      </c>
      <c r="D261" s="37">
        <v>230.4</v>
      </c>
      <c r="E261" s="37"/>
      <c r="F261" s="37">
        <f t="shared" si="13"/>
        <v>0</v>
      </c>
      <c r="G261" s="37"/>
      <c r="H261" s="37"/>
      <c r="J261" s="42"/>
    </row>
    <row r="262" spans="1:10" ht="31.5" x14ac:dyDescent="0.2">
      <c r="A262" s="33" t="s">
        <v>359</v>
      </c>
      <c r="B262" s="34" t="s">
        <v>368</v>
      </c>
      <c r="C262" s="37">
        <v>10351.299999999999</v>
      </c>
      <c r="D262" s="37">
        <v>10351.299999999999</v>
      </c>
      <c r="E262" s="37"/>
      <c r="F262" s="37">
        <f t="shared" si="13"/>
        <v>0</v>
      </c>
      <c r="G262" s="37"/>
      <c r="H262" s="37"/>
      <c r="J262" s="42"/>
    </row>
    <row r="263" spans="1:10" ht="31.5" x14ac:dyDescent="0.2">
      <c r="A263" s="33" t="s">
        <v>360</v>
      </c>
      <c r="B263" s="34" t="s">
        <v>369</v>
      </c>
      <c r="C263" s="37">
        <v>590005.5</v>
      </c>
      <c r="D263" s="37">
        <v>590005.5</v>
      </c>
      <c r="E263" s="37">
        <v>114543.6</v>
      </c>
      <c r="F263" s="37">
        <f t="shared" si="13"/>
        <v>19.4139885136664</v>
      </c>
      <c r="G263" s="37"/>
      <c r="H263" s="37"/>
      <c r="J263" s="42"/>
    </row>
    <row r="264" spans="1:10" x14ac:dyDescent="0.2">
      <c r="A264" s="10" t="s">
        <v>361</v>
      </c>
      <c r="B264" s="11" t="s">
        <v>370</v>
      </c>
      <c r="C264" s="23">
        <v>3864.4</v>
      </c>
      <c r="D264" s="37">
        <v>3864.4</v>
      </c>
      <c r="E264" s="37"/>
      <c r="F264" s="37">
        <f t="shared" si="13"/>
        <v>0</v>
      </c>
      <c r="G264" s="25"/>
      <c r="H264" s="37"/>
      <c r="J264" s="42"/>
    </row>
    <row r="265" spans="1:10" ht="31.5" x14ac:dyDescent="0.2">
      <c r="A265" s="10">
        <v>6631000000</v>
      </c>
      <c r="B265" s="11" t="s">
        <v>408</v>
      </c>
      <c r="C265" s="23">
        <v>105000</v>
      </c>
      <c r="D265" s="37">
        <v>105000</v>
      </c>
      <c r="E265" s="37"/>
      <c r="F265" s="37">
        <f t="shared" si="13"/>
        <v>0</v>
      </c>
      <c r="G265" s="25"/>
      <c r="H265" s="37"/>
      <c r="J265" s="42"/>
    </row>
    <row r="266" spans="1:10" x14ac:dyDescent="0.2">
      <c r="A266" s="10">
        <v>6640000000</v>
      </c>
      <c r="B266" s="11" t="s">
        <v>441</v>
      </c>
      <c r="C266" s="23"/>
      <c r="D266" s="37"/>
      <c r="E266" s="37"/>
      <c r="F266" s="37"/>
      <c r="G266" s="25">
        <v>1917224.7</v>
      </c>
      <c r="H266" s="37"/>
      <c r="J266" s="42"/>
    </row>
    <row r="267" spans="1:10" x14ac:dyDescent="0.2">
      <c r="A267" s="10">
        <v>6650000000</v>
      </c>
      <c r="B267" s="11" t="s">
        <v>442</v>
      </c>
      <c r="C267" s="23"/>
      <c r="D267" s="37"/>
      <c r="E267" s="37"/>
      <c r="F267" s="37"/>
      <c r="G267" s="25">
        <v>16349.2</v>
      </c>
      <c r="H267" s="37"/>
      <c r="J267" s="42"/>
    </row>
    <row r="268" spans="1:10" s="20" customFormat="1" ht="31.5" x14ac:dyDescent="0.2">
      <c r="A268" s="9" t="s">
        <v>371</v>
      </c>
      <c r="B268" s="12" t="s">
        <v>14</v>
      </c>
      <c r="C268" s="26">
        <f>SUM(C269:C272)</f>
        <v>144479.20000000001</v>
      </c>
      <c r="D268" s="26">
        <f t="shared" ref="D268:E268" si="19">SUM(D269:D272)</f>
        <v>144479.20000000001</v>
      </c>
      <c r="E268" s="26">
        <f t="shared" si="19"/>
        <v>11850</v>
      </c>
      <c r="F268" s="22">
        <f>E268/D268*100</f>
        <v>8.2018726571021983</v>
      </c>
      <c r="G268" s="22">
        <f>SUM(G269:G273)</f>
        <v>1350</v>
      </c>
      <c r="H268" s="22" t="s">
        <v>411</v>
      </c>
      <c r="J268" s="42"/>
    </row>
    <row r="269" spans="1:10" x14ac:dyDescent="0.2">
      <c r="A269" s="33" t="s">
        <v>372</v>
      </c>
      <c r="B269" s="34" t="s">
        <v>376</v>
      </c>
      <c r="C269" s="24">
        <v>115774</v>
      </c>
      <c r="D269" s="24">
        <v>115774</v>
      </c>
      <c r="E269" s="37"/>
      <c r="F269" s="37">
        <f t="shared" si="13"/>
        <v>0</v>
      </c>
      <c r="G269" s="37"/>
      <c r="H269" s="37"/>
      <c r="J269" s="42"/>
    </row>
    <row r="270" spans="1:10" x14ac:dyDescent="0.2">
      <c r="A270" s="33" t="s">
        <v>373</v>
      </c>
      <c r="B270" s="34" t="s">
        <v>377</v>
      </c>
      <c r="C270" s="24">
        <v>19826.599999999999</v>
      </c>
      <c r="D270" s="24">
        <v>19826.599999999999</v>
      </c>
      <c r="E270" s="37">
        <v>10550</v>
      </c>
      <c r="F270" s="37">
        <f t="shared" ref="F270:F293" si="20">E270/D270*100</f>
        <v>53.211342338071077</v>
      </c>
      <c r="G270" s="37"/>
      <c r="H270" s="37"/>
      <c r="J270" s="42"/>
    </row>
    <row r="271" spans="1:10" ht="31.5" x14ac:dyDescent="0.2">
      <c r="A271" s="33" t="s">
        <v>374</v>
      </c>
      <c r="B271" s="34" t="s">
        <v>378</v>
      </c>
      <c r="C271" s="24">
        <v>4292.1000000000004</v>
      </c>
      <c r="D271" s="24">
        <v>4292.1000000000004</v>
      </c>
      <c r="E271" s="37"/>
      <c r="F271" s="37">
        <f t="shared" si="20"/>
        <v>0</v>
      </c>
      <c r="G271" s="37"/>
      <c r="H271" s="37"/>
      <c r="J271" s="42"/>
    </row>
    <row r="272" spans="1:10" ht="31.5" x14ac:dyDescent="0.2">
      <c r="A272" s="10" t="s">
        <v>375</v>
      </c>
      <c r="B272" s="11" t="s">
        <v>379</v>
      </c>
      <c r="C272" s="23">
        <v>4586.5</v>
      </c>
      <c r="D272" s="37">
        <v>4586.5</v>
      </c>
      <c r="E272" s="37">
        <v>1300</v>
      </c>
      <c r="F272" s="37">
        <f t="shared" si="20"/>
        <v>28.344053199607544</v>
      </c>
      <c r="G272" s="25"/>
      <c r="H272" s="37"/>
      <c r="J272" s="42"/>
    </row>
    <row r="273" spans="1:10" ht="31.5" x14ac:dyDescent="0.2">
      <c r="A273" s="10">
        <v>6780000000</v>
      </c>
      <c r="B273" s="11" t="s">
        <v>438</v>
      </c>
      <c r="C273" s="23"/>
      <c r="D273" s="37"/>
      <c r="E273" s="37"/>
      <c r="F273" s="37"/>
      <c r="G273" s="25">
        <v>1350</v>
      </c>
      <c r="H273" s="37"/>
      <c r="J273" s="42"/>
    </row>
    <row r="274" spans="1:10" s="20" customFormat="1" ht="31.5" x14ac:dyDescent="0.2">
      <c r="A274" s="9" t="s">
        <v>380</v>
      </c>
      <c r="B274" s="12" t="s">
        <v>15</v>
      </c>
      <c r="C274" s="22">
        <f>SUM(C276:C279)</f>
        <v>236023.69999999998</v>
      </c>
      <c r="D274" s="22">
        <f t="shared" ref="D274:E274" si="21">SUM(D276:D279)</f>
        <v>236023.69999999998</v>
      </c>
      <c r="E274" s="22">
        <f t="shared" si="21"/>
        <v>53412.200000000004</v>
      </c>
      <c r="F274" s="22">
        <f>E274/D274*100</f>
        <v>22.63001554504908</v>
      </c>
      <c r="G274" s="22">
        <f>SUM(G275:G279)</f>
        <v>57888.6</v>
      </c>
      <c r="H274" s="22">
        <f t="shared" ref="H274:H294" si="22">E274/G274*100</f>
        <v>92.267216688605373</v>
      </c>
      <c r="J274" s="42"/>
    </row>
    <row r="275" spans="1:10" x14ac:dyDescent="0.2">
      <c r="A275" s="10">
        <v>6810000000</v>
      </c>
      <c r="B275" s="11" t="s">
        <v>437</v>
      </c>
      <c r="C275" s="37"/>
      <c r="D275" s="37"/>
      <c r="E275" s="37"/>
      <c r="F275" s="37"/>
      <c r="G275" s="37">
        <v>51945.7</v>
      </c>
      <c r="H275" s="37"/>
      <c r="J275" s="46"/>
    </row>
    <row r="276" spans="1:10" x14ac:dyDescent="0.2">
      <c r="A276" s="10" t="s">
        <v>381</v>
      </c>
      <c r="B276" s="11" t="s">
        <v>186</v>
      </c>
      <c r="C276" s="23">
        <v>164519.79999999999</v>
      </c>
      <c r="D276" s="23">
        <v>164519.79999999999</v>
      </c>
      <c r="E276" s="37">
        <v>41675.800000000003</v>
      </c>
      <c r="F276" s="37">
        <f t="shared" si="20"/>
        <v>25.331783773138554</v>
      </c>
      <c r="G276" s="25"/>
      <c r="H276" s="37"/>
      <c r="J276" s="42"/>
    </row>
    <row r="277" spans="1:10" x14ac:dyDescent="0.2">
      <c r="A277" s="10">
        <v>6820000000</v>
      </c>
      <c r="B277" s="11" t="s">
        <v>436</v>
      </c>
      <c r="C277" s="23"/>
      <c r="D277" s="23"/>
      <c r="E277" s="37"/>
      <c r="F277" s="37"/>
      <c r="G277" s="25">
        <v>5942.9</v>
      </c>
      <c r="H277" s="37"/>
      <c r="J277" s="42"/>
    </row>
    <row r="278" spans="1:10" x14ac:dyDescent="0.2">
      <c r="A278" s="10" t="s">
        <v>384</v>
      </c>
      <c r="B278" s="11" t="s">
        <v>382</v>
      </c>
      <c r="C278" s="23">
        <v>795</v>
      </c>
      <c r="D278" s="23">
        <v>795</v>
      </c>
      <c r="E278" s="37"/>
      <c r="F278" s="37">
        <f t="shared" si="20"/>
        <v>0</v>
      </c>
      <c r="G278" s="25"/>
      <c r="H278" s="37"/>
      <c r="J278" s="42"/>
    </row>
    <row r="279" spans="1:10" x14ac:dyDescent="0.2">
      <c r="A279" s="10" t="s">
        <v>385</v>
      </c>
      <c r="B279" s="11" t="s">
        <v>383</v>
      </c>
      <c r="C279" s="23">
        <v>70708.899999999994</v>
      </c>
      <c r="D279" s="37">
        <v>70708.899999999994</v>
      </c>
      <c r="E279" s="37">
        <v>11736.4</v>
      </c>
      <c r="F279" s="37">
        <f t="shared" si="20"/>
        <v>16.598193438166909</v>
      </c>
      <c r="G279" s="25"/>
      <c r="H279" s="37"/>
      <c r="J279" s="42"/>
    </row>
    <row r="280" spans="1:10" s="20" customFormat="1" x14ac:dyDescent="0.2">
      <c r="A280" s="9" t="s">
        <v>386</v>
      </c>
      <c r="B280" s="12" t="s">
        <v>59</v>
      </c>
      <c r="C280" s="22">
        <f>C282</f>
        <v>836202.6</v>
      </c>
      <c r="D280" s="22">
        <f t="shared" ref="D280:E280" si="23">D282</f>
        <v>836202.6</v>
      </c>
      <c r="E280" s="22">
        <f t="shared" si="23"/>
        <v>213486.4</v>
      </c>
      <c r="F280" s="22">
        <f>E280/D280*100</f>
        <v>25.530463550340553</v>
      </c>
      <c r="G280" s="22">
        <f>SUM(G281:G283)</f>
        <v>381093.4</v>
      </c>
      <c r="H280" s="22">
        <f t="shared" si="22"/>
        <v>56.019443002686472</v>
      </c>
      <c r="J280" s="42"/>
    </row>
    <row r="281" spans="1:10" x14ac:dyDescent="0.2">
      <c r="A281" s="10">
        <v>6910000000</v>
      </c>
      <c r="B281" s="11" t="s">
        <v>434</v>
      </c>
      <c r="C281" s="37"/>
      <c r="D281" s="37"/>
      <c r="E281" s="37"/>
      <c r="F281" s="37"/>
      <c r="G281" s="37">
        <v>122623.2</v>
      </c>
      <c r="H281" s="37"/>
      <c r="J281" s="46"/>
    </row>
    <row r="282" spans="1:10" x14ac:dyDescent="0.2">
      <c r="A282" s="10" t="s">
        <v>387</v>
      </c>
      <c r="B282" s="11" t="s">
        <v>388</v>
      </c>
      <c r="C282" s="23">
        <v>836202.6</v>
      </c>
      <c r="D282" s="37">
        <v>836202.6</v>
      </c>
      <c r="E282" s="37">
        <v>213486.4</v>
      </c>
      <c r="F282" s="37">
        <f t="shared" si="20"/>
        <v>25.530463550340553</v>
      </c>
      <c r="G282" s="25"/>
      <c r="H282" s="37"/>
      <c r="J282" s="42"/>
    </row>
    <row r="283" spans="1:10" x14ac:dyDescent="0.2">
      <c r="A283" s="10">
        <v>6920000000</v>
      </c>
      <c r="B283" s="11" t="s">
        <v>435</v>
      </c>
      <c r="C283" s="23"/>
      <c r="D283" s="37"/>
      <c r="E283" s="37"/>
      <c r="F283" s="37"/>
      <c r="G283" s="25">
        <v>258470.2</v>
      </c>
      <c r="H283" s="37"/>
      <c r="J283" s="42"/>
    </row>
    <row r="284" spans="1:10" s="20" customFormat="1" ht="22.5" customHeight="1" x14ac:dyDescent="0.2">
      <c r="A284" s="9" t="s">
        <v>389</v>
      </c>
      <c r="B284" s="12" t="s">
        <v>16</v>
      </c>
      <c r="C284" s="26">
        <f>SUM(C286:C290)</f>
        <v>1274547.7000000002</v>
      </c>
      <c r="D284" s="26">
        <f t="shared" ref="D284:E284" si="24">SUM(D286:D290)</f>
        <v>1274547.7000000002</v>
      </c>
      <c r="E284" s="26">
        <f t="shared" si="24"/>
        <v>91277.4</v>
      </c>
      <c r="F284" s="22">
        <f>E284/D284*100</f>
        <v>7.1615522902752069</v>
      </c>
      <c r="G284" s="22">
        <f>SUM(G285:G291)</f>
        <v>21896.400000000001</v>
      </c>
      <c r="H284" s="22">
        <f t="shared" si="22"/>
        <v>416.86030580369373</v>
      </c>
      <c r="J284" s="42"/>
    </row>
    <row r="285" spans="1:10" ht="27" customHeight="1" x14ac:dyDescent="0.2">
      <c r="A285" s="33">
        <v>7010000000</v>
      </c>
      <c r="B285" s="31" t="s">
        <v>432</v>
      </c>
      <c r="C285" s="24"/>
      <c r="D285" s="24"/>
      <c r="E285" s="24"/>
      <c r="F285" s="37"/>
      <c r="G285" s="37">
        <v>10875.1</v>
      </c>
      <c r="H285" s="37"/>
      <c r="J285" s="46"/>
    </row>
    <row r="286" spans="1:10" ht="31.5" x14ac:dyDescent="0.2">
      <c r="A286" s="10" t="s">
        <v>390</v>
      </c>
      <c r="B286" s="11" t="s">
        <v>394</v>
      </c>
      <c r="C286" s="27">
        <v>152158.79999999999</v>
      </c>
      <c r="D286" s="27">
        <v>152158.79999999999</v>
      </c>
      <c r="E286" s="37">
        <v>3799.6</v>
      </c>
      <c r="F286" s="37">
        <f t="shared" si="20"/>
        <v>2.4971280004837051</v>
      </c>
      <c r="G286" s="25"/>
      <c r="H286" s="37"/>
      <c r="J286" s="42"/>
    </row>
    <row r="287" spans="1:10" x14ac:dyDescent="0.2">
      <c r="A287" s="10">
        <v>7010200000</v>
      </c>
      <c r="B287" s="11" t="s">
        <v>406</v>
      </c>
      <c r="C287" s="27">
        <v>3501.3</v>
      </c>
      <c r="D287" s="27">
        <v>3501.3</v>
      </c>
      <c r="E287" s="37"/>
      <c r="F287" s="37">
        <f t="shared" si="20"/>
        <v>0</v>
      </c>
      <c r="G287" s="25"/>
      <c r="H287" s="37"/>
      <c r="J287" s="42"/>
    </row>
    <row r="288" spans="1:10" x14ac:dyDescent="0.2">
      <c r="A288" s="10" t="s">
        <v>391</v>
      </c>
      <c r="B288" s="11" t="s">
        <v>395</v>
      </c>
      <c r="C288" s="27">
        <v>73044.2</v>
      </c>
      <c r="D288" s="27">
        <v>73044.2</v>
      </c>
      <c r="E288" s="37">
        <v>1594.6</v>
      </c>
      <c r="F288" s="37">
        <f t="shared" si="20"/>
        <v>2.1830617626040123</v>
      </c>
      <c r="G288" s="25"/>
      <c r="H288" s="37"/>
      <c r="J288" s="42"/>
    </row>
    <row r="289" spans="1:10" x14ac:dyDescent="0.2">
      <c r="A289" s="10" t="s">
        <v>392</v>
      </c>
      <c r="B289" s="11" t="s">
        <v>396</v>
      </c>
      <c r="C289" s="27">
        <v>363157.5</v>
      </c>
      <c r="D289" s="27">
        <v>363157.5</v>
      </c>
      <c r="E289" s="37">
        <v>19026</v>
      </c>
      <c r="F289" s="37">
        <f t="shared" si="20"/>
        <v>5.2390491728795352</v>
      </c>
      <c r="G289" s="25"/>
      <c r="H289" s="37"/>
      <c r="J289" s="42"/>
    </row>
    <row r="290" spans="1:10" x14ac:dyDescent="0.2">
      <c r="A290" s="10" t="s">
        <v>393</v>
      </c>
      <c r="B290" s="11" t="s">
        <v>397</v>
      </c>
      <c r="C290" s="27">
        <v>682685.9</v>
      </c>
      <c r="D290" s="27">
        <v>682685.9</v>
      </c>
      <c r="E290" s="37">
        <v>66857.2</v>
      </c>
      <c r="F290" s="37">
        <f t="shared" si="20"/>
        <v>9.7932592426473128</v>
      </c>
      <c r="G290" s="25"/>
      <c r="H290" s="37"/>
      <c r="J290" s="42"/>
    </row>
    <row r="291" spans="1:10" x14ac:dyDescent="0.2">
      <c r="A291" s="10">
        <v>7030000000</v>
      </c>
      <c r="B291" s="11" t="s">
        <v>433</v>
      </c>
      <c r="C291" s="27"/>
      <c r="D291" s="27"/>
      <c r="E291" s="37"/>
      <c r="F291" s="37"/>
      <c r="G291" s="25">
        <v>11021.3</v>
      </c>
      <c r="H291" s="37"/>
      <c r="J291" s="42"/>
    </row>
    <row r="292" spans="1:10" s="20" customFormat="1" x14ac:dyDescent="0.2">
      <c r="A292" s="9"/>
      <c r="B292" s="12" t="s">
        <v>17</v>
      </c>
      <c r="C292" s="22">
        <f>C7+C30+C48+C73+C88+C125+C143+C156+C173+C200+C214+C218+C230+C234+C242+C250+C268+C274+C280+C284</f>
        <v>158613102.69999996</v>
      </c>
      <c r="D292" s="22">
        <f>D7+D30+D48+D73+D88+D125+D143+D156+D173+D200+D214+D218+D230+D234+D242+D250+D268+D274+D280+D284</f>
        <v>159206979.39999995</v>
      </c>
      <c r="E292" s="22">
        <f>E7+E30+E48+E73+E88+E125+E143+E156+E173+E200+E214+E218+E230+E234+E242+E250+E268+E274+E280+E284</f>
        <v>38469888.399999999</v>
      </c>
      <c r="F292" s="22">
        <f>E292/D292*100</f>
        <v>24.16344342753105</v>
      </c>
      <c r="G292" s="22">
        <f>G7+G30+G48+G73+G88+G125+G143+G156+G173+G200+G214+G218+G230+G234+G242+G250+G268+G274+G280+G284</f>
        <v>38048608.400000006</v>
      </c>
      <c r="H292" s="22">
        <f t="shared" si="22"/>
        <v>101.10721526414615</v>
      </c>
      <c r="J292" s="42"/>
    </row>
    <row r="293" spans="1:10" s="3" customFormat="1" x14ac:dyDescent="0.2">
      <c r="A293" s="15"/>
      <c r="B293" s="16" t="s">
        <v>18</v>
      </c>
      <c r="C293" s="28">
        <v>11261742.6</v>
      </c>
      <c r="D293" s="28">
        <v>11177523.1</v>
      </c>
      <c r="E293" s="28">
        <v>1907887.9</v>
      </c>
      <c r="F293" s="28">
        <f t="shared" si="20"/>
        <v>17.068968526667593</v>
      </c>
      <c r="G293" s="28">
        <v>1020706.9</v>
      </c>
      <c r="H293" s="28">
        <f t="shared" si="22"/>
        <v>186.91829162710664</v>
      </c>
      <c r="J293" s="42"/>
    </row>
    <row r="294" spans="1:10" s="20" customFormat="1" x14ac:dyDescent="0.2">
      <c r="A294" s="21"/>
      <c r="B294" s="12" t="s">
        <v>19</v>
      </c>
      <c r="C294" s="22">
        <f>SUM(C292:C293)-0.2</f>
        <v>169874845.09999996</v>
      </c>
      <c r="D294" s="22">
        <f>SUM(D292:D293)</f>
        <v>170384502.49999994</v>
      </c>
      <c r="E294" s="22">
        <f>SUM(E292:E293)</f>
        <v>40377776.299999997</v>
      </c>
      <c r="F294" s="22">
        <f>E294/D294*100</f>
        <v>23.698033393618068</v>
      </c>
      <c r="G294" s="22">
        <f>SUM(G292:G293)</f>
        <v>39069315.300000004</v>
      </c>
      <c r="H294" s="22">
        <f t="shared" si="22"/>
        <v>103.34907584111153</v>
      </c>
      <c r="J294" s="42"/>
    </row>
    <row r="295" spans="1:10" x14ac:dyDescent="0.25">
      <c r="C295" s="19"/>
      <c r="D295" s="19"/>
      <c r="E295" s="19"/>
      <c r="F295" s="19"/>
    </row>
    <row r="296" spans="1:10" ht="21.75" customHeight="1" x14ac:dyDescent="0.2">
      <c r="A296" s="54" t="s">
        <v>514</v>
      </c>
      <c r="B296" s="54"/>
      <c r="C296" s="54"/>
      <c r="D296" s="54"/>
      <c r="E296" s="54"/>
      <c r="F296" s="54"/>
      <c r="G296" s="54"/>
      <c r="H296" s="54"/>
    </row>
    <row r="297" spans="1:10" ht="21" customHeight="1" x14ac:dyDescent="0.2">
      <c r="A297" s="62" t="s">
        <v>515</v>
      </c>
      <c r="B297" s="62"/>
      <c r="C297" s="62"/>
      <c r="D297" s="62"/>
      <c r="E297" s="62"/>
      <c r="F297" s="62"/>
      <c r="G297" s="62"/>
      <c r="H297" s="62"/>
    </row>
    <row r="303" spans="1:10" x14ac:dyDescent="0.25">
      <c r="E303" s="29"/>
    </row>
    <row r="306" spans="1:8" ht="21" customHeight="1" x14ac:dyDescent="0.2">
      <c r="A306" s="53"/>
      <c r="B306" s="53"/>
      <c r="C306" s="53"/>
      <c r="D306" s="53"/>
      <c r="E306" s="53"/>
      <c r="F306" s="53"/>
      <c r="G306" s="53"/>
      <c r="H306" s="53"/>
    </row>
    <row r="307" spans="1:8" ht="21" customHeight="1" x14ac:dyDescent="0.2">
      <c r="A307" s="54"/>
      <c r="B307" s="54"/>
      <c r="C307" s="54"/>
      <c r="D307" s="54"/>
      <c r="E307" s="54"/>
      <c r="F307" s="54"/>
      <c r="G307" s="54"/>
      <c r="H307" s="54"/>
    </row>
    <row r="310" spans="1:8" x14ac:dyDescent="0.25">
      <c r="D310" s="18"/>
      <c r="E310" s="18"/>
      <c r="G310" s="52"/>
    </row>
    <row r="311" spans="1:8" x14ac:dyDescent="0.25">
      <c r="D311" s="18"/>
      <c r="E311" s="18"/>
    </row>
    <row r="312" spans="1:8" x14ac:dyDescent="0.25">
      <c r="D312" s="18"/>
      <c r="E312" s="18"/>
      <c r="G312" s="52"/>
    </row>
    <row r="316" spans="1:8" x14ac:dyDescent="0.25">
      <c r="D316" s="19"/>
      <c r="E316" s="19"/>
    </row>
    <row r="318" spans="1:8" x14ac:dyDescent="0.25">
      <c r="A318" s="40"/>
    </row>
  </sheetData>
  <mergeCells count="13">
    <mergeCell ref="A306:H306"/>
    <mergeCell ref="A307:H307"/>
    <mergeCell ref="A1:H1"/>
    <mergeCell ref="A3:A5"/>
    <mergeCell ref="B3:B5"/>
    <mergeCell ref="C3:F3"/>
    <mergeCell ref="H3:H5"/>
    <mergeCell ref="A297:H297"/>
    <mergeCell ref="C4:D4"/>
    <mergeCell ref="E4:E5"/>
    <mergeCell ref="F4:F5"/>
    <mergeCell ref="G4:G5"/>
    <mergeCell ref="A296:H296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194" max="7" man="1"/>
    <brk id="22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квартал 2024 года</vt:lpstr>
      <vt:lpstr>'1 квартал 2024 года'!Заголовки_для_печати</vt:lpstr>
      <vt:lpstr>'1 квартал 2024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2024-04-29T13:04:35Z</cp:lastPrinted>
  <dcterms:created xsi:type="dcterms:W3CDTF">2021-01-29T07:43:13Z</dcterms:created>
  <dcterms:modified xsi:type="dcterms:W3CDTF">2024-04-29T13:06:42Z</dcterms:modified>
</cp:coreProperties>
</file>