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4565" windowHeight="12525" tabRatio="604"/>
  </bookViews>
  <sheets>
    <sheet name="2023 год" sheetId="2" r:id="rId1"/>
  </sheets>
  <definedNames>
    <definedName name="_xlnm._FilterDatabase" localSheetId="0" hidden="1">'2023 год'!$H$1:$H$159</definedName>
    <definedName name="Z_2505F84B_EDD5_43D7_8CE7_AFF925DFBFF7_.wvu.Cols" localSheetId="0" hidden="1">'2023 год'!#REF!</definedName>
    <definedName name="Z_2505F84B_EDD5_43D7_8CE7_AFF925DFBFF7_.wvu.PrintArea" localSheetId="0" hidden="1">'2023 год'!$B$1:$H$118</definedName>
    <definedName name="Z_2505F84B_EDD5_43D7_8CE7_AFF925DFBFF7_.wvu.PrintTitles" localSheetId="0" hidden="1">'2023 год'!$B:$B,'2023 год'!$3:$5</definedName>
    <definedName name="Z_2505F84B_EDD5_43D7_8CE7_AFF925DFBFF7_.wvu.Rows" localSheetId="0" hidden="1">'2023 год'!#REF!,'2023 год'!$5:$5,'2023 год'!#REF!,'2023 год'!#REF!,'2023 год'!#REF!,'2023 год'!#REF!</definedName>
    <definedName name="Z_9D015A7B_71BF_4A38_92C8_CCD8973F5CA0_.wvu.Cols" localSheetId="0" hidden="1">'2023 год'!#REF!,'2023 год'!#REF!</definedName>
    <definedName name="Z_9D015A7B_71BF_4A38_92C8_CCD8973F5CA0_.wvu.FilterData" localSheetId="0" hidden="1">'2023 год'!$B$5:$H$118</definedName>
    <definedName name="Z_9D015A7B_71BF_4A38_92C8_CCD8973F5CA0_.wvu.PrintArea" localSheetId="0" hidden="1">'2023 год'!#REF!</definedName>
    <definedName name="Z_9D015A7B_71BF_4A38_92C8_CCD8973F5CA0_.wvu.PrintTitles" localSheetId="0" hidden="1">'2023 год'!$B:$B,'2023 год'!$3:$5</definedName>
    <definedName name="Z_9D015A7B_71BF_4A38_92C8_CCD8973F5CA0_.wvu.Rows" localSheetId="0" hidden="1">'2023 год'!#REF!</definedName>
    <definedName name="_xlnm.Print_Titles" localSheetId="0">'2023 год'!$B:$B,'2023 год'!$3:$4</definedName>
    <definedName name="_xlnm.Print_Area" localSheetId="0">'2023 год'!$A$1:$H$138</definedName>
  </definedNames>
  <calcPr calcId="144525"/>
</workbook>
</file>

<file path=xl/calcChain.xml><?xml version="1.0" encoding="utf-8"?>
<calcChain xmlns="http://schemas.openxmlformats.org/spreadsheetml/2006/main">
  <c r="H135" i="2" l="1"/>
  <c r="F135" i="2"/>
  <c r="F133" i="2"/>
  <c r="H132" i="2"/>
  <c r="F132" i="2"/>
  <c r="F131" i="2"/>
  <c r="G130" i="2"/>
  <c r="F130" i="2"/>
  <c r="E130" i="2"/>
  <c r="D130" i="2"/>
  <c r="C130" i="2"/>
  <c r="H129" i="2"/>
  <c r="F129" i="2"/>
  <c r="H128" i="2"/>
  <c r="F128" i="2"/>
  <c r="G127" i="2"/>
  <c r="E127" i="2"/>
  <c r="H127" i="2" s="1"/>
  <c r="D127" i="2"/>
  <c r="F127" i="2" s="1"/>
  <c r="C127" i="2"/>
  <c r="F126" i="2"/>
  <c r="F125" i="2"/>
  <c r="G124" i="2"/>
  <c r="E124" i="2"/>
  <c r="F124" i="2" s="1"/>
  <c r="D124" i="2"/>
  <c r="C124" i="2"/>
  <c r="H123" i="2"/>
  <c r="F123" i="2"/>
  <c r="G122" i="2"/>
  <c r="H122" i="2" s="1"/>
  <c r="E122" i="2"/>
  <c r="D122" i="2"/>
  <c r="F122" i="2" s="1"/>
  <c r="C122" i="2"/>
  <c r="H121" i="2"/>
  <c r="F121" i="2"/>
  <c r="H120" i="2"/>
  <c r="F120" i="2"/>
  <c r="F119" i="2"/>
  <c r="H118" i="2"/>
  <c r="F118" i="2"/>
  <c r="H117" i="2"/>
  <c r="F117" i="2"/>
  <c r="G116" i="2"/>
  <c r="E116" i="2"/>
  <c r="H116" i="2" s="1"/>
  <c r="D116" i="2"/>
  <c r="F116" i="2" s="1"/>
  <c r="C116" i="2"/>
  <c r="H115" i="2"/>
  <c r="F115" i="2"/>
  <c r="H114" i="2"/>
  <c r="F114" i="2"/>
  <c r="F113" i="2"/>
  <c r="F112" i="2"/>
  <c r="F111" i="2"/>
  <c r="G110" i="2"/>
  <c r="E110" i="2"/>
  <c r="D110" i="2"/>
  <c r="F110" i="2" s="1"/>
  <c r="C110" i="2"/>
  <c r="F109" i="2"/>
  <c r="H108" i="2"/>
  <c r="F108" i="2"/>
  <c r="H107" i="2"/>
  <c r="F107" i="2"/>
  <c r="G106" i="2"/>
  <c r="E106" i="2"/>
  <c r="H106" i="2" s="1"/>
  <c r="D106" i="2"/>
  <c r="C106" i="2"/>
  <c r="H105" i="2"/>
  <c r="F105" i="2"/>
  <c r="G103" i="2"/>
  <c r="E103" i="2"/>
  <c r="H103" i="2" s="1"/>
  <c r="D103" i="2"/>
  <c r="C103" i="2"/>
  <c r="F102" i="2"/>
  <c r="H101" i="2"/>
  <c r="F101" i="2"/>
  <c r="H100" i="2"/>
  <c r="F100" i="2"/>
  <c r="H99" i="2"/>
  <c r="F99" i="2"/>
  <c r="H98" i="2"/>
  <c r="G98" i="2"/>
  <c r="F98" i="2"/>
  <c r="E98" i="2"/>
  <c r="D98" i="2"/>
  <c r="C98" i="2"/>
  <c r="H97" i="2"/>
  <c r="F97" i="2"/>
  <c r="H96" i="2"/>
  <c r="F96" i="2"/>
  <c r="G95" i="2"/>
  <c r="E95" i="2"/>
  <c r="H95" i="2" s="1"/>
  <c r="D95" i="2"/>
  <c r="F95" i="2" s="1"/>
  <c r="C95" i="2"/>
  <c r="F94" i="2"/>
  <c r="H93" i="2"/>
  <c r="F93" i="2"/>
  <c r="H92" i="2"/>
  <c r="F92" i="2"/>
  <c r="H91" i="2"/>
  <c r="F91" i="2"/>
  <c r="F90" i="2"/>
  <c r="H89" i="2"/>
  <c r="G89" i="2"/>
  <c r="F89" i="2"/>
  <c r="E89" i="2"/>
  <c r="D89" i="2"/>
  <c r="C89" i="2"/>
  <c r="F88" i="2"/>
  <c r="F87" i="2"/>
  <c r="H86" i="2"/>
  <c r="F86" i="2"/>
  <c r="H85" i="2"/>
  <c r="F85" i="2"/>
  <c r="F84" i="2"/>
  <c r="H83" i="2"/>
  <c r="F83" i="2"/>
  <c r="H82" i="2"/>
  <c r="F82" i="2"/>
  <c r="H81" i="2"/>
  <c r="F81" i="2"/>
  <c r="H80" i="2"/>
  <c r="F80" i="2"/>
  <c r="H79" i="2"/>
  <c r="F79" i="2"/>
  <c r="H78" i="2"/>
  <c r="F78" i="2"/>
  <c r="G77" i="2"/>
  <c r="F77" i="2"/>
  <c r="E77" i="2"/>
  <c r="D77" i="2"/>
  <c r="C77" i="2"/>
  <c r="H76" i="2"/>
  <c r="F76" i="2"/>
  <c r="H75" i="2"/>
  <c r="F75" i="2"/>
  <c r="H74" i="2"/>
  <c r="F74" i="2"/>
  <c r="H73" i="2"/>
  <c r="G73" i="2"/>
  <c r="F73" i="2"/>
  <c r="E73" i="2"/>
  <c r="D73" i="2"/>
  <c r="C73" i="2"/>
  <c r="H72" i="2"/>
  <c r="F72" i="2"/>
  <c r="H71" i="2"/>
  <c r="F71" i="2"/>
  <c r="H68" i="2"/>
  <c r="F68" i="2"/>
  <c r="H67" i="2"/>
  <c r="G67" i="2"/>
  <c r="F67" i="2"/>
  <c r="E67" i="2"/>
  <c r="D67" i="2"/>
  <c r="C67" i="2"/>
  <c r="H66" i="2"/>
  <c r="F65" i="2"/>
  <c r="F64" i="2"/>
  <c r="F63" i="2"/>
  <c r="H62" i="2"/>
  <c r="F62" i="2"/>
  <c r="H61" i="2"/>
  <c r="F61" i="2"/>
  <c r="H60" i="2"/>
  <c r="F60" i="2"/>
  <c r="H59" i="2"/>
  <c r="F59" i="2"/>
  <c r="H58" i="2"/>
  <c r="G58" i="2"/>
  <c r="F58" i="2"/>
  <c r="E58" i="2"/>
  <c r="D58" i="2"/>
  <c r="C58" i="2"/>
  <c r="H57" i="2"/>
  <c r="F57" i="2"/>
  <c r="H55" i="2"/>
  <c r="F55" i="2"/>
  <c r="H54" i="2"/>
  <c r="F54" i="2"/>
  <c r="H53" i="2"/>
  <c r="F53" i="2"/>
  <c r="F52" i="2"/>
  <c r="H51" i="2"/>
  <c r="F51" i="2"/>
  <c r="H50" i="2"/>
  <c r="F50" i="2"/>
  <c r="G49" i="2"/>
  <c r="H49" i="2" s="1"/>
  <c r="F49" i="2"/>
  <c r="E49" i="2"/>
  <c r="D49" i="2"/>
  <c r="C49" i="2"/>
  <c r="H48" i="2"/>
  <c r="F48" i="2"/>
  <c r="H47" i="2"/>
  <c r="F47" i="2"/>
  <c r="H46" i="2"/>
  <c r="F46" i="2"/>
  <c r="F45" i="2"/>
  <c r="H44" i="2"/>
  <c r="F44" i="2"/>
  <c r="G43" i="2"/>
  <c r="E43" i="2"/>
  <c r="F43" i="2" s="1"/>
  <c r="D43" i="2"/>
  <c r="C43" i="2"/>
  <c r="H42" i="2"/>
  <c r="F42" i="2"/>
  <c r="F41" i="2"/>
  <c r="F40" i="2"/>
  <c r="H39" i="2"/>
  <c r="F39" i="2"/>
  <c r="G38" i="2"/>
  <c r="E38" i="2"/>
  <c r="H38" i="2" s="1"/>
  <c r="D38" i="2"/>
  <c r="C38" i="2"/>
  <c r="H37" i="2"/>
  <c r="F37" i="2"/>
  <c r="F36" i="2"/>
  <c r="H35" i="2"/>
  <c r="F35" i="2"/>
  <c r="H34" i="2"/>
  <c r="F34" i="2"/>
  <c r="H33" i="2"/>
  <c r="F33" i="2"/>
  <c r="H32" i="2"/>
  <c r="F32" i="2"/>
  <c r="H31" i="2"/>
  <c r="F31" i="2"/>
  <c r="H30" i="2"/>
  <c r="F30" i="2"/>
  <c r="H29" i="2"/>
  <c r="F29" i="2"/>
  <c r="H28" i="2"/>
  <c r="F28" i="2"/>
  <c r="H27" i="2"/>
  <c r="F27" i="2"/>
  <c r="H26" i="2"/>
  <c r="F26" i="2"/>
  <c r="H25" i="2"/>
  <c r="F25" i="2"/>
  <c r="G24" i="2"/>
  <c r="E24" i="2"/>
  <c r="H24" i="2" s="1"/>
  <c r="D24" i="2"/>
  <c r="F24" i="2" s="1"/>
  <c r="C24" i="2"/>
  <c r="H14" i="2"/>
  <c r="H13" i="2"/>
  <c r="F13" i="2"/>
  <c r="H12" i="2"/>
  <c r="F12" i="2"/>
  <c r="H11" i="2"/>
  <c r="F11" i="2"/>
  <c r="H10" i="2"/>
  <c r="F10" i="2"/>
  <c r="H9" i="2"/>
  <c r="F9" i="2"/>
  <c r="H8" i="2"/>
  <c r="F8" i="2"/>
  <c r="H7" i="2"/>
  <c r="F7" i="2"/>
  <c r="G6" i="2"/>
  <c r="G134" i="2" s="1"/>
  <c r="G136" i="2" s="1"/>
  <c r="E6" i="2"/>
  <c r="D6" i="2"/>
  <c r="F6" i="2" s="1"/>
  <c r="C6" i="2"/>
  <c r="C134" i="2" s="1"/>
  <c r="H6" i="2" l="1"/>
  <c r="F103" i="2"/>
  <c r="D134" i="2"/>
  <c r="D136" i="2" s="1"/>
  <c r="F38" i="2"/>
  <c r="F106" i="2"/>
  <c r="E134" i="2"/>
  <c r="H134" i="2" l="1"/>
  <c r="E136" i="2"/>
  <c r="F134" i="2"/>
  <c r="F136" i="2" l="1"/>
  <c r="H136" i="2"/>
</calcChain>
</file>

<file path=xl/sharedStrings.xml><?xml version="1.0" encoding="utf-8"?>
<sst xmlns="http://schemas.openxmlformats.org/spreadsheetml/2006/main" count="298" uniqueCount="283">
  <si>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</si>
  <si>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</si>
  <si>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</si>
  <si>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</si>
  <si>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</si>
  <si>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</si>
  <si>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</si>
  <si>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</si>
  <si>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</si>
  <si>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</si>
  <si>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</si>
  <si>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</si>
  <si>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</si>
  <si>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</si>
  <si>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</si>
  <si>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</si>
  <si>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</si>
  <si>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</si>
  <si>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</si>
  <si>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</si>
  <si>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</si>
  <si>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</si>
  <si>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</si>
  <si>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</si>
  <si>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</si>
  <si>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</si>
  <si>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</si>
  <si>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</si>
  <si>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</si>
  <si>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</si>
  <si>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</si>
  <si>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</si>
  <si>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</si>
  <si>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</si>
  <si>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</si>
  <si>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</si>
  <si>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</si>
  <si>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</si>
  <si>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</si>
  <si>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</si>
  <si>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</si>
  <si>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</si>
  <si>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</si>
  <si>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</si>
  <si>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</si>
  <si>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</si>
  <si>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</si>
  <si>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</si>
  <si>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</si>
  <si>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</si>
  <si>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</si>
  <si>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</si>
  <si>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</si>
  <si>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</si>
  <si>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</si>
  <si>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</si>
  <si>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</si>
  <si>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</si>
  <si>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</si>
  <si>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</si>
  <si>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</si>
  <si>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</si>
  <si>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</si>
  <si>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</si>
  <si>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</si>
  <si>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</si>
  <si>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</si>
  <si>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</si>
  <si>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</si>
  <si>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</si>
  <si>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</si>
  <si>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</si>
  <si>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</si>
  <si>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</si>
  <si>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</si>
  <si>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</si>
  <si>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</si>
  <si>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</si>
  <si>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</si>
  <si>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</si>
  <si>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</si>
  <si>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</si>
  <si>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</si>
  <si>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</si>
  <si>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</si>
  <si>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</si>
  <si>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</si>
  <si>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</si>
  <si>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</si>
  <si>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</si>
  <si>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</si>
  <si>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</si>
  <si>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</si>
  <si>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</si>
  <si>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</si>
  <si>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</si>
  <si>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</si>
  <si>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</si>
  <si>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</si>
  <si>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</si>
  <si>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</si>
  <si>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</si>
  <si>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</si>
  <si>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</si>
  <si>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</si>
  <si>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</si>
  <si>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</si>
  <si>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</si>
  <si>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</si>
  <si>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</si>
  <si>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</si>
  <si>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</si>
  <si>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</si>
  <si>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</si>
  <si>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</si>
  <si>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</si>
  <si>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</si>
  <si>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</si>
  <si>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</si>
  <si>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</si>
  <si>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</si>
  <si>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</si>
  <si>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</si>
  <si>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</si>
  <si>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</si>
  <si>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</si>
  <si>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</si>
  <si>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</si>
  <si>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</si>
  <si>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</si>
  <si>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</si>
  <si>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</si>
  <si>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</si>
  <si>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</si>
  <si>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</si>
  <si>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</si>
  <si>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</si>
  <si>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</si>
  <si>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</si>
  <si>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</si>
  <si>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</si>
  <si>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</si>
  <si>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</si>
  <si>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</si>
  <si>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</si>
  <si>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</si>
  <si>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</si>
  <si>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</si>
  <si>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</si>
  <si>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</si>
  <si>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</si>
  <si>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</si>
  <si>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</si>
  <si>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</si>
  <si>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</si>
  <si>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</si>
  <si>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</si>
  <si>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</si>
  <si>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</si>
  <si>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</si>
  <si>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</si>
  <si>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</si>
  <si>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</si>
  <si>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</si>
  <si>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</si>
  <si>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</si>
  <si>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</si>
  <si>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</si>
  <si>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</si>
  <si>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</si>
  <si>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</si>
  <si>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</si>
  <si>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</si>
  <si>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</si>
  <si>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</si>
  <si>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</si>
  <si>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</si>
  <si>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</si>
  <si>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</si>
  <si>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</si>
  <si>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</si>
  <si>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</si>
  <si>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</si>
  <si>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</si>
  <si>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</si>
  <si>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</si>
  <si>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</si>
  <si>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</si>
  <si>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</si>
  <si>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</si>
  <si>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</si>
  <si>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</si>
  <si>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</si>
  <si>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</si>
  <si>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</si>
  <si>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</si>
  <si>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</si>
  <si>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</si>
  <si>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</si>
  <si>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</si>
  <si>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</si>
  <si>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</si>
  <si>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</si>
  <si>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</si>
  <si>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</si>
  <si>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</si>
  <si>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</si>
  <si>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</si>
  <si>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</si>
  <si>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</si>
  <si>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</si>
  <si>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</si>
  <si>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</si>
  <si>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</si>
  <si>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</si>
  <si>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</si>
  <si>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</si>
  <si>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</si>
  <si>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</si>
  <si>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</si>
  <si>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</si>
  <si>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</si>
  <si>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</si>
  <si>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</si>
  <si>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</si>
  <si>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</si>
  <si>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</si>
  <si>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</si>
  <si>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</si>
  <si>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</si>
  <si>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</si>
  <si>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</si>
  <si>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</si>
  <si>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</si>
  <si>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</si>
  <si>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</si>
  <si>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</si>
  <si>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</si>
  <si>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</si>
  <si>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</si>
  <si>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</si>
  <si>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65 5 00 00000</t>
  </si>
  <si>
    <t>Подпрограмма «Профилактика безнадзорности и правонарушений среди несовершеннолетних»</t>
  </si>
  <si>
    <t>на 1 января 2023 года</t>
  </si>
  <si>
    <t>в 1,6 раза</t>
  </si>
  <si>
    <t>в 2,9 раза</t>
  </si>
  <si>
    <t>в 4,5 раза</t>
  </si>
  <si>
    <t>в 4,4 раза</t>
  </si>
  <si>
    <t>в 1,5 раза</t>
  </si>
  <si>
    <t>в 2 раза</t>
  </si>
  <si>
    <t>в 1,7 раза</t>
  </si>
  <si>
    <t>в 2,1 раза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</si>
  <si>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</si>
  <si>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</si>
  <si>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</si>
  <si>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</si>
  <si>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</si>
  <si>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</si>
  <si>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</si>
  <si>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</si>
  <si>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</si>
  <si>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</si>
  <si>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</si>
  <si>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</si>
  <si>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</si>
  <si>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*  Утвержденные бюджетные назначения  указаны в соответствии с Законом Саратовской области «Об областном бюджете на 2023 год и на плановый период 2024 и 2025 годов» в редакции от 22.12.2023 года</t>
  </si>
  <si>
    <t>на 1 января 2024 года</t>
  </si>
  <si>
    <t>5Е Б 00 00000</t>
  </si>
  <si>
    <t>Подпрограмма «Модернизация систем коммунальной инфраструктуры»</t>
  </si>
  <si>
    <t>5Ж 6 00 00000</t>
  </si>
  <si>
    <t>Подпрограмма «Развитие зарядной инфраструктуры для быстрой зарядки электрического автомобильного транспорта»</t>
  </si>
  <si>
    <t>в 22,9 раза</t>
  </si>
  <si>
    <t>в 15,2 раза</t>
  </si>
  <si>
    <t>в 12,7 раза</t>
  </si>
  <si>
    <t>в 17,7 раза</t>
  </si>
  <si>
    <t>в 3,3 раза</t>
  </si>
  <si>
    <t>в 10,9 раза</t>
  </si>
  <si>
    <t>в 2,2 раза</t>
  </si>
  <si>
    <t>в 9,6 раза</t>
  </si>
  <si>
    <t>в 2,4 раза</t>
  </si>
  <si>
    <t>в 2,6 раза</t>
  </si>
  <si>
    <t>в 4,3 раза</t>
  </si>
  <si>
    <t>в 1,8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</si>
</sst>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0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top" wrapText="1"/>
    </xf>
    <xf numFmtId="0" fontId="6" fillId="0" borderId="0" xfId="1" applyFont="1" applyFill="1"/>
    <xf numFmtId="0" fontId="7" fillId="0" borderId="0" xfId="1" applyFont="1" applyFill="1"/>
    <xf numFmtId="0" fontId="8" fillId="0" borderId="0" xfId="1" applyFont="1" applyFill="1"/>
    <xf numFmtId="0" fontId="11" fillId="0" borderId="0" xfId="1" applyFont="1" applyFill="1"/>
    <xf numFmtId="0" fontId="12" fillId="0" borderId="0" xfId="1" applyFont="1" applyFill="1" applyAlignment="1">
      <alignment horizontal="left"/>
    </xf>
    <xf numFmtId="0" fontId="13" fillId="0" borderId="0" xfId="1" applyFont="1" applyFill="1" applyBorder="1"/>
    <xf numFmtId="164" fontId="13" fillId="0" borderId="0" xfId="1" applyNumberFormat="1" applyFont="1" applyFill="1" applyBorder="1" applyAlignment="1">
      <alignment horizontal="right"/>
    </xf>
    <xf numFmtId="165" fontId="14" fillId="0" borderId="0" xfId="1" applyNumberFormat="1" applyFont="1" applyFill="1" applyBorder="1" applyAlignment="1">
      <alignment horizontal="center"/>
    </xf>
    <xf numFmtId="164" fontId="12" fillId="2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/>
    </xf>
    <xf numFmtId="166" fontId="12" fillId="3" borderId="2" xfId="1" applyNumberFormat="1" applyFont="1" applyFill="1" applyBorder="1" applyAlignment="1" applyProtection="1">
      <alignment horizontal="center" vertical="center"/>
      <protection hidden="1"/>
    </xf>
    <xf numFmtId="166" fontId="15" fillId="3" borderId="2" xfId="1" applyNumberFormat="1" applyFont="1" applyFill="1" applyBorder="1" applyAlignment="1" applyProtection="1">
      <alignment vertical="center" wrapText="1"/>
      <protection hidden="1"/>
    </xf>
    <xf numFmtId="166" fontId="13" fillId="4" borderId="2" xfId="1" applyNumberFormat="1" applyFont="1" applyFill="1" applyBorder="1" applyAlignment="1" applyProtection="1">
      <alignment horizontal="center" vertical="center"/>
      <protection hidden="1"/>
    </xf>
    <xf numFmtId="166" fontId="13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12" fillId="3" borderId="2" xfId="1" applyNumberFormat="1" applyFont="1" applyFill="1" applyBorder="1" applyAlignment="1" applyProtection="1">
      <alignment vertical="center" wrapText="1"/>
      <protection hidden="1"/>
    </xf>
    <xf numFmtId="166" fontId="12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3" borderId="2" xfId="1" applyNumberFormat="1" applyFont="1" applyFill="1" applyBorder="1" applyAlignment="1" applyProtection="1">
      <alignment vertical="center" wrapText="1"/>
      <protection hidden="1"/>
    </xf>
    <xf numFmtId="166" fontId="16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8" fillId="0" borderId="2" xfId="1" applyFont="1" applyFill="1" applyBorder="1" applyAlignment="1">
      <alignment vertical="center"/>
    </xf>
    <xf numFmtId="166" fontId="12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3" fillId="0" borderId="0" xfId="1" applyFont="1" applyFill="1"/>
    <xf numFmtId="164" fontId="12" fillId="0" borderId="0" xfId="1" applyNumberFormat="1" applyFont="1" applyFill="1"/>
    <xf numFmtId="164" fontId="11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1" fillId="0" borderId="0" xfId="1" applyNumberFormat="1" applyFont="1" applyFill="1"/>
    <xf numFmtId="0" fontId="17" fillId="0" borderId="0" xfId="0" applyFont="1" applyProtection="1">
      <protection locked="0"/>
    </xf>
    <xf numFmtId="0" fontId="6" fillId="3" borderId="0" xfId="1" applyFont="1" applyFill="1"/>
    <xf numFmtId="0" fontId="4" fillId="3" borderId="0" xfId="1" applyFont="1" applyFill="1"/>
    <xf numFmtId="0" fontId="8" fillId="3" borderId="0" xfId="1" applyFont="1" applyFill="1"/>
    <xf numFmtId="0" fontId="18" fillId="3" borderId="2" xfId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5" fontId="13" fillId="4" borderId="2" xfId="1" applyNumberFormat="1" applyFont="1" applyFill="1" applyBorder="1" applyAlignment="1">
      <alignment horizontal="center" vertical="center"/>
    </xf>
    <xf numFmtId="165" fontId="13" fillId="0" borderId="2" xfId="1" applyNumberFormat="1" applyFont="1" applyFill="1" applyBorder="1" applyAlignment="1">
      <alignment horizontal="center" vertical="center"/>
    </xf>
    <xf numFmtId="164" fontId="15" fillId="3" borderId="2" xfId="1" applyNumberFormat="1" applyFont="1" applyFill="1" applyBorder="1" applyAlignment="1">
      <alignment horizontal="center" vertical="center"/>
    </xf>
    <xf numFmtId="165" fontId="16" fillId="4" borderId="2" xfId="1" applyNumberFormat="1" applyFont="1" applyFill="1" applyBorder="1" applyAlignment="1">
      <alignment horizontal="center" vertical="center"/>
    </xf>
    <xf numFmtId="165" fontId="12" fillId="3" borderId="2" xfId="1" applyNumberFormat="1" applyFont="1" applyFill="1" applyBorder="1" applyAlignment="1">
      <alignment horizontal="center" vertical="center"/>
    </xf>
    <xf numFmtId="164" fontId="13" fillId="4" borderId="2" xfId="1" applyNumberFormat="1" applyFont="1" applyFill="1" applyBorder="1" applyAlignment="1" applyProtection="1">
      <alignment horizontal="center" vertical="center"/>
      <protection hidden="1"/>
    </xf>
    <xf numFmtId="0" fontId="18" fillId="4" borderId="2" xfId="1" applyFont="1" applyFill="1" applyBorder="1" applyAlignment="1">
      <alignment horizontal="center" vertical="center"/>
    </xf>
    <xf numFmtId="164" fontId="12" fillId="0" borderId="2" xfId="1" applyNumberFormat="1" applyFont="1" applyFill="1" applyBorder="1" applyAlignment="1">
      <alignment horizontal="center" vertical="center"/>
    </xf>
    <xf numFmtId="4" fontId="11" fillId="0" borderId="0" xfId="1" applyNumberFormat="1" applyFont="1" applyFill="1"/>
    <xf numFmtId="0" fontId="12" fillId="2" borderId="2" xfId="1" applyFont="1" applyFill="1" applyBorder="1" applyAlignment="1">
      <alignment horizontal="center" vertical="center" wrapText="1"/>
    </xf>
    <xf numFmtId="166" fontId="15" fillId="3" borderId="2" xfId="1" applyNumberFormat="1" applyFont="1" applyFill="1" applyBorder="1" applyAlignment="1" applyProtection="1">
      <alignment horizontal="center" vertical="center"/>
      <protection hidden="1"/>
    </xf>
    <xf numFmtId="166" fontId="16" fillId="4" borderId="2" xfId="1" applyNumberFormat="1" applyFont="1" applyFill="1" applyBorder="1" applyAlignment="1" applyProtection="1">
      <alignment horizontal="center" vertical="center"/>
      <protection hidden="1"/>
    </xf>
    <xf numFmtId="0" fontId="19" fillId="0" borderId="0" xfId="1" applyFont="1" applyFill="1" applyAlignment="1">
      <alignment vertical="top" wrapText="1"/>
    </xf>
    <xf numFmtId="165" fontId="12" fillId="4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center" wrapText="1"/>
    </xf>
    <xf numFmtId="0" fontId="10" fillId="0" borderId="0" xfId="1" applyFont="1" applyFill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9"/>
  <sheetViews>
    <sheetView showZeros="0" tabSelected="1" view="pageBreakPreview" zoomScale="90" zoomScaleNormal="70" zoomScaleSheetLayoutView="9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L7" sqref="L7"/>
    </sheetView>
  </sheetViews>
  <sheetFormatPr defaultRowHeight="15.75" x14ac:dyDescent="0.25"/>
  <cols>
    <col min="1" max="1" width="16" style="8" customWidth="1"/>
    <col min="2" max="2" width="78.5" style="25" customWidth="1"/>
    <col min="3" max="3" width="16.375" style="8" customWidth="1"/>
    <col min="4" max="4" width="16.75" style="8" customWidth="1"/>
    <col min="5" max="5" width="14.375" style="8" customWidth="1"/>
    <col min="6" max="6" width="16.5" style="8" customWidth="1"/>
    <col min="7" max="7" width="13.625" style="27" customWidth="1"/>
    <col min="8" max="8" width="19.125" style="8" customWidth="1"/>
    <col min="9" max="16384" width="9" style="2"/>
  </cols>
  <sheetData>
    <row r="1" spans="1:16" s="1" customFormat="1" ht="20.25" x14ac:dyDescent="0.3">
      <c r="A1" s="53" t="s">
        <v>0</v>
      </c>
      <c r="B1" s="54"/>
      <c r="C1" s="54"/>
      <c r="D1" s="54"/>
      <c r="E1" s="54"/>
      <c r="F1" s="54"/>
      <c r="G1" s="54"/>
      <c r="H1" s="54"/>
    </row>
    <row r="2" spans="1:16" ht="24" customHeight="1" x14ac:dyDescent="0.3">
      <c r="B2" s="9"/>
      <c r="C2" s="10"/>
      <c r="D2" s="10"/>
      <c r="E2" s="10"/>
      <c r="F2" s="10"/>
      <c r="G2" s="11"/>
      <c r="H2" s="12" t="s">
        <v>1</v>
      </c>
    </row>
    <row r="3" spans="1:16" s="3" customFormat="1" ht="31.5" customHeight="1" x14ac:dyDescent="0.25">
      <c r="A3" s="55" t="s">
        <v>2</v>
      </c>
      <c r="B3" s="57" t="s">
        <v>3</v>
      </c>
      <c r="C3" s="58" t="s">
        <v>266</v>
      </c>
      <c r="D3" s="58"/>
      <c r="E3" s="58"/>
      <c r="F3" s="58"/>
      <c r="G3" s="13" t="s">
        <v>243</v>
      </c>
      <c r="H3" s="58" t="s">
        <v>4</v>
      </c>
    </row>
    <row r="4" spans="1:16" s="3" customFormat="1" ht="74.25" customHeight="1" x14ac:dyDescent="0.25">
      <c r="A4" s="56"/>
      <c r="B4" s="57"/>
      <c r="C4" s="45" t="s">
        <v>5</v>
      </c>
      <c r="D4" s="45" t="s">
        <v>6</v>
      </c>
      <c r="E4" s="45" t="s">
        <v>7</v>
      </c>
      <c r="F4" s="45" t="s">
        <v>8</v>
      </c>
      <c r="G4" s="13" t="s">
        <v>7</v>
      </c>
      <c r="H4" s="58"/>
      <c r="I4" s="4"/>
      <c r="J4" s="4"/>
      <c r="K4" s="4"/>
      <c r="L4" s="4"/>
      <c r="M4" s="4"/>
      <c r="N4" s="4"/>
      <c r="O4" s="4"/>
      <c r="P4" s="4"/>
    </row>
    <row r="5" spans="1:16" ht="18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48"/>
      <c r="J5" s="48"/>
      <c r="K5" s="48"/>
      <c r="L5" s="48"/>
      <c r="M5" s="48"/>
      <c r="N5" s="48"/>
      <c r="O5" s="48"/>
      <c r="P5" s="48"/>
    </row>
    <row r="6" spans="1:16" s="31" customFormat="1" ht="45" customHeight="1" x14ac:dyDescent="0.2">
      <c r="A6" s="15" t="s">
        <v>9</v>
      </c>
      <c r="B6" s="19" t="s">
        <v>252</v>
      </c>
      <c r="C6" s="35">
        <f>SUM(C7:C14)</f>
        <v>24079704.100000001</v>
      </c>
      <c r="D6" s="35">
        <f>SUM(D7:D14)-0.1</f>
        <v>24079704.099999998</v>
      </c>
      <c r="E6" s="35">
        <f t="shared" ref="E6" si="0">SUM(E7:E14)</f>
        <v>23946706.299999997</v>
      </c>
      <c r="F6" s="35">
        <f>E6/D6*100</f>
        <v>99.447676767755624</v>
      </c>
      <c r="G6" s="35">
        <f t="shared" ref="G6" si="1">SUM(G7:G14)</f>
        <v>28161739.600000001</v>
      </c>
      <c r="H6" s="35">
        <f>E6/G6*100</f>
        <v>85.032766583780202</v>
      </c>
    </row>
    <row r="7" spans="1:16" s="6" customFormat="1" ht="24.75" customHeight="1" x14ac:dyDescent="0.2">
      <c r="A7" s="17" t="s">
        <v>10</v>
      </c>
      <c r="B7" s="18" t="s">
        <v>11</v>
      </c>
      <c r="C7" s="36">
        <v>15455166.699999999</v>
      </c>
      <c r="D7" s="37">
        <v>15455166.699999999</v>
      </c>
      <c r="E7" s="37">
        <v>15330387.9</v>
      </c>
      <c r="F7" s="37">
        <f>E7/D7*100</f>
        <v>99.192640219144323</v>
      </c>
      <c r="G7" s="37">
        <v>20304053.100000001</v>
      </c>
      <c r="H7" s="36">
        <f>E7/G7*100</f>
        <v>75.504077065283084</v>
      </c>
    </row>
    <row r="8" spans="1:16" s="6" customFormat="1" ht="25.5" customHeight="1" x14ac:dyDescent="0.2">
      <c r="A8" s="17" t="s">
        <v>12</v>
      </c>
      <c r="B8" s="18" t="s">
        <v>13</v>
      </c>
      <c r="C8" s="36">
        <v>7685035.7999999998</v>
      </c>
      <c r="D8" s="37">
        <v>7685035.7999999998</v>
      </c>
      <c r="E8" s="37">
        <v>7685022.7999999998</v>
      </c>
      <c r="F8" s="37">
        <f t="shared" ref="F8:F13" si="2">E8/D8*100</f>
        <v>99.999830840085352</v>
      </c>
      <c r="G8" s="37">
        <v>7135663.9000000004</v>
      </c>
      <c r="H8" s="36">
        <f t="shared" ref="H8:H14" si="3">E8/G8*100</f>
        <v>107.69877768486265</v>
      </c>
    </row>
    <row r="9" spans="1:16" s="6" customFormat="1" ht="27.75" customHeight="1" x14ac:dyDescent="0.2">
      <c r="A9" s="17" t="s">
        <v>14</v>
      </c>
      <c r="B9" s="18" t="s">
        <v>15</v>
      </c>
      <c r="C9" s="36">
        <v>642392.1</v>
      </c>
      <c r="D9" s="37">
        <v>642392.19999999995</v>
      </c>
      <c r="E9" s="37">
        <v>641900</v>
      </c>
      <c r="F9" s="37">
        <f t="shared" si="2"/>
        <v>99.923380140667973</v>
      </c>
      <c r="G9" s="37">
        <v>503744.9</v>
      </c>
      <c r="H9" s="36">
        <f t="shared" si="3"/>
        <v>127.42560768357158</v>
      </c>
    </row>
    <row r="10" spans="1:16" s="6" customFormat="1" ht="24" customHeight="1" x14ac:dyDescent="0.2">
      <c r="A10" s="17" t="s">
        <v>16</v>
      </c>
      <c r="B10" s="18" t="s">
        <v>17</v>
      </c>
      <c r="C10" s="36">
        <v>253677</v>
      </c>
      <c r="D10" s="37">
        <v>253677</v>
      </c>
      <c r="E10" s="37">
        <v>245963.2</v>
      </c>
      <c r="F10" s="37">
        <f t="shared" si="2"/>
        <v>96.959204027168411</v>
      </c>
      <c r="G10" s="37">
        <v>167593.79999999999</v>
      </c>
      <c r="H10" s="36">
        <f t="shared" si="3"/>
        <v>146.76151504411263</v>
      </c>
    </row>
    <row r="11" spans="1:16" s="6" customFormat="1" ht="39.75" customHeight="1" x14ac:dyDescent="0.2">
      <c r="A11" s="17" t="s">
        <v>18</v>
      </c>
      <c r="B11" s="18" t="s">
        <v>19</v>
      </c>
      <c r="C11" s="36">
        <v>43432.5</v>
      </c>
      <c r="D11" s="37">
        <v>43432.5</v>
      </c>
      <c r="E11" s="37">
        <v>43432.4</v>
      </c>
      <c r="F11" s="37">
        <f t="shared" si="2"/>
        <v>99.999769757669952</v>
      </c>
      <c r="G11" s="37">
        <v>32039.1</v>
      </c>
      <c r="H11" s="36">
        <f t="shared" si="3"/>
        <v>135.56061187736236</v>
      </c>
    </row>
    <row r="12" spans="1:16" s="6" customFormat="1" ht="85.5" hidden="1" customHeight="1" x14ac:dyDescent="0.2">
      <c r="A12" s="17" t="s">
        <v>20</v>
      </c>
      <c r="B12" s="18" t="s">
        <v>21</v>
      </c>
      <c r="C12" s="36"/>
      <c r="D12" s="37"/>
      <c r="E12" s="37"/>
      <c r="F12" s="37" t="e">
        <f t="shared" si="2"/>
        <v>#DIV/0!</v>
      </c>
      <c r="G12" s="37"/>
      <c r="H12" s="36" t="e">
        <f t="shared" si="3"/>
        <v>#DIV/0!</v>
      </c>
    </row>
    <row r="13" spans="1:16" s="6" customFormat="1" ht="150" hidden="1" customHeight="1" x14ac:dyDescent="0.2">
      <c r="A13" s="17" t="s">
        <v>22</v>
      </c>
      <c r="B13" s="18" t="s">
        <v>23</v>
      </c>
      <c r="C13" s="36"/>
      <c r="D13" s="37"/>
      <c r="E13" s="37"/>
      <c r="F13" s="37" t="e">
        <f t="shared" si="2"/>
        <v>#DIV/0!</v>
      </c>
      <c r="G13" s="37"/>
      <c r="H13" s="36" t="e">
        <f t="shared" si="3"/>
        <v>#DIV/0!</v>
      </c>
    </row>
    <row r="14" spans="1:16" s="6" customFormat="1" ht="39.75" customHeight="1" x14ac:dyDescent="0.2">
      <c r="A14" s="17" t="s">
        <v>24</v>
      </c>
      <c r="B14" s="18" t="s">
        <v>25</v>
      </c>
      <c r="C14" s="36"/>
      <c r="D14" s="37"/>
      <c r="E14" s="37"/>
      <c r="F14" s="37"/>
      <c r="G14" s="37">
        <v>18644.8</v>
      </c>
      <c r="H14" s="36">
        <f t="shared" si="3"/>
        <v>0</v>
      </c>
    </row>
    <row r="15" spans="1:16" s="5" customFormat="1" ht="50.25" hidden="1" customHeight="1" x14ac:dyDescent="0.2">
      <c r="A15" s="46" t="s">
        <v>26</v>
      </c>
      <c r="B15" s="16" t="s">
        <v>226</v>
      </c>
      <c r="C15" s="38"/>
      <c r="D15" s="35"/>
      <c r="E15" s="35"/>
      <c r="F15" s="40"/>
      <c r="G15" s="35"/>
      <c r="H15" s="40"/>
    </row>
    <row r="16" spans="1:16" s="6" customFormat="1" ht="38.25" hidden="1" customHeight="1" x14ac:dyDescent="0.2">
      <c r="A16" s="47" t="s">
        <v>27</v>
      </c>
      <c r="B16" s="22" t="s">
        <v>28</v>
      </c>
      <c r="C16" s="39"/>
      <c r="D16" s="37"/>
      <c r="E16" s="37"/>
      <c r="F16" s="37"/>
      <c r="G16" s="37"/>
      <c r="H16" s="36"/>
    </row>
    <row r="17" spans="1:8" s="6" customFormat="1" ht="30" hidden="1" customHeight="1" x14ac:dyDescent="0.2">
      <c r="A17" s="47" t="s">
        <v>29</v>
      </c>
      <c r="B17" s="22" t="s">
        <v>30</v>
      </c>
      <c r="C17" s="39"/>
      <c r="D17" s="37"/>
      <c r="E17" s="37"/>
      <c r="F17" s="37"/>
      <c r="G17" s="37"/>
      <c r="H17" s="36"/>
    </row>
    <row r="18" spans="1:8" s="6" customFormat="1" ht="43.5" hidden="1" customHeight="1" x14ac:dyDescent="0.2">
      <c r="A18" s="47" t="s">
        <v>31</v>
      </c>
      <c r="B18" s="22" t="s">
        <v>32</v>
      </c>
      <c r="C18" s="39"/>
      <c r="D18" s="37"/>
      <c r="E18" s="37"/>
      <c r="F18" s="37"/>
      <c r="G18" s="37"/>
      <c r="H18" s="36"/>
    </row>
    <row r="19" spans="1:8" s="6" customFormat="1" ht="53.25" hidden="1" customHeight="1" x14ac:dyDescent="0.2">
      <c r="A19" s="47" t="s">
        <v>33</v>
      </c>
      <c r="B19" s="22" t="s">
        <v>34</v>
      </c>
      <c r="C19" s="39"/>
      <c r="D19" s="37"/>
      <c r="E19" s="37"/>
      <c r="F19" s="37"/>
      <c r="G19" s="37"/>
      <c r="H19" s="36"/>
    </row>
    <row r="20" spans="1:8" s="6" customFormat="1" ht="29.25" hidden="1" customHeight="1" x14ac:dyDescent="0.2">
      <c r="A20" s="47" t="s">
        <v>35</v>
      </c>
      <c r="B20" s="22" t="s">
        <v>36</v>
      </c>
      <c r="C20" s="39"/>
      <c r="D20" s="37"/>
      <c r="E20" s="37"/>
      <c r="F20" s="37"/>
      <c r="G20" s="37"/>
      <c r="H20" s="36"/>
    </row>
    <row r="21" spans="1:8" s="6" customFormat="1" ht="29.25" hidden="1" customHeight="1" x14ac:dyDescent="0.2">
      <c r="A21" s="47" t="s">
        <v>37</v>
      </c>
      <c r="B21" s="22" t="s">
        <v>38</v>
      </c>
      <c r="C21" s="39"/>
      <c r="D21" s="37"/>
      <c r="E21" s="37"/>
      <c r="F21" s="37"/>
      <c r="G21" s="37"/>
      <c r="H21" s="36"/>
    </row>
    <row r="22" spans="1:8" s="6" customFormat="1" ht="33" hidden="1" customHeight="1" x14ac:dyDescent="0.2">
      <c r="A22" s="47" t="s">
        <v>39</v>
      </c>
      <c r="B22" s="22" t="s">
        <v>40</v>
      </c>
      <c r="C22" s="39"/>
      <c r="D22" s="37"/>
      <c r="E22" s="37"/>
      <c r="F22" s="37"/>
      <c r="G22" s="37"/>
      <c r="H22" s="36"/>
    </row>
    <row r="23" spans="1:8" s="6" customFormat="1" ht="42" hidden="1" customHeight="1" x14ac:dyDescent="0.2">
      <c r="A23" s="47" t="s">
        <v>41</v>
      </c>
      <c r="B23" s="22" t="s">
        <v>42</v>
      </c>
      <c r="C23" s="39"/>
      <c r="D23" s="37"/>
      <c r="E23" s="37"/>
      <c r="F23" s="37"/>
      <c r="G23" s="37"/>
      <c r="H23" s="36"/>
    </row>
    <row r="24" spans="1:8" s="31" customFormat="1" ht="39.75" customHeight="1" x14ac:dyDescent="0.2">
      <c r="A24" s="15" t="s">
        <v>43</v>
      </c>
      <c r="B24" s="19" t="s">
        <v>253</v>
      </c>
      <c r="C24" s="35">
        <f>SUM(C25:C37)</f>
        <v>4451700.8999999994</v>
      </c>
      <c r="D24" s="35">
        <f>SUM(D25:D37)+0.1</f>
        <v>4451700.9999999991</v>
      </c>
      <c r="E24" s="35">
        <f t="shared" ref="E24" si="4">SUM(E25:E37)</f>
        <v>4248138.5</v>
      </c>
      <c r="F24" s="35">
        <f>E24/D24*100</f>
        <v>95.427309695776984</v>
      </c>
      <c r="G24" s="35">
        <f t="shared" ref="G24" si="5">SUM(G25:G37)</f>
        <v>5172369.8</v>
      </c>
      <c r="H24" s="35">
        <f t="shared" ref="H24:H57" si="6">E24/G24*100</f>
        <v>82.131376221398554</v>
      </c>
    </row>
    <row r="25" spans="1:8" s="6" customFormat="1" ht="21" customHeight="1" x14ac:dyDescent="0.2">
      <c r="A25" s="17" t="s">
        <v>44</v>
      </c>
      <c r="B25" s="18" t="s">
        <v>45</v>
      </c>
      <c r="C25" s="37">
        <v>216336.6</v>
      </c>
      <c r="D25" s="37">
        <v>216336.6</v>
      </c>
      <c r="E25" s="37">
        <v>216088</v>
      </c>
      <c r="F25" s="37">
        <f t="shared" ref="F25:F55" si="7">E25/D25*100</f>
        <v>99.88508648097455</v>
      </c>
      <c r="G25" s="37">
        <v>207631.1</v>
      </c>
      <c r="H25" s="36">
        <f t="shared" si="6"/>
        <v>104.07304108103266</v>
      </c>
    </row>
    <row r="26" spans="1:8" s="6" customFormat="1" x14ac:dyDescent="0.2">
      <c r="A26" s="17" t="s">
        <v>46</v>
      </c>
      <c r="B26" s="18" t="s">
        <v>47</v>
      </c>
      <c r="C26" s="37">
        <v>627812.30000000005</v>
      </c>
      <c r="D26" s="37">
        <v>627812.19999999995</v>
      </c>
      <c r="E26" s="37">
        <v>627812.19999999995</v>
      </c>
      <c r="F26" s="37">
        <f t="shared" si="7"/>
        <v>100</v>
      </c>
      <c r="G26" s="37">
        <v>662713.59999999998</v>
      </c>
      <c r="H26" s="36">
        <f t="shared" si="6"/>
        <v>94.733562130006078</v>
      </c>
    </row>
    <row r="27" spans="1:8" s="6" customFormat="1" x14ac:dyDescent="0.2">
      <c r="A27" s="17" t="s">
        <v>48</v>
      </c>
      <c r="B27" s="18" t="s">
        <v>49</v>
      </c>
      <c r="C27" s="37">
        <v>199402.8</v>
      </c>
      <c r="D27" s="37">
        <v>199402.8</v>
      </c>
      <c r="E27" s="37">
        <v>199402.5</v>
      </c>
      <c r="F27" s="37">
        <f t="shared" si="7"/>
        <v>99.999849550758569</v>
      </c>
      <c r="G27" s="37">
        <v>210564.4</v>
      </c>
      <c r="H27" s="36">
        <f t="shared" si="6"/>
        <v>94.699056440689873</v>
      </c>
    </row>
    <row r="28" spans="1:8" s="6" customFormat="1" x14ac:dyDescent="0.2">
      <c r="A28" s="17" t="s">
        <v>50</v>
      </c>
      <c r="B28" s="18" t="s">
        <v>51</v>
      </c>
      <c r="C28" s="37">
        <v>145196</v>
      </c>
      <c r="D28" s="37">
        <v>145196</v>
      </c>
      <c r="E28" s="37">
        <v>145196.1</v>
      </c>
      <c r="F28" s="37">
        <f t="shared" si="7"/>
        <v>100.00006887242073</v>
      </c>
      <c r="G28" s="37">
        <v>150214.9</v>
      </c>
      <c r="H28" s="36">
        <f t="shared" si="6"/>
        <v>96.658919987298205</v>
      </c>
    </row>
    <row r="29" spans="1:8" s="6" customFormat="1" x14ac:dyDescent="0.2">
      <c r="A29" s="17" t="s">
        <v>52</v>
      </c>
      <c r="B29" s="18" t="s">
        <v>53</v>
      </c>
      <c r="C29" s="37">
        <v>1078871.8999999999</v>
      </c>
      <c r="D29" s="37">
        <v>1078872</v>
      </c>
      <c r="E29" s="37">
        <v>1077226.8</v>
      </c>
      <c r="F29" s="37">
        <f t="shared" si="7"/>
        <v>99.847507396614247</v>
      </c>
      <c r="G29" s="37">
        <v>1025392.4</v>
      </c>
      <c r="H29" s="36">
        <f t="shared" si="6"/>
        <v>105.0550794017978</v>
      </c>
    </row>
    <row r="30" spans="1:8" s="6" customFormat="1" x14ac:dyDescent="0.2">
      <c r="A30" s="17" t="s">
        <v>54</v>
      </c>
      <c r="B30" s="18" t="s">
        <v>55</v>
      </c>
      <c r="C30" s="37">
        <v>172578.8</v>
      </c>
      <c r="D30" s="37">
        <v>172578.8</v>
      </c>
      <c r="E30" s="37">
        <v>172577.7</v>
      </c>
      <c r="F30" s="37">
        <f t="shared" si="7"/>
        <v>99.999362610007736</v>
      </c>
      <c r="G30" s="37">
        <v>179038.4</v>
      </c>
      <c r="H30" s="36">
        <f t="shared" si="6"/>
        <v>96.391444516930463</v>
      </c>
    </row>
    <row r="31" spans="1:8" s="6" customFormat="1" ht="31.5" x14ac:dyDescent="0.2">
      <c r="A31" s="17" t="s">
        <v>56</v>
      </c>
      <c r="B31" s="18" t="s">
        <v>57</v>
      </c>
      <c r="C31" s="37">
        <v>38183.699999999997</v>
      </c>
      <c r="D31" s="37">
        <v>38183.699999999997</v>
      </c>
      <c r="E31" s="37">
        <v>36634.800000000003</v>
      </c>
      <c r="F31" s="37">
        <f t="shared" si="7"/>
        <v>95.943557067544532</v>
      </c>
      <c r="G31" s="37">
        <v>36610</v>
      </c>
      <c r="H31" s="36">
        <f t="shared" si="6"/>
        <v>100.06774105435674</v>
      </c>
    </row>
    <row r="32" spans="1:8" s="6" customFormat="1" ht="21.75" customHeight="1" x14ac:dyDescent="0.2">
      <c r="A32" s="17" t="s">
        <v>58</v>
      </c>
      <c r="B32" s="18" t="s">
        <v>59</v>
      </c>
      <c r="C32" s="37">
        <v>122975.8</v>
      </c>
      <c r="D32" s="37">
        <v>122975.8</v>
      </c>
      <c r="E32" s="37">
        <v>122975.8</v>
      </c>
      <c r="F32" s="37">
        <f t="shared" si="7"/>
        <v>100</v>
      </c>
      <c r="G32" s="37">
        <v>107013.2</v>
      </c>
      <c r="H32" s="36">
        <f t="shared" si="6"/>
        <v>114.91647759341839</v>
      </c>
    </row>
    <row r="33" spans="1:8" s="6" customFormat="1" ht="21" customHeight="1" x14ac:dyDescent="0.2">
      <c r="A33" s="17" t="s">
        <v>60</v>
      </c>
      <c r="B33" s="18" t="s">
        <v>61</v>
      </c>
      <c r="C33" s="37">
        <v>6786.6</v>
      </c>
      <c r="D33" s="37">
        <v>6786.6</v>
      </c>
      <c r="E33" s="37">
        <v>6786.6</v>
      </c>
      <c r="F33" s="37">
        <f t="shared" si="7"/>
        <v>100</v>
      </c>
      <c r="G33" s="37">
        <v>5063.3</v>
      </c>
      <c r="H33" s="36">
        <f t="shared" si="6"/>
        <v>134.03511543854799</v>
      </c>
    </row>
    <row r="34" spans="1:8" s="6" customFormat="1" ht="22.5" customHeight="1" x14ac:dyDescent="0.2">
      <c r="A34" s="17" t="s">
        <v>62</v>
      </c>
      <c r="B34" s="18" t="s">
        <v>63</v>
      </c>
      <c r="C34" s="37">
        <v>1714509.9</v>
      </c>
      <c r="D34" s="37">
        <v>1714509.9</v>
      </c>
      <c r="E34" s="37">
        <v>1515394.7</v>
      </c>
      <c r="F34" s="37">
        <f t="shared" si="7"/>
        <v>88.386465426650489</v>
      </c>
      <c r="G34" s="37">
        <v>2568711.9</v>
      </c>
      <c r="H34" s="36">
        <f t="shared" si="6"/>
        <v>58.994342650882729</v>
      </c>
    </row>
    <row r="35" spans="1:8" s="6" customFormat="1" ht="20.25" customHeight="1" x14ac:dyDescent="0.2">
      <c r="A35" s="17" t="s">
        <v>64</v>
      </c>
      <c r="B35" s="18" t="s">
        <v>65</v>
      </c>
      <c r="C35" s="37">
        <v>11029.5</v>
      </c>
      <c r="D35" s="37">
        <v>11029.5</v>
      </c>
      <c r="E35" s="37">
        <v>11029.5</v>
      </c>
      <c r="F35" s="37">
        <f t="shared" si="7"/>
        <v>100</v>
      </c>
      <c r="G35" s="37">
        <v>7742.7</v>
      </c>
      <c r="H35" s="36">
        <f t="shared" si="6"/>
        <v>142.45030803208184</v>
      </c>
    </row>
    <row r="36" spans="1:8" s="6" customFormat="1" ht="27" customHeight="1" x14ac:dyDescent="0.2">
      <c r="A36" s="17" t="s">
        <v>66</v>
      </c>
      <c r="B36" s="18" t="s">
        <v>67</v>
      </c>
      <c r="C36" s="37">
        <v>108926.7</v>
      </c>
      <c r="D36" s="37">
        <v>108926.7</v>
      </c>
      <c r="E36" s="37">
        <v>107923.5</v>
      </c>
      <c r="F36" s="37">
        <f t="shared" si="7"/>
        <v>99.079013685349864</v>
      </c>
      <c r="G36" s="37">
        <v>4715.7</v>
      </c>
      <c r="H36" s="36" t="s">
        <v>271</v>
      </c>
    </row>
    <row r="37" spans="1:8" s="6" customFormat="1" ht="36.75" customHeight="1" x14ac:dyDescent="0.2">
      <c r="A37" s="17" t="s">
        <v>68</v>
      </c>
      <c r="B37" s="18" t="s">
        <v>69</v>
      </c>
      <c r="C37" s="37">
        <v>9090.2999999999993</v>
      </c>
      <c r="D37" s="37">
        <v>9090.2999999999993</v>
      </c>
      <c r="E37" s="37">
        <v>9090.2999999999993</v>
      </c>
      <c r="F37" s="37">
        <f t="shared" si="7"/>
        <v>100</v>
      </c>
      <c r="G37" s="37">
        <v>6958.2</v>
      </c>
      <c r="H37" s="36">
        <f t="shared" si="6"/>
        <v>130.64154522721392</v>
      </c>
    </row>
    <row r="38" spans="1:8" s="31" customFormat="1" ht="46.5" customHeight="1" x14ac:dyDescent="0.2">
      <c r="A38" s="15" t="s">
        <v>70</v>
      </c>
      <c r="B38" s="21" t="s">
        <v>254</v>
      </c>
      <c r="C38" s="35">
        <f>SUM(C39:C42)</f>
        <v>3198040.5999999996</v>
      </c>
      <c r="D38" s="35">
        <f t="shared" ref="D38:E38" si="8">SUM(D39:D42)</f>
        <v>3198040.5999999996</v>
      </c>
      <c r="E38" s="35">
        <f t="shared" si="8"/>
        <v>2998911.52079</v>
      </c>
      <c r="F38" s="35">
        <f>E38/D38*100</f>
        <v>93.773403651911124</v>
      </c>
      <c r="G38" s="35">
        <f t="shared" ref="G38" si="9">SUM(G39:G42)</f>
        <v>2252924.1</v>
      </c>
      <c r="H38" s="35">
        <f>E38/G38*100</f>
        <v>133.11196417091901</v>
      </c>
    </row>
    <row r="39" spans="1:8" s="6" customFormat="1" ht="25.5" customHeight="1" x14ac:dyDescent="0.2">
      <c r="A39" s="17" t="s">
        <v>71</v>
      </c>
      <c r="B39" s="18" t="s">
        <v>72</v>
      </c>
      <c r="C39" s="37">
        <v>1591167.1</v>
      </c>
      <c r="D39" s="37">
        <v>1591167.1</v>
      </c>
      <c r="E39" s="37">
        <v>1590814.5429</v>
      </c>
      <c r="F39" s="37">
        <f t="shared" si="7"/>
        <v>99.977842861381433</v>
      </c>
      <c r="G39" s="37">
        <v>1440539.9</v>
      </c>
      <c r="H39" s="36">
        <f t="shared" si="6"/>
        <v>110.43182787925556</v>
      </c>
    </row>
    <row r="40" spans="1:8" s="6" customFormat="1" ht="26.25" customHeight="1" x14ac:dyDescent="0.2">
      <c r="A40" s="17" t="s">
        <v>73</v>
      </c>
      <c r="B40" s="18" t="s">
        <v>74</v>
      </c>
      <c r="C40" s="37">
        <v>157106.9</v>
      </c>
      <c r="D40" s="37">
        <v>157106.9</v>
      </c>
      <c r="E40" s="37">
        <v>135882.6</v>
      </c>
      <c r="F40" s="37">
        <f t="shared" si="7"/>
        <v>86.490536061751584</v>
      </c>
      <c r="G40" s="37">
        <v>8936.5</v>
      </c>
      <c r="H40" s="36" t="s">
        <v>272</v>
      </c>
    </row>
    <row r="41" spans="1:8" s="6" customFormat="1" ht="25.5" customHeight="1" x14ac:dyDescent="0.2">
      <c r="A41" s="17" t="s">
        <v>75</v>
      </c>
      <c r="B41" s="18" t="s">
        <v>76</v>
      </c>
      <c r="C41" s="37">
        <v>105862.39999999999</v>
      </c>
      <c r="D41" s="37">
        <v>105862.39999999999</v>
      </c>
      <c r="E41" s="37">
        <v>105862.39999999999</v>
      </c>
      <c r="F41" s="37">
        <f t="shared" si="7"/>
        <v>100</v>
      </c>
      <c r="G41" s="37">
        <v>37137.800000000003</v>
      </c>
      <c r="H41" s="36" t="s">
        <v>245</v>
      </c>
    </row>
    <row r="42" spans="1:8" s="6" customFormat="1" ht="27" customHeight="1" x14ac:dyDescent="0.2">
      <c r="A42" s="17" t="s">
        <v>77</v>
      </c>
      <c r="B42" s="18" t="s">
        <v>78</v>
      </c>
      <c r="C42" s="37">
        <v>1343904.2</v>
      </c>
      <c r="D42" s="37">
        <v>1343904.2</v>
      </c>
      <c r="E42" s="37">
        <v>1166351.97789</v>
      </c>
      <c r="F42" s="37">
        <f t="shared" si="7"/>
        <v>86.788327463371274</v>
      </c>
      <c r="G42" s="37">
        <v>766309.9</v>
      </c>
      <c r="H42" s="36">
        <f t="shared" si="6"/>
        <v>152.20369433958766</v>
      </c>
    </row>
    <row r="43" spans="1:8" s="31" customFormat="1" ht="44.25" customHeight="1" x14ac:dyDescent="0.2">
      <c r="A43" s="15" t="s">
        <v>79</v>
      </c>
      <c r="B43" s="21" t="s">
        <v>255</v>
      </c>
      <c r="C43" s="35">
        <f>SUM(C44:C48)</f>
        <v>4755881.1000000006</v>
      </c>
      <c r="D43" s="35">
        <f t="shared" ref="D43:E43" si="10">SUM(D44:D48)</f>
        <v>4755881.3</v>
      </c>
      <c r="E43" s="35">
        <f t="shared" si="10"/>
        <v>4750391.3999999994</v>
      </c>
      <c r="F43" s="35">
        <f>E43/D43*100</f>
        <v>99.884566084523584</v>
      </c>
      <c r="G43" s="35">
        <f t="shared" ref="G43" si="11">SUM(G44:G48)</f>
        <v>1046009.5</v>
      </c>
      <c r="H43" s="35" t="s">
        <v>246</v>
      </c>
    </row>
    <row r="44" spans="1:8" s="6" customFormat="1" ht="32.25" customHeight="1" x14ac:dyDescent="0.2">
      <c r="A44" s="17" t="s">
        <v>80</v>
      </c>
      <c r="B44" s="18" t="s">
        <v>81</v>
      </c>
      <c r="C44" s="36">
        <v>1800</v>
      </c>
      <c r="D44" s="37">
        <v>1800</v>
      </c>
      <c r="E44" s="37">
        <v>1799.9</v>
      </c>
      <c r="F44" s="37">
        <f t="shared" si="7"/>
        <v>99.994444444444454</v>
      </c>
      <c r="G44" s="37">
        <v>1799.8</v>
      </c>
      <c r="H44" s="36">
        <f t="shared" si="6"/>
        <v>100.00555617290811</v>
      </c>
    </row>
    <row r="45" spans="1:8" s="6" customFormat="1" ht="36" customHeight="1" x14ac:dyDescent="0.2">
      <c r="A45" s="17" t="s">
        <v>82</v>
      </c>
      <c r="B45" s="18" t="s">
        <v>83</v>
      </c>
      <c r="C45" s="36">
        <v>3986925.7</v>
      </c>
      <c r="D45" s="37">
        <v>3986925.8</v>
      </c>
      <c r="E45" s="37">
        <v>3981436.1</v>
      </c>
      <c r="F45" s="37">
        <f t="shared" si="7"/>
        <v>99.86230744499936</v>
      </c>
      <c r="G45" s="37">
        <v>313820</v>
      </c>
      <c r="H45" s="36" t="s">
        <v>273</v>
      </c>
    </row>
    <row r="46" spans="1:8" s="6" customFormat="1" ht="34.5" customHeight="1" x14ac:dyDescent="0.2">
      <c r="A46" s="17" t="s">
        <v>84</v>
      </c>
      <c r="B46" s="18" t="s">
        <v>85</v>
      </c>
      <c r="C46" s="36">
        <v>204023.2</v>
      </c>
      <c r="D46" s="37">
        <v>204023.3</v>
      </c>
      <c r="E46" s="37">
        <v>204023.3</v>
      </c>
      <c r="F46" s="37">
        <f t="shared" si="7"/>
        <v>100</v>
      </c>
      <c r="G46" s="37">
        <v>208646.7</v>
      </c>
      <c r="H46" s="36">
        <f t="shared" si="6"/>
        <v>97.784101066539748</v>
      </c>
    </row>
    <row r="47" spans="1:8" s="6" customFormat="1" ht="34.5" customHeight="1" x14ac:dyDescent="0.2">
      <c r="A47" s="17" t="s">
        <v>235</v>
      </c>
      <c r="B47" s="18" t="s">
        <v>236</v>
      </c>
      <c r="C47" s="36">
        <v>70</v>
      </c>
      <c r="D47" s="37">
        <v>70</v>
      </c>
      <c r="E47" s="37">
        <v>70</v>
      </c>
      <c r="F47" s="37">
        <f t="shared" si="7"/>
        <v>100</v>
      </c>
      <c r="G47" s="37">
        <v>70</v>
      </c>
      <c r="H47" s="36">
        <f t="shared" si="6"/>
        <v>100</v>
      </c>
    </row>
    <row r="48" spans="1:8" s="6" customFormat="1" ht="30" customHeight="1" x14ac:dyDescent="0.2">
      <c r="A48" s="17" t="s">
        <v>86</v>
      </c>
      <c r="B48" s="18" t="s">
        <v>87</v>
      </c>
      <c r="C48" s="36">
        <v>563062.19999999995</v>
      </c>
      <c r="D48" s="37">
        <v>563062.19999999995</v>
      </c>
      <c r="E48" s="37">
        <v>563062.1</v>
      </c>
      <c r="F48" s="37">
        <f t="shared" si="7"/>
        <v>99.99998223997278</v>
      </c>
      <c r="G48" s="37">
        <v>521673</v>
      </c>
      <c r="H48" s="36">
        <f t="shared" si="6"/>
        <v>107.93391645724428</v>
      </c>
    </row>
    <row r="49" spans="1:8" s="31" customFormat="1" ht="49.5" customHeight="1" x14ac:dyDescent="0.2">
      <c r="A49" s="20" t="s">
        <v>88</v>
      </c>
      <c r="B49" s="19" t="s">
        <v>89</v>
      </c>
      <c r="C49" s="35">
        <f>SUM(C50:C57)</f>
        <v>39386427</v>
      </c>
      <c r="D49" s="35">
        <f t="shared" ref="D49:E49" si="12">SUM(D50:D57)</f>
        <v>39250726.899999999</v>
      </c>
      <c r="E49" s="35">
        <f t="shared" si="12"/>
        <v>39031910.419999994</v>
      </c>
      <c r="F49" s="35">
        <f>E49/D49*100</f>
        <v>99.442516107899124</v>
      </c>
      <c r="G49" s="35">
        <f t="shared" ref="G49" si="13">SUM(G50:G57)</f>
        <v>35602788.700000003</v>
      </c>
      <c r="H49" s="35">
        <f>E49/G49*100</f>
        <v>109.63160989689548</v>
      </c>
    </row>
    <row r="50" spans="1:8" s="6" customFormat="1" ht="26.25" customHeight="1" x14ac:dyDescent="0.2">
      <c r="A50" s="17" t="s">
        <v>90</v>
      </c>
      <c r="B50" s="18" t="s">
        <v>91</v>
      </c>
      <c r="C50" s="36">
        <v>7702137.5999999996</v>
      </c>
      <c r="D50" s="37">
        <v>7702137.5</v>
      </c>
      <c r="E50" s="37">
        <v>7689062.9000000004</v>
      </c>
      <c r="F50" s="37">
        <f t="shared" si="7"/>
        <v>99.830247122957758</v>
      </c>
      <c r="G50" s="37">
        <v>7041900.4000000004</v>
      </c>
      <c r="H50" s="36">
        <f t="shared" si="6"/>
        <v>109.19016832444832</v>
      </c>
    </row>
    <row r="51" spans="1:8" s="6" customFormat="1" ht="22.5" customHeight="1" x14ac:dyDescent="0.2">
      <c r="A51" s="17" t="s">
        <v>92</v>
      </c>
      <c r="B51" s="18" t="s">
        <v>93</v>
      </c>
      <c r="C51" s="36">
        <v>27382747.5</v>
      </c>
      <c r="D51" s="37">
        <v>27377547.5</v>
      </c>
      <c r="E51" s="37">
        <v>27197007.399999999</v>
      </c>
      <c r="F51" s="37">
        <f t="shared" si="7"/>
        <v>99.340554152997086</v>
      </c>
      <c r="G51" s="37">
        <v>24351688.399999999</v>
      </c>
      <c r="H51" s="36">
        <f t="shared" si="6"/>
        <v>111.6842781217585</v>
      </c>
    </row>
    <row r="52" spans="1:8" s="6" customFormat="1" ht="20.25" customHeight="1" x14ac:dyDescent="0.2">
      <c r="A52" s="17" t="s">
        <v>94</v>
      </c>
      <c r="B52" s="18" t="s">
        <v>95</v>
      </c>
      <c r="C52" s="36">
        <v>18278.8</v>
      </c>
      <c r="D52" s="37">
        <v>18278.8</v>
      </c>
      <c r="E52" s="37">
        <v>17032.5</v>
      </c>
      <c r="F52" s="37">
        <f t="shared" si="7"/>
        <v>93.181718712388133</v>
      </c>
      <c r="G52" s="37">
        <v>9792.2000000000007</v>
      </c>
      <c r="H52" s="36" t="s">
        <v>250</v>
      </c>
    </row>
    <row r="53" spans="1:8" s="6" customFormat="1" ht="21" customHeight="1" x14ac:dyDescent="0.2">
      <c r="A53" s="17" t="s">
        <v>96</v>
      </c>
      <c r="B53" s="18" t="s">
        <v>97</v>
      </c>
      <c r="C53" s="36">
        <v>3051241.1</v>
      </c>
      <c r="D53" s="37">
        <v>2920741.1</v>
      </c>
      <c r="E53" s="37">
        <v>2920641.12</v>
      </c>
      <c r="F53" s="37">
        <f t="shared" si="7"/>
        <v>99.996576896185701</v>
      </c>
      <c r="G53" s="37">
        <v>2855296.5</v>
      </c>
      <c r="H53" s="36">
        <f t="shared" si="6"/>
        <v>102.28854061215709</v>
      </c>
    </row>
    <row r="54" spans="1:8" s="6" customFormat="1" ht="37.5" customHeight="1" x14ac:dyDescent="0.2">
      <c r="A54" s="17" t="s">
        <v>98</v>
      </c>
      <c r="B54" s="18" t="s">
        <v>99</v>
      </c>
      <c r="C54" s="36">
        <v>1043214.2</v>
      </c>
      <c r="D54" s="37">
        <v>1043214.2</v>
      </c>
      <c r="E54" s="37">
        <v>1023533.9</v>
      </c>
      <c r="F54" s="37">
        <f t="shared" si="7"/>
        <v>98.113493853898845</v>
      </c>
      <c r="G54" s="37">
        <v>1012340</v>
      </c>
      <c r="H54" s="36">
        <f t="shared" si="6"/>
        <v>101.10574510539938</v>
      </c>
    </row>
    <row r="55" spans="1:8" s="6" customFormat="1" ht="26.25" customHeight="1" x14ac:dyDescent="0.2">
      <c r="A55" s="17" t="s">
        <v>100</v>
      </c>
      <c r="B55" s="18" t="s">
        <v>101</v>
      </c>
      <c r="C55" s="36">
        <v>2000</v>
      </c>
      <c r="D55" s="37">
        <v>2000</v>
      </c>
      <c r="E55" s="37">
        <v>1800</v>
      </c>
      <c r="F55" s="37">
        <f t="shared" si="7"/>
        <v>90</v>
      </c>
      <c r="G55" s="37">
        <v>1800</v>
      </c>
      <c r="H55" s="36">
        <f t="shared" si="6"/>
        <v>100</v>
      </c>
    </row>
    <row r="56" spans="1:8" s="6" customFormat="1" ht="36" customHeight="1" x14ac:dyDescent="0.2">
      <c r="A56" s="17" t="s">
        <v>102</v>
      </c>
      <c r="B56" s="18" t="s">
        <v>103</v>
      </c>
      <c r="C56" s="36"/>
      <c r="D56" s="37"/>
      <c r="E56" s="37"/>
      <c r="F56" s="37"/>
      <c r="G56" s="37"/>
      <c r="H56" s="36"/>
    </row>
    <row r="57" spans="1:8" s="6" customFormat="1" ht="25.5" customHeight="1" x14ac:dyDescent="0.2">
      <c r="A57" s="17" t="s">
        <v>104</v>
      </c>
      <c r="B57" s="18" t="s">
        <v>105</v>
      </c>
      <c r="C57" s="36">
        <v>186807.8</v>
      </c>
      <c r="D57" s="37">
        <v>186807.8</v>
      </c>
      <c r="E57" s="37">
        <v>182832.6</v>
      </c>
      <c r="F57" s="37">
        <f t="shared" ref="F57:F72" si="14">E57/D57*100</f>
        <v>97.872037463103794</v>
      </c>
      <c r="G57" s="37">
        <v>329971.20000000001</v>
      </c>
      <c r="H57" s="36">
        <f t="shared" si="6"/>
        <v>55.408653846153847</v>
      </c>
    </row>
    <row r="58" spans="1:8" s="32" customFormat="1" ht="51.75" customHeight="1" x14ac:dyDescent="0.2">
      <c r="A58" s="20" t="s">
        <v>230</v>
      </c>
      <c r="B58" s="19" t="s">
        <v>226</v>
      </c>
      <c r="C58" s="40">
        <f>SUM(C59:C66)</f>
        <v>846010.6</v>
      </c>
      <c r="D58" s="40">
        <f>SUM(D59:D66)-0.1</f>
        <v>925591.2</v>
      </c>
      <c r="E58" s="40">
        <f t="shared" ref="E58" si="15">SUM(E59:E66)</f>
        <v>845439.2</v>
      </c>
      <c r="F58" s="35">
        <f>E58/D58*100</f>
        <v>91.340453539316286</v>
      </c>
      <c r="G58" s="40">
        <f t="shared" ref="G58" si="16">SUM(G59:G66)</f>
        <v>1080620.4000000001</v>
      </c>
      <c r="H58" s="35">
        <f>E58/G58*100</f>
        <v>78.236464904789855</v>
      </c>
    </row>
    <row r="59" spans="1:8" ht="35.25" customHeight="1" x14ac:dyDescent="0.2">
      <c r="A59" s="17" t="s">
        <v>228</v>
      </c>
      <c r="B59" s="18" t="s">
        <v>28</v>
      </c>
      <c r="C59" s="36">
        <v>827320.3</v>
      </c>
      <c r="D59" s="37">
        <v>906901</v>
      </c>
      <c r="E59" s="37">
        <v>826949.6</v>
      </c>
      <c r="F59" s="37">
        <f t="shared" si="14"/>
        <v>91.184109401136396</v>
      </c>
      <c r="G59" s="37">
        <v>817492.5</v>
      </c>
      <c r="H59" s="36">
        <f t="shared" ref="H59:H66" si="17">E59/G59*100</f>
        <v>101.15684241751453</v>
      </c>
    </row>
    <row r="60" spans="1:8" ht="25.5" customHeight="1" x14ac:dyDescent="0.2">
      <c r="A60" s="17" t="s">
        <v>229</v>
      </c>
      <c r="B60" s="18" t="s">
        <v>30</v>
      </c>
      <c r="C60" s="36">
        <v>977</v>
      </c>
      <c r="D60" s="37">
        <v>977</v>
      </c>
      <c r="E60" s="37">
        <v>916.5</v>
      </c>
      <c r="F60" s="37">
        <f t="shared" si="14"/>
        <v>93.807574206755376</v>
      </c>
      <c r="G60" s="37">
        <v>930.3</v>
      </c>
      <c r="H60" s="36">
        <f t="shared" si="17"/>
        <v>98.516607545952922</v>
      </c>
    </row>
    <row r="61" spans="1:8" ht="35.25" customHeight="1" x14ac:dyDescent="0.2">
      <c r="A61" s="17" t="s">
        <v>227</v>
      </c>
      <c r="B61" s="18" t="s">
        <v>32</v>
      </c>
      <c r="C61" s="36">
        <v>4450</v>
      </c>
      <c r="D61" s="37">
        <v>4450</v>
      </c>
      <c r="E61" s="37">
        <v>4450</v>
      </c>
      <c r="F61" s="37">
        <f t="shared" si="14"/>
        <v>100</v>
      </c>
      <c r="G61" s="37">
        <v>7832</v>
      </c>
      <c r="H61" s="36">
        <f t="shared" si="17"/>
        <v>56.81818181818182</v>
      </c>
    </row>
    <row r="62" spans="1:8" ht="25.5" customHeight="1" x14ac:dyDescent="0.2">
      <c r="A62" s="17" t="s">
        <v>231</v>
      </c>
      <c r="B62" s="18" t="s">
        <v>36</v>
      </c>
      <c r="C62" s="36">
        <v>40.6</v>
      </c>
      <c r="D62" s="37">
        <v>40.6</v>
      </c>
      <c r="E62" s="37">
        <v>40.6</v>
      </c>
      <c r="F62" s="37">
        <f t="shared" si="14"/>
        <v>100</v>
      </c>
      <c r="G62" s="37">
        <v>40.5</v>
      </c>
      <c r="H62" s="36">
        <f t="shared" si="17"/>
        <v>100.24691358024691</v>
      </c>
    </row>
    <row r="63" spans="1:8" ht="25.5" customHeight="1" x14ac:dyDescent="0.2">
      <c r="A63" s="17" t="s">
        <v>232</v>
      </c>
      <c r="B63" s="18" t="s">
        <v>38</v>
      </c>
      <c r="C63" s="36">
        <v>2049.5</v>
      </c>
      <c r="D63" s="37">
        <v>2049.5</v>
      </c>
      <c r="E63" s="37">
        <v>2047.5</v>
      </c>
      <c r="F63" s="37">
        <f t="shared" si="14"/>
        <v>99.902415223225177</v>
      </c>
      <c r="G63" s="37">
        <v>1279.8</v>
      </c>
      <c r="H63" s="36" t="s">
        <v>244</v>
      </c>
    </row>
    <row r="64" spans="1:8" ht="25.5" customHeight="1" x14ac:dyDescent="0.2">
      <c r="A64" s="17" t="s">
        <v>233</v>
      </c>
      <c r="B64" s="18" t="s">
        <v>40</v>
      </c>
      <c r="C64" s="36">
        <v>1480</v>
      </c>
      <c r="D64" s="37">
        <v>1480</v>
      </c>
      <c r="E64" s="37">
        <v>1479.9</v>
      </c>
      <c r="F64" s="37">
        <f t="shared" si="14"/>
        <v>99.993243243243242</v>
      </c>
      <c r="G64" s="37">
        <v>700</v>
      </c>
      <c r="H64" s="36" t="s">
        <v>251</v>
      </c>
    </row>
    <row r="65" spans="1:8" ht="37.5" customHeight="1" x14ac:dyDescent="0.2">
      <c r="A65" s="17" t="s">
        <v>234</v>
      </c>
      <c r="B65" s="18" t="s">
        <v>42</v>
      </c>
      <c r="C65" s="36">
        <v>9693.2000000000007</v>
      </c>
      <c r="D65" s="37">
        <v>9693.2000000000007</v>
      </c>
      <c r="E65" s="37">
        <v>9555.1</v>
      </c>
      <c r="F65" s="37">
        <f t="shared" si="14"/>
        <v>98.575289893946277</v>
      </c>
      <c r="G65" s="37">
        <v>5849</v>
      </c>
      <c r="H65" s="36" t="s">
        <v>244</v>
      </c>
    </row>
    <row r="66" spans="1:8" ht="37.5" customHeight="1" x14ac:dyDescent="0.2">
      <c r="A66" s="17" t="s">
        <v>237</v>
      </c>
      <c r="B66" s="18" t="s">
        <v>238</v>
      </c>
      <c r="C66" s="36"/>
      <c r="D66" s="37"/>
      <c r="E66" s="37"/>
      <c r="F66" s="37"/>
      <c r="G66" s="37">
        <v>246496.3</v>
      </c>
      <c r="H66" s="36">
        <f t="shared" si="17"/>
        <v>0</v>
      </c>
    </row>
    <row r="67" spans="1:8" s="33" customFormat="1" ht="55.5" customHeight="1" x14ac:dyDescent="0.2">
      <c r="A67" s="15" t="s">
        <v>106</v>
      </c>
      <c r="B67" s="19" t="s">
        <v>107</v>
      </c>
      <c r="C67" s="35">
        <f>SUM(C68:C72)</f>
        <v>4235901.0999999996</v>
      </c>
      <c r="D67" s="35">
        <f t="shared" ref="D67:E67" si="18">SUM(D68:D72)</f>
        <v>4235901.0999999996</v>
      </c>
      <c r="E67" s="35">
        <f t="shared" si="18"/>
        <v>4235861.5</v>
      </c>
      <c r="F67" s="35">
        <f>E67/D67*100</f>
        <v>99.999065133980594</v>
      </c>
      <c r="G67" s="35">
        <f t="shared" ref="G67" si="19">SUM(G68:G72)</f>
        <v>4049808.7</v>
      </c>
      <c r="H67" s="35">
        <f>E67/G67*100</f>
        <v>104.59411329725276</v>
      </c>
    </row>
    <row r="68" spans="1:8" ht="51" customHeight="1" x14ac:dyDescent="0.2">
      <c r="A68" s="17" t="s">
        <v>108</v>
      </c>
      <c r="B68" s="18" t="s">
        <v>109</v>
      </c>
      <c r="C68" s="36">
        <v>2878471.4</v>
      </c>
      <c r="D68" s="37">
        <v>2878471.4</v>
      </c>
      <c r="E68" s="37">
        <v>2878471.1</v>
      </c>
      <c r="F68" s="37">
        <f t="shared" si="14"/>
        <v>99.999989577801614</v>
      </c>
      <c r="G68" s="37">
        <v>2270943.7000000002</v>
      </c>
      <c r="H68" s="36">
        <f t="shared" ref="H68:H72" si="20">E68/G68*100</f>
        <v>126.75219997748073</v>
      </c>
    </row>
    <row r="69" spans="1:8" ht="33.75" customHeight="1" x14ac:dyDescent="0.2">
      <c r="A69" s="17" t="s">
        <v>110</v>
      </c>
      <c r="B69" s="18" t="s">
        <v>111</v>
      </c>
      <c r="C69" s="36"/>
      <c r="D69" s="37"/>
      <c r="E69" s="37"/>
      <c r="F69" s="37"/>
      <c r="G69" s="37"/>
      <c r="H69" s="36"/>
    </row>
    <row r="70" spans="1:8" ht="23.25" customHeight="1" x14ac:dyDescent="0.2">
      <c r="A70" s="17" t="s">
        <v>112</v>
      </c>
      <c r="B70" s="18" t="s">
        <v>113</v>
      </c>
      <c r="C70" s="36"/>
      <c r="D70" s="37"/>
      <c r="E70" s="37"/>
      <c r="F70" s="37"/>
      <c r="G70" s="37"/>
      <c r="H70" s="36"/>
    </row>
    <row r="71" spans="1:8" ht="51" customHeight="1" x14ac:dyDescent="0.2">
      <c r="A71" s="17" t="s">
        <v>114</v>
      </c>
      <c r="B71" s="18" t="s">
        <v>115</v>
      </c>
      <c r="C71" s="36">
        <v>568744.6</v>
      </c>
      <c r="D71" s="37">
        <v>568744.6</v>
      </c>
      <c r="E71" s="37">
        <v>568705.30000000005</v>
      </c>
      <c r="F71" s="37">
        <f t="shared" si="14"/>
        <v>99.993090044283505</v>
      </c>
      <c r="G71" s="37">
        <v>506401.5</v>
      </c>
      <c r="H71" s="36">
        <f t="shared" si="20"/>
        <v>112.30324159782307</v>
      </c>
    </row>
    <row r="72" spans="1:8" ht="51" customHeight="1" x14ac:dyDescent="0.2">
      <c r="A72" s="17" t="s">
        <v>239</v>
      </c>
      <c r="B72" s="18" t="s">
        <v>240</v>
      </c>
      <c r="C72" s="36">
        <v>788685.1</v>
      </c>
      <c r="D72" s="37">
        <v>788685.1</v>
      </c>
      <c r="E72" s="37">
        <v>788685.1</v>
      </c>
      <c r="F72" s="37">
        <f t="shared" si="14"/>
        <v>100</v>
      </c>
      <c r="G72" s="37">
        <v>1272463.5</v>
      </c>
      <c r="H72" s="36">
        <f t="shared" si="20"/>
        <v>61.980960554074827</v>
      </c>
    </row>
    <row r="73" spans="1:8" s="33" customFormat="1" ht="35.25" customHeight="1" x14ac:dyDescent="0.2">
      <c r="A73" s="20" t="s">
        <v>116</v>
      </c>
      <c r="B73" s="19" t="s">
        <v>117</v>
      </c>
      <c r="C73" s="35">
        <f>SUM(C74:C76)</f>
        <v>30669967.699999999</v>
      </c>
      <c r="D73" s="35">
        <f>SUM(D74:D76)+0.1</f>
        <v>30669967.600000005</v>
      </c>
      <c r="E73" s="35">
        <f t="shared" ref="E73" si="21">SUM(E74:E76)</f>
        <v>29889407.800000001</v>
      </c>
      <c r="F73" s="35">
        <f>E73/D73*100</f>
        <v>97.454970249137133</v>
      </c>
      <c r="G73" s="35">
        <f t="shared" ref="G73" si="22">SUM(G74:G76)</f>
        <v>31171854.699999999</v>
      </c>
      <c r="H73" s="35">
        <f>E73/G73*100</f>
        <v>95.885881952349791</v>
      </c>
    </row>
    <row r="74" spans="1:8" ht="34.5" customHeight="1" x14ac:dyDescent="0.2">
      <c r="A74" s="17" t="s">
        <v>118</v>
      </c>
      <c r="B74" s="18" t="s">
        <v>119</v>
      </c>
      <c r="C74" s="37">
        <v>29679288.899999999</v>
      </c>
      <c r="D74" s="37">
        <v>29679288.800000001</v>
      </c>
      <c r="E74" s="37">
        <v>28959488.300000001</v>
      </c>
      <c r="F74" s="37">
        <f t="shared" ref="F74:F102" si="23">E74/D74*100</f>
        <v>97.574738044262034</v>
      </c>
      <c r="G74" s="37">
        <v>30487016</v>
      </c>
      <c r="H74" s="36">
        <f t="shared" ref="H74:H93" si="24">E74/G74*100</f>
        <v>94.989579498367434</v>
      </c>
    </row>
    <row r="75" spans="1:8" ht="25.5" customHeight="1" x14ac:dyDescent="0.2">
      <c r="A75" s="17" t="s">
        <v>120</v>
      </c>
      <c r="B75" s="18" t="s">
        <v>121</v>
      </c>
      <c r="C75" s="37">
        <v>411412.6</v>
      </c>
      <c r="D75" s="37">
        <v>411412.6</v>
      </c>
      <c r="E75" s="37">
        <v>407899.2</v>
      </c>
      <c r="F75" s="37">
        <f t="shared" si="23"/>
        <v>99.146015459905712</v>
      </c>
      <c r="G75" s="37">
        <v>320031.90000000002</v>
      </c>
      <c r="H75" s="36">
        <f t="shared" si="24"/>
        <v>127.45579425051065</v>
      </c>
    </row>
    <row r="76" spans="1:8" ht="27" customHeight="1" x14ac:dyDescent="0.2">
      <c r="A76" s="17" t="s">
        <v>122</v>
      </c>
      <c r="B76" s="18" t="s">
        <v>123</v>
      </c>
      <c r="C76" s="37">
        <v>579266.19999999995</v>
      </c>
      <c r="D76" s="37">
        <v>579266.1</v>
      </c>
      <c r="E76" s="37">
        <v>522020.3</v>
      </c>
      <c r="F76" s="37">
        <f t="shared" si="23"/>
        <v>90.117529750144186</v>
      </c>
      <c r="G76" s="37">
        <v>364806.8</v>
      </c>
      <c r="H76" s="36">
        <f t="shared" si="24"/>
        <v>143.09500261508282</v>
      </c>
    </row>
    <row r="77" spans="1:8" s="31" customFormat="1" ht="39.75" customHeight="1" x14ac:dyDescent="0.2">
      <c r="A77" s="15" t="s">
        <v>124</v>
      </c>
      <c r="B77" s="19" t="s">
        <v>125</v>
      </c>
      <c r="C77" s="35">
        <f>SUM(C78:C88)</f>
        <v>21419854.100000001</v>
      </c>
      <c r="D77" s="35">
        <f>SUM(D78:D88)+0.2</f>
        <v>21363671.899999999</v>
      </c>
      <c r="E77" s="35">
        <f t="shared" ref="E77" si="25">SUM(E78:E88)</f>
        <v>19265347</v>
      </c>
      <c r="F77" s="35">
        <f>E77/D77*100</f>
        <v>90.178069997414639</v>
      </c>
      <c r="G77" s="35">
        <f>SUM(G78:G88)</f>
        <v>9509300.9000000004</v>
      </c>
      <c r="H77" s="35" t="s">
        <v>249</v>
      </c>
    </row>
    <row r="78" spans="1:8" s="6" customFormat="1" ht="31.5" x14ac:dyDescent="0.2">
      <c r="A78" s="17" t="s">
        <v>126</v>
      </c>
      <c r="B78" s="18" t="s">
        <v>127</v>
      </c>
      <c r="C78" s="37">
        <v>2264098.2000000002</v>
      </c>
      <c r="D78" s="37">
        <v>2264098.2000000002</v>
      </c>
      <c r="E78" s="37">
        <v>2250218.6</v>
      </c>
      <c r="F78" s="37">
        <f t="shared" si="23"/>
        <v>99.386970052800706</v>
      </c>
      <c r="G78" s="37">
        <v>2575905.1</v>
      </c>
      <c r="H78" s="36">
        <f t="shared" si="24"/>
        <v>87.356424737852336</v>
      </c>
    </row>
    <row r="79" spans="1:8" s="6" customFormat="1" ht="31.5" x14ac:dyDescent="0.2">
      <c r="A79" s="17" t="s">
        <v>128</v>
      </c>
      <c r="B79" s="18" t="s">
        <v>129</v>
      </c>
      <c r="C79" s="37">
        <v>165380.20000000001</v>
      </c>
      <c r="D79" s="37">
        <v>165380.20000000001</v>
      </c>
      <c r="E79" s="37">
        <v>158527</v>
      </c>
      <c r="F79" s="37">
        <f t="shared" si="23"/>
        <v>95.856094018510078</v>
      </c>
      <c r="G79" s="37">
        <v>183979.3</v>
      </c>
      <c r="H79" s="36">
        <f t="shared" si="24"/>
        <v>86.165671898958209</v>
      </c>
    </row>
    <row r="80" spans="1:8" s="6" customFormat="1" ht="24" customHeight="1" x14ac:dyDescent="0.2">
      <c r="A80" s="17" t="s">
        <v>130</v>
      </c>
      <c r="B80" s="18" t="s">
        <v>131</v>
      </c>
      <c r="C80" s="37">
        <v>61487.7</v>
      </c>
      <c r="D80" s="37">
        <v>61487.7</v>
      </c>
      <c r="E80" s="37">
        <v>59812.3</v>
      </c>
      <c r="F80" s="37">
        <f t="shared" si="23"/>
        <v>97.275227403204227</v>
      </c>
      <c r="G80" s="37">
        <v>58029.9</v>
      </c>
      <c r="H80" s="36">
        <f t="shared" si="24"/>
        <v>103.07152002674485</v>
      </c>
    </row>
    <row r="81" spans="1:8" s="6" customFormat="1" ht="31.5" x14ac:dyDescent="0.2">
      <c r="A81" s="17" t="s">
        <v>132</v>
      </c>
      <c r="B81" s="18" t="s">
        <v>133</v>
      </c>
      <c r="C81" s="37">
        <v>4311323.8</v>
      </c>
      <c r="D81" s="37">
        <v>4311323.8</v>
      </c>
      <c r="E81" s="37">
        <v>3018692.5</v>
      </c>
      <c r="F81" s="37">
        <f t="shared" si="23"/>
        <v>70.01776345353602</v>
      </c>
      <c r="G81" s="37">
        <v>2236515.7000000002</v>
      </c>
      <c r="H81" s="36">
        <f t="shared" si="24"/>
        <v>134.97300734352098</v>
      </c>
    </row>
    <row r="82" spans="1:8" s="6" customFormat="1" ht="31.5" x14ac:dyDescent="0.2">
      <c r="A82" s="17" t="s">
        <v>134</v>
      </c>
      <c r="B82" s="18" t="s">
        <v>135</v>
      </c>
      <c r="C82" s="37">
        <v>745129.2</v>
      </c>
      <c r="D82" s="37">
        <v>745129.2</v>
      </c>
      <c r="E82" s="37">
        <v>629361.5</v>
      </c>
      <c r="F82" s="37">
        <f t="shared" si="23"/>
        <v>84.463405809354938</v>
      </c>
      <c r="G82" s="37">
        <v>929762.7</v>
      </c>
      <c r="H82" s="36">
        <f t="shared" si="24"/>
        <v>67.69055157837586</v>
      </c>
    </row>
    <row r="83" spans="1:8" s="6" customFormat="1" ht="23.25" customHeight="1" x14ac:dyDescent="0.2">
      <c r="A83" s="17" t="s">
        <v>136</v>
      </c>
      <c r="B83" s="18" t="s">
        <v>137</v>
      </c>
      <c r="C83" s="37">
        <v>103845.9</v>
      </c>
      <c r="D83" s="37">
        <v>103845.9</v>
      </c>
      <c r="E83" s="37">
        <v>103818.7</v>
      </c>
      <c r="F83" s="37">
        <f t="shared" si="23"/>
        <v>99.973807343380912</v>
      </c>
      <c r="G83" s="37">
        <v>128092.8</v>
      </c>
      <c r="H83" s="36">
        <f t="shared" si="24"/>
        <v>81.049598416148285</v>
      </c>
    </row>
    <row r="84" spans="1:8" s="6" customFormat="1" ht="31.5" x14ac:dyDescent="0.2">
      <c r="A84" s="17" t="s">
        <v>138</v>
      </c>
      <c r="B84" s="18" t="s">
        <v>139</v>
      </c>
      <c r="C84" s="37">
        <v>311263</v>
      </c>
      <c r="D84" s="37">
        <v>255080.7</v>
      </c>
      <c r="E84" s="37">
        <v>422489.9</v>
      </c>
      <c r="F84" s="37">
        <f t="shared" si="23"/>
        <v>165.62989673464125</v>
      </c>
      <c r="G84" s="37">
        <v>23849.9</v>
      </c>
      <c r="H84" s="36" t="s">
        <v>274</v>
      </c>
    </row>
    <row r="85" spans="1:8" s="6" customFormat="1" ht="25.5" customHeight="1" x14ac:dyDescent="0.2">
      <c r="A85" s="17" t="s">
        <v>140</v>
      </c>
      <c r="B85" s="18" t="s">
        <v>141</v>
      </c>
      <c r="C85" s="37">
        <v>1156083.8</v>
      </c>
      <c r="D85" s="37">
        <v>1156083.8</v>
      </c>
      <c r="E85" s="37">
        <v>1082366.8999999999</v>
      </c>
      <c r="F85" s="37">
        <f t="shared" si="23"/>
        <v>93.623567772509205</v>
      </c>
      <c r="G85" s="37">
        <v>758519.4</v>
      </c>
      <c r="H85" s="36">
        <f t="shared" si="24"/>
        <v>142.69468915363271</v>
      </c>
    </row>
    <row r="86" spans="1:8" s="6" customFormat="1" ht="31.5" x14ac:dyDescent="0.2">
      <c r="A86" s="17" t="s">
        <v>142</v>
      </c>
      <c r="B86" s="18" t="s">
        <v>143</v>
      </c>
      <c r="C86" s="37">
        <v>10408.700000000001</v>
      </c>
      <c r="D86" s="37">
        <v>10408.700000000001</v>
      </c>
      <c r="E86" s="37">
        <v>6253.8</v>
      </c>
      <c r="F86" s="37">
        <f t="shared" si="23"/>
        <v>60.082431043261884</v>
      </c>
      <c r="G86" s="37">
        <v>15000</v>
      </c>
      <c r="H86" s="36">
        <f t="shared" si="24"/>
        <v>41.692</v>
      </c>
    </row>
    <row r="87" spans="1:8" s="6" customFormat="1" ht="31.5" x14ac:dyDescent="0.2">
      <c r="A87" s="17" t="s">
        <v>144</v>
      </c>
      <c r="B87" s="18" t="s">
        <v>145</v>
      </c>
      <c r="C87" s="37">
        <v>12287321.300000001</v>
      </c>
      <c r="D87" s="37">
        <v>12287321.199999999</v>
      </c>
      <c r="E87" s="37">
        <v>11530295</v>
      </c>
      <c r="F87" s="37">
        <f t="shared" si="23"/>
        <v>93.838964671974239</v>
      </c>
      <c r="G87" s="37">
        <v>2599646.1</v>
      </c>
      <c r="H87" s="36" t="s">
        <v>247</v>
      </c>
    </row>
    <row r="88" spans="1:8" s="6" customFormat="1" ht="23.25" customHeight="1" x14ac:dyDescent="0.2">
      <c r="A88" s="17" t="s">
        <v>267</v>
      </c>
      <c r="B88" s="18" t="s">
        <v>268</v>
      </c>
      <c r="C88" s="37">
        <v>3512.3</v>
      </c>
      <c r="D88" s="37">
        <v>3512.3</v>
      </c>
      <c r="E88" s="37">
        <v>3510.8</v>
      </c>
      <c r="F88" s="37">
        <f t="shared" si="23"/>
        <v>99.957292941946875</v>
      </c>
      <c r="G88" s="37"/>
      <c r="H88" s="36"/>
    </row>
    <row r="89" spans="1:8" s="31" customFormat="1" ht="31.5" customHeight="1" x14ac:dyDescent="0.2">
      <c r="A89" s="15" t="s">
        <v>146</v>
      </c>
      <c r="B89" s="21" t="s">
        <v>147</v>
      </c>
      <c r="C89" s="35">
        <f>SUM(C90:C94)</f>
        <v>27028748.099999998</v>
      </c>
      <c r="D89" s="35">
        <f t="shared" ref="D89:E89" si="26">SUM(D90:D94)</f>
        <v>27028926.600000001</v>
      </c>
      <c r="E89" s="35">
        <f t="shared" si="26"/>
        <v>24922413.699999999</v>
      </c>
      <c r="F89" s="35">
        <f>E89/D89*100</f>
        <v>92.206450033424559</v>
      </c>
      <c r="G89" s="35">
        <f>SUM(G90:G94)</f>
        <v>23530181.200000003</v>
      </c>
      <c r="H89" s="35">
        <f>E89/G89*100</f>
        <v>105.91679463989847</v>
      </c>
    </row>
    <row r="90" spans="1:8" s="6" customFormat="1" ht="33" customHeight="1" x14ac:dyDescent="0.2">
      <c r="A90" s="17" t="s">
        <v>148</v>
      </c>
      <c r="B90" s="18" t="s">
        <v>149</v>
      </c>
      <c r="C90" s="36">
        <v>4962331.7</v>
      </c>
      <c r="D90" s="37">
        <v>4962510.3</v>
      </c>
      <c r="E90" s="37">
        <v>4550596.2</v>
      </c>
      <c r="F90" s="37">
        <f t="shared" si="23"/>
        <v>91.699481208129697</v>
      </c>
      <c r="G90" s="37">
        <v>1377988.3</v>
      </c>
      <c r="H90" s="36" t="s">
        <v>275</v>
      </c>
    </row>
    <row r="91" spans="1:8" s="6" customFormat="1" ht="30.75" customHeight="1" x14ac:dyDescent="0.2">
      <c r="A91" s="17" t="s">
        <v>150</v>
      </c>
      <c r="B91" s="18" t="s">
        <v>151</v>
      </c>
      <c r="C91" s="36">
        <v>21036493.899999999</v>
      </c>
      <c r="D91" s="37">
        <v>21036493.800000001</v>
      </c>
      <c r="E91" s="37">
        <v>19819370.199999999</v>
      </c>
      <c r="F91" s="37">
        <f t="shared" si="23"/>
        <v>94.214227848178766</v>
      </c>
      <c r="G91" s="37">
        <v>21903927.800000001</v>
      </c>
      <c r="H91" s="36">
        <f t="shared" si="24"/>
        <v>90.48317900317403</v>
      </c>
    </row>
    <row r="92" spans="1:8" s="6" customFormat="1" ht="25.5" customHeight="1" x14ac:dyDescent="0.2">
      <c r="A92" s="17" t="s">
        <v>152</v>
      </c>
      <c r="B92" s="18" t="s">
        <v>153</v>
      </c>
      <c r="C92" s="36">
        <v>991410.5</v>
      </c>
      <c r="D92" s="37">
        <v>991410.5</v>
      </c>
      <c r="E92" s="37">
        <v>541744.1</v>
      </c>
      <c r="F92" s="37">
        <f t="shared" si="23"/>
        <v>54.643772685481942</v>
      </c>
      <c r="G92" s="37">
        <v>205490.8</v>
      </c>
      <c r="H92" s="36">
        <f t="shared" si="24"/>
        <v>263.63423569327676</v>
      </c>
    </row>
    <row r="93" spans="1:8" s="6" customFormat="1" ht="31.5" customHeight="1" x14ac:dyDescent="0.2">
      <c r="A93" s="17" t="s">
        <v>154</v>
      </c>
      <c r="B93" s="18" t="s">
        <v>155</v>
      </c>
      <c r="C93" s="36">
        <v>10912</v>
      </c>
      <c r="D93" s="37">
        <v>10912</v>
      </c>
      <c r="E93" s="37">
        <v>10703.2</v>
      </c>
      <c r="F93" s="37">
        <f t="shared" si="23"/>
        <v>98.086510263929625</v>
      </c>
      <c r="G93" s="37">
        <v>42774.3</v>
      </c>
      <c r="H93" s="36">
        <f t="shared" si="24"/>
        <v>25.022501829369503</v>
      </c>
    </row>
    <row r="94" spans="1:8" s="6" customFormat="1" ht="31.5" customHeight="1" x14ac:dyDescent="0.2">
      <c r="A94" s="17" t="s">
        <v>269</v>
      </c>
      <c r="B94" s="18" t="s">
        <v>270</v>
      </c>
      <c r="C94" s="36">
        <v>27600</v>
      </c>
      <c r="D94" s="37">
        <v>27600</v>
      </c>
      <c r="E94" s="37"/>
      <c r="F94" s="37">
        <f t="shared" si="23"/>
        <v>0</v>
      </c>
      <c r="G94" s="37"/>
      <c r="H94" s="36"/>
    </row>
    <row r="95" spans="1:8" s="31" customFormat="1" ht="33" customHeight="1" x14ac:dyDescent="0.2">
      <c r="A95" s="15" t="s">
        <v>156</v>
      </c>
      <c r="B95" s="21" t="s">
        <v>157</v>
      </c>
      <c r="C95" s="35">
        <f>SUM(C96:C97)</f>
        <v>137745.1</v>
      </c>
      <c r="D95" s="35">
        <f t="shared" ref="D95:E95" si="27">SUM(D96:D97)</f>
        <v>137745.1</v>
      </c>
      <c r="E95" s="35">
        <f t="shared" si="27"/>
        <v>137548</v>
      </c>
      <c r="F95" s="35">
        <f>E95/D95*100</f>
        <v>99.856909610577787</v>
      </c>
      <c r="G95" s="35">
        <f t="shared" ref="G95" si="28">SUM(G96:G97)</f>
        <v>112519.1</v>
      </c>
      <c r="H95" s="35">
        <f>E95/G95*100</f>
        <v>122.24413455137839</v>
      </c>
    </row>
    <row r="96" spans="1:8" s="6" customFormat="1" ht="29.25" customHeight="1" x14ac:dyDescent="0.2">
      <c r="A96" s="17" t="s">
        <v>158</v>
      </c>
      <c r="B96" s="18" t="s">
        <v>159</v>
      </c>
      <c r="C96" s="36">
        <v>40700.5</v>
      </c>
      <c r="D96" s="37">
        <v>40700.5</v>
      </c>
      <c r="E96" s="37">
        <v>40696</v>
      </c>
      <c r="F96" s="37">
        <f t="shared" si="23"/>
        <v>99.988943624771196</v>
      </c>
      <c r="G96" s="37">
        <v>34486.6</v>
      </c>
      <c r="H96" s="36">
        <f t="shared" ref="H96:H101" si="29">E96/G96*100</f>
        <v>118.00525421468049</v>
      </c>
    </row>
    <row r="97" spans="1:8" s="6" customFormat="1" ht="50.25" customHeight="1" x14ac:dyDescent="0.2">
      <c r="A97" s="17" t="s">
        <v>160</v>
      </c>
      <c r="B97" s="18" t="s">
        <v>161</v>
      </c>
      <c r="C97" s="36">
        <v>97044.6</v>
      </c>
      <c r="D97" s="37">
        <v>97044.6</v>
      </c>
      <c r="E97" s="37">
        <v>96852</v>
      </c>
      <c r="F97" s="37">
        <f t="shared" si="23"/>
        <v>99.801534552154365</v>
      </c>
      <c r="G97" s="37">
        <v>78032.5</v>
      </c>
      <c r="H97" s="36">
        <f t="shared" si="29"/>
        <v>124.11751513792331</v>
      </c>
    </row>
    <row r="98" spans="1:8" s="31" customFormat="1" ht="56.25" customHeight="1" x14ac:dyDescent="0.2">
      <c r="A98" s="15" t="s">
        <v>162</v>
      </c>
      <c r="B98" s="19" t="s">
        <v>256</v>
      </c>
      <c r="C98" s="35">
        <f>SUM(C99:C102)</f>
        <v>1532425.5</v>
      </c>
      <c r="D98" s="35">
        <f t="shared" ref="D98:E98" si="30">SUM(D99:D102)</f>
        <v>1536960.5</v>
      </c>
      <c r="E98" s="35">
        <f t="shared" si="30"/>
        <v>1515242.7</v>
      </c>
      <c r="F98" s="35">
        <f>E98/D98*100</f>
        <v>98.586964336428935</v>
      </c>
      <c r="G98" s="35">
        <f t="shared" ref="G98" si="31">SUM(G99:G102)</f>
        <v>1935141.3</v>
      </c>
      <c r="H98" s="35">
        <f>E98/G98*100</f>
        <v>78.301398456019726</v>
      </c>
    </row>
    <row r="99" spans="1:8" s="6" customFormat="1" ht="37.5" customHeight="1" x14ac:dyDescent="0.2">
      <c r="A99" s="17" t="s">
        <v>163</v>
      </c>
      <c r="B99" s="18" t="s">
        <v>257</v>
      </c>
      <c r="C99" s="36">
        <v>117503</v>
      </c>
      <c r="D99" s="37">
        <v>117503</v>
      </c>
      <c r="E99" s="37">
        <v>109161.9</v>
      </c>
      <c r="F99" s="37">
        <f t="shared" si="23"/>
        <v>92.901372730908989</v>
      </c>
      <c r="G99" s="37">
        <v>114218.2</v>
      </c>
      <c r="H99" s="36">
        <f t="shared" si="29"/>
        <v>95.573122322011727</v>
      </c>
    </row>
    <row r="100" spans="1:8" s="6" customFormat="1" ht="26.25" customHeight="1" x14ac:dyDescent="0.2">
      <c r="A100" s="17" t="s">
        <v>164</v>
      </c>
      <c r="B100" s="18" t="s">
        <v>258</v>
      </c>
      <c r="C100" s="36">
        <v>591300.4</v>
      </c>
      <c r="D100" s="37">
        <v>595835.4</v>
      </c>
      <c r="E100" s="37">
        <v>590649</v>
      </c>
      <c r="F100" s="37">
        <f t="shared" si="23"/>
        <v>99.129558263909786</v>
      </c>
      <c r="G100" s="37">
        <v>1503909.1</v>
      </c>
      <c r="H100" s="36">
        <f t="shared" si="29"/>
        <v>39.27424868963157</v>
      </c>
    </row>
    <row r="101" spans="1:8" s="6" customFormat="1" ht="27.75" customHeight="1" x14ac:dyDescent="0.2">
      <c r="A101" s="17" t="s">
        <v>165</v>
      </c>
      <c r="B101" s="18" t="s">
        <v>259</v>
      </c>
      <c r="C101" s="36">
        <v>418673.5</v>
      </c>
      <c r="D101" s="37">
        <v>418673.5</v>
      </c>
      <c r="E101" s="37">
        <v>418478</v>
      </c>
      <c r="F101" s="37">
        <f t="shared" si="23"/>
        <v>99.953304902268712</v>
      </c>
      <c r="G101" s="37">
        <v>280574.7</v>
      </c>
      <c r="H101" s="36">
        <f t="shared" si="29"/>
        <v>149.15029758563406</v>
      </c>
    </row>
    <row r="102" spans="1:8" s="6" customFormat="1" ht="39.75" customHeight="1" x14ac:dyDescent="0.2">
      <c r="A102" s="17" t="s">
        <v>166</v>
      </c>
      <c r="B102" s="18" t="s">
        <v>260</v>
      </c>
      <c r="C102" s="36">
        <v>404948.6</v>
      </c>
      <c r="D102" s="37">
        <v>404948.6</v>
      </c>
      <c r="E102" s="37">
        <v>396953.8</v>
      </c>
      <c r="F102" s="37">
        <f t="shared" si="23"/>
        <v>98.025724746301137</v>
      </c>
      <c r="G102" s="37">
        <v>36439.300000000003</v>
      </c>
      <c r="H102" s="36" t="s">
        <v>276</v>
      </c>
    </row>
    <row r="103" spans="1:8" s="31" customFormat="1" ht="45.75" customHeight="1" x14ac:dyDescent="0.2">
      <c r="A103" s="15" t="s">
        <v>167</v>
      </c>
      <c r="B103" s="19" t="s">
        <v>168</v>
      </c>
      <c r="C103" s="35">
        <f>SUM(C104:C105)</f>
        <v>110962.8</v>
      </c>
      <c r="D103" s="35">
        <f t="shared" ref="D103:E103" si="32">SUM(D104:D105)</f>
        <v>110962.8</v>
      </c>
      <c r="E103" s="35">
        <f t="shared" si="32"/>
        <v>110780.9</v>
      </c>
      <c r="F103" s="35">
        <f>E103/D103*100</f>
        <v>99.836071187821489</v>
      </c>
      <c r="G103" s="35">
        <f t="shared" ref="G103" si="33">SUM(G104:G105)</f>
        <v>127050.2</v>
      </c>
      <c r="H103" s="35">
        <f>E103/G103*100</f>
        <v>87.194589225361312</v>
      </c>
    </row>
    <row r="104" spans="1:8" s="6" customFormat="1" ht="26.25" customHeight="1" x14ac:dyDescent="0.2">
      <c r="A104" s="17" t="s">
        <v>169</v>
      </c>
      <c r="B104" s="18" t="s">
        <v>170</v>
      </c>
      <c r="C104" s="36">
        <v>100</v>
      </c>
      <c r="D104" s="37">
        <v>100</v>
      </c>
      <c r="E104" s="37"/>
      <c r="F104" s="37"/>
      <c r="G104" s="37"/>
      <c r="H104" s="36"/>
    </row>
    <row r="105" spans="1:8" s="6" customFormat="1" ht="39" customHeight="1" x14ac:dyDescent="0.2">
      <c r="A105" s="17" t="s">
        <v>171</v>
      </c>
      <c r="B105" s="18" t="s">
        <v>172</v>
      </c>
      <c r="C105" s="36">
        <v>110862.8</v>
      </c>
      <c r="D105" s="37">
        <v>110862.8</v>
      </c>
      <c r="E105" s="37">
        <v>110780.9</v>
      </c>
      <c r="F105" s="37">
        <f t="shared" ref="F105:F115" si="34">E105/D105*100</f>
        <v>99.926124903935303</v>
      </c>
      <c r="G105" s="37">
        <v>127050.2</v>
      </c>
      <c r="H105" s="36">
        <f t="shared" ref="H105:H115" si="35">E105/G105*100</f>
        <v>87.194589225361312</v>
      </c>
    </row>
    <row r="106" spans="1:8" s="31" customFormat="1" ht="47.25" customHeight="1" x14ac:dyDescent="0.2">
      <c r="A106" s="15" t="s">
        <v>173</v>
      </c>
      <c r="B106" s="19" t="s">
        <v>261</v>
      </c>
      <c r="C106" s="35">
        <f>SUM(C107:C109)</f>
        <v>1420927.7</v>
      </c>
      <c r="D106" s="35">
        <f t="shared" ref="D106:E106" si="36">SUM(D107:D109)</f>
        <v>1420927.7</v>
      </c>
      <c r="E106" s="35">
        <f t="shared" si="36"/>
        <v>1413846.1</v>
      </c>
      <c r="F106" s="35">
        <f>E106/D106*100</f>
        <v>99.501621370320265</v>
      </c>
      <c r="G106" s="35">
        <f t="shared" ref="G106" si="37">SUM(G107:G109)</f>
        <v>1179528.2</v>
      </c>
      <c r="H106" s="35">
        <f>E106/G106*100</f>
        <v>119.86539194230372</v>
      </c>
    </row>
    <row r="107" spans="1:8" s="6" customFormat="1" ht="34.5" customHeight="1" x14ac:dyDescent="0.2">
      <c r="A107" s="17" t="s">
        <v>174</v>
      </c>
      <c r="B107" s="18" t="s">
        <v>175</v>
      </c>
      <c r="C107" s="36">
        <v>941867.3</v>
      </c>
      <c r="D107" s="37">
        <v>941867.3</v>
      </c>
      <c r="E107" s="37">
        <v>935435.9</v>
      </c>
      <c r="F107" s="37">
        <f t="shared" si="34"/>
        <v>99.317164955190606</v>
      </c>
      <c r="G107" s="37">
        <v>850322.2</v>
      </c>
      <c r="H107" s="36">
        <f t="shared" si="35"/>
        <v>110.00958225011649</v>
      </c>
    </row>
    <row r="108" spans="1:8" s="6" customFormat="1" ht="25.5" customHeight="1" x14ac:dyDescent="0.2">
      <c r="A108" s="17" t="s">
        <v>176</v>
      </c>
      <c r="B108" s="18" t="s">
        <v>177</v>
      </c>
      <c r="C108" s="36">
        <v>270943.5</v>
      </c>
      <c r="D108" s="37">
        <v>270943.5</v>
      </c>
      <c r="E108" s="37">
        <v>270481.40000000002</v>
      </c>
      <c r="F108" s="37">
        <f t="shared" si="34"/>
        <v>99.82944783691066</v>
      </c>
      <c r="G108" s="37">
        <v>233339.5</v>
      </c>
      <c r="H108" s="36">
        <f t="shared" si="35"/>
        <v>115.91753646510772</v>
      </c>
    </row>
    <row r="109" spans="1:8" s="6" customFormat="1" ht="40.5" customHeight="1" x14ac:dyDescent="0.2">
      <c r="A109" s="17" t="s">
        <v>178</v>
      </c>
      <c r="B109" s="18" t="s">
        <v>179</v>
      </c>
      <c r="C109" s="36">
        <v>208116.9</v>
      </c>
      <c r="D109" s="37">
        <v>208116.9</v>
      </c>
      <c r="E109" s="37">
        <v>207928.8</v>
      </c>
      <c r="F109" s="37">
        <f t="shared" si="34"/>
        <v>99.909618104055937</v>
      </c>
      <c r="G109" s="37">
        <v>95866.5</v>
      </c>
      <c r="H109" s="36" t="s">
        <v>277</v>
      </c>
    </row>
    <row r="110" spans="1:8" s="31" customFormat="1" ht="48" customHeight="1" x14ac:dyDescent="0.2">
      <c r="A110" s="15" t="s">
        <v>180</v>
      </c>
      <c r="B110" s="19" t="s">
        <v>262</v>
      </c>
      <c r="C110" s="35">
        <f>SUM(C111:C115)</f>
        <v>438278.49999999994</v>
      </c>
      <c r="D110" s="35">
        <f>SUM(D111:D115)</f>
        <v>438278.49999999994</v>
      </c>
      <c r="E110" s="35">
        <f>SUM(E111:E115)</f>
        <v>428108</v>
      </c>
      <c r="F110" s="35">
        <f>E110/D110*100</f>
        <v>97.679443550162745</v>
      </c>
      <c r="G110" s="35">
        <f>SUM(G111:G115)</f>
        <v>271377.80000000005</v>
      </c>
      <c r="H110" s="35" t="s">
        <v>244</v>
      </c>
    </row>
    <row r="111" spans="1:8" s="6" customFormat="1" ht="45" customHeight="1" x14ac:dyDescent="0.2">
      <c r="A111" s="17" t="s">
        <v>181</v>
      </c>
      <c r="B111" s="18" t="s">
        <v>182</v>
      </c>
      <c r="C111" s="36">
        <v>111847.3</v>
      </c>
      <c r="D111" s="37">
        <v>111847.3</v>
      </c>
      <c r="E111" s="37">
        <v>110296.8</v>
      </c>
      <c r="F111" s="37">
        <f t="shared" si="34"/>
        <v>98.613734976168402</v>
      </c>
      <c r="G111" s="37">
        <v>72812.5</v>
      </c>
      <c r="H111" s="36" t="s">
        <v>248</v>
      </c>
    </row>
    <row r="112" spans="1:8" s="6" customFormat="1" ht="33" customHeight="1" x14ac:dyDescent="0.2">
      <c r="A112" s="17" t="s">
        <v>183</v>
      </c>
      <c r="B112" s="18" t="s">
        <v>184</v>
      </c>
      <c r="C112" s="36">
        <v>323438.59999999998</v>
      </c>
      <c r="D112" s="37">
        <v>323438.59999999998</v>
      </c>
      <c r="E112" s="37">
        <v>314826.3</v>
      </c>
      <c r="F112" s="37">
        <f t="shared" si="34"/>
        <v>97.337268959239879</v>
      </c>
      <c r="G112" s="37">
        <v>194497.4</v>
      </c>
      <c r="H112" s="36" t="s">
        <v>244</v>
      </c>
    </row>
    <row r="113" spans="1:8" s="6" customFormat="1" ht="40.5" customHeight="1" x14ac:dyDescent="0.2">
      <c r="A113" s="17" t="s">
        <v>185</v>
      </c>
      <c r="B113" s="18" t="s">
        <v>263</v>
      </c>
      <c r="C113" s="36">
        <v>489.6</v>
      </c>
      <c r="D113" s="37">
        <v>489.6</v>
      </c>
      <c r="E113" s="37">
        <v>481.9</v>
      </c>
      <c r="F113" s="37">
        <f t="shared" si="34"/>
        <v>98.427287581699346</v>
      </c>
      <c r="G113" s="37">
        <v>277.89999999999998</v>
      </c>
      <c r="H113" s="36" t="s">
        <v>250</v>
      </c>
    </row>
    <row r="114" spans="1:8" s="6" customFormat="1" ht="26.25" customHeight="1" x14ac:dyDescent="0.2">
      <c r="A114" s="17" t="s">
        <v>186</v>
      </c>
      <c r="B114" s="18" t="s">
        <v>187</v>
      </c>
      <c r="C114" s="36">
        <v>440</v>
      </c>
      <c r="D114" s="37">
        <v>440</v>
      </c>
      <c r="E114" s="37">
        <v>440</v>
      </c>
      <c r="F114" s="37">
        <f t="shared" si="34"/>
        <v>100</v>
      </c>
      <c r="G114" s="37">
        <v>370</v>
      </c>
      <c r="H114" s="36">
        <f t="shared" si="35"/>
        <v>118.91891891891892</v>
      </c>
    </row>
    <row r="115" spans="1:8" s="6" customFormat="1" ht="36" customHeight="1" x14ac:dyDescent="0.2">
      <c r="A115" s="17" t="s">
        <v>241</v>
      </c>
      <c r="B115" s="18" t="s">
        <v>242</v>
      </c>
      <c r="C115" s="36">
        <v>2063</v>
      </c>
      <c r="D115" s="37">
        <v>2063</v>
      </c>
      <c r="E115" s="37">
        <v>2063</v>
      </c>
      <c r="F115" s="37">
        <f t="shared" si="34"/>
        <v>100</v>
      </c>
      <c r="G115" s="37">
        <v>3420</v>
      </c>
      <c r="H115" s="36">
        <f t="shared" si="35"/>
        <v>60.321637426900587</v>
      </c>
    </row>
    <row r="116" spans="1:8" s="31" customFormat="1" ht="40.5" customHeight="1" x14ac:dyDescent="0.2">
      <c r="A116" s="15" t="s">
        <v>188</v>
      </c>
      <c r="B116" s="19" t="s">
        <v>189</v>
      </c>
      <c r="C116" s="35">
        <f>SUM(C117:C121)</f>
        <v>11664214.199999999</v>
      </c>
      <c r="D116" s="35">
        <f t="shared" ref="D116:E116" si="38">SUM(D117:D121)</f>
        <v>11664214.199999999</v>
      </c>
      <c r="E116" s="35">
        <f t="shared" si="38"/>
        <v>11143723.4</v>
      </c>
      <c r="F116" s="35">
        <f>E116/D116*100</f>
        <v>95.537712261834159</v>
      </c>
      <c r="G116" s="35">
        <f t="shared" ref="G116" si="39">SUM(G117:G121)</f>
        <v>9578067.2000000011</v>
      </c>
      <c r="H116" s="35">
        <f>E116/G116*100</f>
        <v>116.34626451566344</v>
      </c>
    </row>
    <row r="117" spans="1:8" s="6" customFormat="1" ht="27.75" customHeight="1" x14ac:dyDescent="0.2">
      <c r="A117" s="17" t="s">
        <v>190</v>
      </c>
      <c r="B117" s="18" t="s">
        <v>191</v>
      </c>
      <c r="C117" s="36">
        <v>13216.1</v>
      </c>
      <c r="D117" s="37">
        <v>13216.1</v>
      </c>
      <c r="E117" s="37">
        <v>13148.6</v>
      </c>
      <c r="F117" s="37">
        <f t="shared" ref="F117:F136" si="40">E117/D117*100</f>
        <v>99.489259312505212</v>
      </c>
      <c r="G117" s="37">
        <v>56642.2</v>
      </c>
      <c r="H117" s="36">
        <f t="shared" ref="H117:H136" si="41">E117/G117*100</f>
        <v>23.213434506428072</v>
      </c>
    </row>
    <row r="118" spans="1:8" s="6" customFormat="1" ht="42.75" customHeight="1" x14ac:dyDescent="0.2">
      <c r="A118" s="17" t="s">
        <v>192</v>
      </c>
      <c r="B118" s="18" t="s">
        <v>193</v>
      </c>
      <c r="C118" s="36">
        <v>551101.19999999995</v>
      </c>
      <c r="D118" s="37">
        <v>551101.19999999995</v>
      </c>
      <c r="E118" s="37">
        <v>544903.1</v>
      </c>
      <c r="F118" s="37">
        <f t="shared" si="40"/>
        <v>98.875324532046022</v>
      </c>
      <c r="G118" s="37">
        <v>420226.1</v>
      </c>
      <c r="H118" s="36">
        <f t="shared" si="41"/>
        <v>129.66902817316679</v>
      </c>
    </row>
    <row r="119" spans="1:8" s="6" customFormat="1" ht="39" customHeight="1" x14ac:dyDescent="0.2">
      <c r="A119" s="17" t="s">
        <v>194</v>
      </c>
      <c r="B119" s="18" t="s">
        <v>195</v>
      </c>
      <c r="C119" s="36">
        <v>207.6</v>
      </c>
      <c r="D119" s="37">
        <v>207.6</v>
      </c>
      <c r="E119" s="37">
        <v>207.6</v>
      </c>
      <c r="F119" s="37">
        <f t="shared" si="40"/>
        <v>100</v>
      </c>
      <c r="G119" s="37">
        <v>21.7</v>
      </c>
      <c r="H119" s="36" t="s">
        <v>278</v>
      </c>
    </row>
    <row r="120" spans="1:8" s="6" customFormat="1" ht="30" customHeight="1" x14ac:dyDescent="0.2">
      <c r="A120" s="17" t="s">
        <v>196</v>
      </c>
      <c r="B120" s="18" t="s">
        <v>197</v>
      </c>
      <c r="C120" s="36">
        <v>10939327.199999999</v>
      </c>
      <c r="D120" s="37">
        <v>10939327.199999999</v>
      </c>
      <c r="E120" s="37">
        <v>10425104.4</v>
      </c>
      <c r="F120" s="37">
        <f t="shared" si="40"/>
        <v>95.299319687594689</v>
      </c>
      <c r="G120" s="37">
        <v>8936150.4000000004</v>
      </c>
      <c r="H120" s="36">
        <f t="shared" si="41"/>
        <v>116.66214122806169</v>
      </c>
    </row>
    <row r="121" spans="1:8" s="6" customFormat="1" ht="36.75" customHeight="1" x14ac:dyDescent="0.2">
      <c r="A121" s="17" t="s">
        <v>198</v>
      </c>
      <c r="B121" s="18" t="s">
        <v>199</v>
      </c>
      <c r="C121" s="36">
        <v>160362.1</v>
      </c>
      <c r="D121" s="37">
        <v>160362.1</v>
      </c>
      <c r="E121" s="37">
        <v>160359.70000000001</v>
      </c>
      <c r="F121" s="37">
        <f t="shared" si="40"/>
        <v>99.998503387022254</v>
      </c>
      <c r="G121" s="37">
        <v>165026.79999999999</v>
      </c>
      <c r="H121" s="36">
        <f t="shared" si="41"/>
        <v>97.171913895197633</v>
      </c>
    </row>
    <row r="122" spans="1:8" s="31" customFormat="1" ht="41.25" customHeight="1" x14ac:dyDescent="0.2">
      <c r="A122" s="15" t="s">
        <v>200</v>
      </c>
      <c r="B122" s="19" t="s">
        <v>201</v>
      </c>
      <c r="C122" s="40">
        <f>C123</f>
        <v>89490.5</v>
      </c>
      <c r="D122" s="40">
        <f t="shared" ref="D122:G122" si="42">D123</f>
        <v>89490.5</v>
      </c>
      <c r="E122" s="40">
        <f t="shared" si="42"/>
        <v>89490.5</v>
      </c>
      <c r="F122" s="35">
        <f>E122/D122*100</f>
        <v>100</v>
      </c>
      <c r="G122" s="40">
        <f t="shared" si="42"/>
        <v>123624.2</v>
      </c>
      <c r="H122" s="35">
        <f t="shared" si="41"/>
        <v>72.389143873125164</v>
      </c>
    </row>
    <row r="123" spans="1:8" s="6" customFormat="1" ht="35.25" customHeight="1" x14ac:dyDescent="0.2">
      <c r="A123" s="17" t="s">
        <v>202</v>
      </c>
      <c r="B123" s="18" t="s">
        <v>203</v>
      </c>
      <c r="C123" s="36">
        <v>89490.5</v>
      </c>
      <c r="D123" s="37">
        <v>89490.5</v>
      </c>
      <c r="E123" s="37">
        <v>89490.5</v>
      </c>
      <c r="F123" s="37">
        <f t="shared" si="40"/>
        <v>100</v>
      </c>
      <c r="G123" s="37">
        <v>123624.2</v>
      </c>
      <c r="H123" s="36">
        <f t="shared" si="41"/>
        <v>72.389143873125164</v>
      </c>
    </row>
    <row r="124" spans="1:8" s="31" customFormat="1" ht="34.5" customHeight="1" x14ac:dyDescent="0.2">
      <c r="A124" s="15" t="s">
        <v>204</v>
      </c>
      <c r="B124" s="19" t="s">
        <v>205</v>
      </c>
      <c r="C124" s="35">
        <f>SUM(C125:C126)</f>
        <v>279987.10000000003</v>
      </c>
      <c r="D124" s="35">
        <f t="shared" ref="D124:E124" si="43">SUM(D125:D126)</f>
        <v>279987.10000000003</v>
      </c>
      <c r="E124" s="35">
        <f t="shared" si="43"/>
        <v>263242.8</v>
      </c>
      <c r="F124" s="35">
        <f>E124/D124*100</f>
        <v>94.019617332369947</v>
      </c>
      <c r="G124" s="35">
        <f t="shared" ref="G124" si="44">SUM(G125:G126)</f>
        <v>109383.1</v>
      </c>
      <c r="H124" s="35" t="s">
        <v>279</v>
      </c>
    </row>
    <row r="125" spans="1:8" s="6" customFormat="1" ht="35.25" customHeight="1" x14ac:dyDescent="0.2">
      <c r="A125" s="17" t="s">
        <v>206</v>
      </c>
      <c r="B125" s="18" t="s">
        <v>207</v>
      </c>
      <c r="C125" s="36">
        <v>224006.2</v>
      </c>
      <c r="D125" s="37">
        <v>224006.2</v>
      </c>
      <c r="E125" s="37">
        <v>212666.6</v>
      </c>
      <c r="F125" s="37">
        <f t="shared" si="40"/>
        <v>94.937818685375674</v>
      </c>
      <c r="G125" s="37">
        <v>90263.6</v>
      </c>
      <c r="H125" s="36" t="s">
        <v>279</v>
      </c>
    </row>
    <row r="126" spans="1:8" s="6" customFormat="1" ht="30.75" customHeight="1" x14ac:dyDescent="0.2">
      <c r="A126" s="17" t="s">
        <v>208</v>
      </c>
      <c r="B126" s="18" t="s">
        <v>209</v>
      </c>
      <c r="C126" s="36">
        <v>55980.9</v>
      </c>
      <c r="D126" s="37">
        <v>55980.9</v>
      </c>
      <c r="E126" s="37">
        <v>50576.2</v>
      </c>
      <c r="F126" s="37">
        <f t="shared" si="40"/>
        <v>90.345457111264722</v>
      </c>
      <c r="G126" s="37">
        <v>19119.5</v>
      </c>
      <c r="H126" s="36" t="s">
        <v>280</v>
      </c>
    </row>
    <row r="127" spans="1:8" s="31" customFormat="1" ht="36" customHeight="1" x14ac:dyDescent="0.2">
      <c r="A127" s="15" t="s">
        <v>210</v>
      </c>
      <c r="B127" s="19" t="s">
        <v>264</v>
      </c>
      <c r="C127" s="35">
        <f>SUM(C128:C129)</f>
        <v>1991090.4</v>
      </c>
      <c r="D127" s="35">
        <f t="shared" ref="D127:E127" si="45">SUM(D128:D129)</f>
        <v>1991090.4</v>
      </c>
      <c r="E127" s="35">
        <f t="shared" si="45"/>
        <v>1990061</v>
      </c>
      <c r="F127" s="35">
        <f>E127/D127*100</f>
        <v>99.948299685438698</v>
      </c>
      <c r="G127" s="35">
        <f t="shared" ref="G127" si="46">SUM(G128:G129)</f>
        <v>2076057.7999999998</v>
      </c>
      <c r="H127" s="35">
        <f t="shared" si="41"/>
        <v>95.857687584613501</v>
      </c>
    </row>
    <row r="128" spans="1:8" s="6" customFormat="1" ht="27.75" customHeight="1" x14ac:dyDescent="0.2">
      <c r="A128" s="17" t="s">
        <v>211</v>
      </c>
      <c r="B128" s="18" t="s">
        <v>212</v>
      </c>
      <c r="C128" s="36">
        <v>673809.4</v>
      </c>
      <c r="D128" s="37">
        <v>673809.4</v>
      </c>
      <c r="E128" s="37">
        <v>673779.19999999995</v>
      </c>
      <c r="F128" s="37">
        <f t="shared" si="40"/>
        <v>99.995518020377858</v>
      </c>
      <c r="G128" s="37">
        <v>693373.1</v>
      </c>
      <c r="H128" s="36">
        <f t="shared" si="41"/>
        <v>97.174118811358554</v>
      </c>
    </row>
    <row r="129" spans="1:8" s="6" customFormat="1" ht="32.25" customHeight="1" x14ac:dyDescent="0.2">
      <c r="A129" s="17" t="s">
        <v>213</v>
      </c>
      <c r="B129" s="18" t="s">
        <v>214</v>
      </c>
      <c r="C129" s="41">
        <v>1317281</v>
      </c>
      <c r="D129" s="37">
        <v>1317281</v>
      </c>
      <c r="E129" s="37">
        <v>1316281.8</v>
      </c>
      <c r="F129" s="37">
        <f t="shared" si="40"/>
        <v>99.924146784171342</v>
      </c>
      <c r="G129" s="37">
        <v>1382684.7</v>
      </c>
      <c r="H129" s="36">
        <f t="shared" si="41"/>
        <v>95.197538527764152</v>
      </c>
    </row>
    <row r="130" spans="1:8" s="31" customFormat="1" ht="33" customHeight="1" x14ac:dyDescent="0.2">
      <c r="A130" s="15" t="s">
        <v>215</v>
      </c>
      <c r="B130" s="19" t="s">
        <v>216</v>
      </c>
      <c r="C130" s="40">
        <f>SUM(C131:C133)</f>
        <v>435850.80000000005</v>
      </c>
      <c r="D130" s="40">
        <f t="shared" ref="D130:E130" si="47">SUM(D131:D133)</f>
        <v>435850.80000000005</v>
      </c>
      <c r="E130" s="40">
        <f t="shared" si="47"/>
        <v>435850.80000000005</v>
      </c>
      <c r="F130" s="35">
        <f>E130/D130*100</f>
        <v>100</v>
      </c>
      <c r="G130" s="40">
        <f t="shared" ref="G130" si="48">SUM(G131:G133)</f>
        <v>201486</v>
      </c>
      <c r="H130" s="35" t="s">
        <v>277</v>
      </c>
    </row>
    <row r="131" spans="1:8" s="6" customFormat="1" ht="32.25" customHeight="1" x14ac:dyDescent="0.2">
      <c r="A131" s="17" t="s">
        <v>217</v>
      </c>
      <c r="B131" s="18" t="s">
        <v>218</v>
      </c>
      <c r="C131" s="41">
        <v>138165.70000000001</v>
      </c>
      <c r="D131" s="37">
        <v>138165.70000000001</v>
      </c>
      <c r="E131" s="37">
        <v>138165.70000000001</v>
      </c>
      <c r="F131" s="37">
        <f t="shared" si="40"/>
        <v>100</v>
      </c>
      <c r="G131" s="37">
        <v>32443.7</v>
      </c>
      <c r="H131" s="36" t="s">
        <v>281</v>
      </c>
    </row>
    <row r="132" spans="1:8" s="6" customFormat="1" ht="33" customHeight="1" x14ac:dyDescent="0.2">
      <c r="A132" s="17" t="s">
        <v>219</v>
      </c>
      <c r="B132" s="18" t="s">
        <v>220</v>
      </c>
      <c r="C132" s="41">
        <v>4403.1000000000004</v>
      </c>
      <c r="D132" s="37">
        <v>4403.1000000000004</v>
      </c>
      <c r="E132" s="37">
        <v>4403.1000000000004</v>
      </c>
      <c r="F132" s="37">
        <f t="shared" si="40"/>
        <v>100</v>
      </c>
      <c r="G132" s="37">
        <v>4332.8999999999996</v>
      </c>
      <c r="H132" s="36">
        <f t="shared" si="41"/>
        <v>101.62016201620163</v>
      </c>
    </row>
    <row r="133" spans="1:8" s="6" customFormat="1" ht="24.75" customHeight="1" x14ac:dyDescent="0.2">
      <c r="A133" s="17" t="s">
        <v>221</v>
      </c>
      <c r="B133" s="18" t="s">
        <v>222</v>
      </c>
      <c r="C133" s="41">
        <v>293282</v>
      </c>
      <c r="D133" s="37">
        <v>293282</v>
      </c>
      <c r="E133" s="37">
        <v>293282</v>
      </c>
      <c r="F133" s="37">
        <f t="shared" si="40"/>
        <v>100</v>
      </c>
      <c r="G133" s="37">
        <v>164709.4</v>
      </c>
      <c r="H133" s="36" t="s">
        <v>282</v>
      </c>
    </row>
    <row r="134" spans="1:8" s="33" customFormat="1" ht="18.75" customHeight="1" x14ac:dyDescent="0.2">
      <c r="A134" s="15"/>
      <c r="B134" s="19" t="s">
        <v>223</v>
      </c>
      <c r="C134" s="35">
        <f>C6+C15+C24+C38+C43+C49+C58+C67+C73+C77+C89+C95+C98+C103+C106+C110+C116+C122+C124+C127+C130</f>
        <v>178173207.89999998</v>
      </c>
      <c r="D134" s="35">
        <f>D6+D15+D24+D38+D43+D49+D58+D67+D73+D77+D89+D95+D98+D103+D106+D110+D116+D122+D124+D127+D130</f>
        <v>178065619.89999998</v>
      </c>
      <c r="E134" s="35">
        <f>E6+E15+E24+E38+E43+E49+E58+E67+E73+E77+E89+E95+E98+E103+E106+E110+E116+E122+E124+E127+E130</f>
        <v>171662421.54078999</v>
      </c>
      <c r="F134" s="40">
        <f t="shared" si="40"/>
        <v>96.404023211888983</v>
      </c>
      <c r="G134" s="35">
        <f t="shared" ref="G134" si="49">G6+G15+G24+G38+G43+G49+G58+G67+G73+G77+G89+G95+G98+G103+G106+G110+G116+G122+G124+G127+G130</f>
        <v>157291832.5</v>
      </c>
      <c r="H134" s="40">
        <f t="shared" si="41"/>
        <v>109.13625889684386</v>
      </c>
    </row>
    <row r="135" spans="1:8" s="7" customFormat="1" ht="20.25" customHeight="1" x14ac:dyDescent="0.2">
      <c r="A135" s="23"/>
      <c r="B135" s="24" t="s">
        <v>224</v>
      </c>
      <c r="C135" s="42"/>
      <c r="D135" s="43">
        <v>6957554.4000000004</v>
      </c>
      <c r="E135" s="43">
        <v>6007885.1799999774</v>
      </c>
      <c r="F135" s="50">
        <f t="shared" si="40"/>
        <v>86.350531157901926</v>
      </c>
      <c r="G135" s="43">
        <v>6145138.400000006</v>
      </c>
      <c r="H135" s="49">
        <f t="shared" si="41"/>
        <v>97.76647471438514</v>
      </c>
    </row>
    <row r="136" spans="1:8" s="33" customFormat="1" x14ac:dyDescent="0.2">
      <c r="A136" s="34"/>
      <c r="B136" s="19" t="s">
        <v>225</v>
      </c>
      <c r="C136" s="35"/>
      <c r="D136" s="35">
        <f>D134+D135-0.1</f>
        <v>185023174.19999999</v>
      </c>
      <c r="E136" s="35">
        <f>E134+E135</f>
        <v>177670306.72078997</v>
      </c>
      <c r="F136" s="40">
        <f t="shared" si="40"/>
        <v>96.025974848284704</v>
      </c>
      <c r="G136" s="35">
        <f>G134+G135</f>
        <v>163436970.90000001</v>
      </c>
      <c r="H136" s="40">
        <f t="shared" si="41"/>
        <v>108.70876139126362</v>
      </c>
    </row>
    <row r="138" spans="1:8" s="6" customFormat="1" ht="23.25" customHeight="1" x14ac:dyDescent="0.2">
      <c r="A138" s="59" t="s">
        <v>265</v>
      </c>
      <c r="B138" s="59"/>
      <c r="C138" s="59"/>
      <c r="D138" s="59"/>
      <c r="E138" s="59"/>
      <c r="F138" s="59"/>
      <c r="G138" s="59"/>
      <c r="H138" s="59"/>
    </row>
    <row r="144" spans="1:8" x14ac:dyDescent="0.25">
      <c r="E144" s="44"/>
    </row>
    <row r="147" spans="1:8" ht="21" customHeight="1" x14ac:dyDescent="0.2">
      <c r="A147" s="51"/>
      <c r="B147" s="51"/>
      <c r="C147" s="51"/>
      <c r="D147" s="51"/>
      <c r="E147" s="51"/>
      <c r="F147" s="51"/>
      <c r="G147" s="51"/>
      <c r="H147" s="51"/>
    </row>
    <row r="148" spans="1:8" ht="21" customHeight="1" x14ac:dyDescent="0.2">
      <c r="A148" s="52"/>
      <c r="B148" s="52"/>
      <c r="C148" s="52"/>
      <c r="D148" s="52"/>
      <c r="E148" s="52"/>
      <c r="F148" s="52"/>
      <c r="G148" s="52"/>
      <c r="H148" s="52"/>
    </row>
    <row r="151" spans="1:8" x14ac:dyDescent="0.25">
      <c r="D151" s="26"/>
      <c r="E151" s="26"/>
      <c r="G151" s="26"/>
    </row>
    <row r="152" spans="1:8" x14ac:dyDescent="0.25">
      <c r="D152" s="26"/>
      <c r="E152" s="26"/>
    </row>
    <row r="153" spans="1:8" x14ac:dyDescent="0.25">
      <c r="D153" s="26"/>
      <c r="E153" s="26"/>
      <c r="G153" s="28"/>
    </row>
    <row r="157" spans="1:8" x14ac:dyDescent="0.25">
      <c r="D157" s="29"/>
      <c r="E157" s="29"/>
    </row>
    <row r="159" spans="1:8" x14ac:dyDescent="0.25">
      <c r="A159" s="30"/>
    </row>
  </sheetData>
  <mergeCells count="8">
    <mergeCell ref="A147:H147"/>
    <mergeCell ref="A148:H148"/>
    <mergeCell ref="A1:H1"/>
    <mergeCell ref="A3:A4"/>
    <mergeCell ref="B3:B4"/>
    <mergeCell ref="C3:F3"/>
    <mergeCell ref="H3:H4"/>
    <mergeCell ref="A138:H138"/>
  </mergeCells>
  <printOptions horizontalCentered="1"/>
  <pageMargins left="0.19685039370078741" right="0.19685039370078741" top="0.35433070866141736" bottom="0.55118110236220474" header="0" footer="0"/>
  <pageSetup paperSize="9" scale="70" fitToHeight="100" orientation="landscape" r:id="rId1"/>
  <headerFooter alignWithMargins="0">
    <oddFooter>&amp;C&amp;P</oddFooter>
  </headerFooter>
  <rowBreaks count="2" manualBreakCount="2">
    <brk id="100" max="7" man="1"/>
    <brk id="11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 год</vt:lpstr>
      <vt:lpstr>'2023 год'!Заголовки_для_печати</vt:lpstr>
      <vt:lpstr>'2023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2024-02-01T10:53:24Z</cp:lastPrinted>
  <dcterms:created xsi:type="dcterms:W3CDTF">2021-01-29T07:43:13Z</dcterms:created>
  <dcterms:modified xsi:type="dcterms:W3CDTF">2024-01-30T10:53:03Z</dcterms:modified>
</cp:coreProperties>
</file>