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-30" windowWidth="16875" windowHeight="12345" tabRatio="601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externalReferences>
    <externalReference r:id="rId7"/>
  </externalReferences>
  <definedNames>
    <definedName name="_xlnm.Print_Titles" localSheetId="1">'Всего (с выдел. нераспред)'!$A:$P,'Всего (с выдел. нераспред)'!$3:$6</definedName>
    <definedName name="_xlnm.Print_Titles" localSheetId="2">Дотации!$A:$A,Дотации!$5:$7</definedName>
    <definedName name="_xlnm.Print_Titles" localSheetId="5">Иные!$A:$A,Иные!$5:$7</definedName>
    <definedName name="_xlnm.Print_Titles" localSheetId="0">'Итого по видам(с учет нераспр.)'!$4:$5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Дотации!$A$1:$M$96</definedName>
    <definedName name="_xlnm.Print_Area" localSheetId="5">Иные!$A$1:$GN$215</definedName>
    <definedName name="_xlnm.Print_Area" localSheetId="0">'Итого по видам(с учет нераспр.)'!$A$1:$F$200</definedName>
    <definedName name="_xlnm.Print_Area" localSheetId="4">'Субвенции '!$A$1:$BO$397</definedName>
    <definedName name="_xlnm.Print_Area" localSheetId="3">Субсидии!$A$1:$HU$403</definedName>
  </definedNames>
  <calcPr calcId="144525"/>
</workbook>
</file>

<file path=xl/calcChain.xml><?xml version="1.0" encoding="utf-8"?>
<calcChain xmlns="http://schemas.openxmlformats.org/spreadsheetml/2006/main">
  <c r="DZ9" i="12" l="1"/>
  <c r="FA10" i="12"/>
  <c r="FO10" i="12"/>
  <c r="FN10" i="12"/>
  <c r="D36" i="12"/>
  <c r="D135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B72" i="12"/>
  <c r="C72" i="12"/>
  <c r="B73" i="12"/>
  <c r="C73" i="12"/>
  <c r="B74" i="12"/>
  <c r="C74" i="12"/>
  <c r="B75" i="12"/>
  <c r="C75" i="12"/>
  <c r="B76" i="12"/>
  <c r="C76" i="12"/>
  <c r="B77" i="12"/>
  <c r="C77" i="12"/>
  <c r="B78" i="12"/>
  <c r="C78" i="12"/>
  <c r="B79" i="12"/>
  <c r="C79" i="12"/>
  <c r="B80" i="12"/>
  <c r="C80" i="12"/>
  <c r="B81" i="12"/>
  <c r="C81" i="12"/>
  <c r="B82" i="12"/>
  <c r="C82" i="12"/>
  <c r="B83" i="12"/>
  <c r="C83" i="12"/>
  <c r="B84" i="12"/>
  <c r="C84" i="12"/>
  <c r="B85" i="12"/>
  <c r="C85" i="12"/>
  <c r="B86" i="12"/>
  <c r="C86" i="12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8" i="12"/>
  <c r="C98" i="12"/>
  <c r="B99" i="12"/>
  <c r="C99" i="12"/>
  <c r="B100" i="12"/>
  <c r="C100" i="12"/>
  <c r="B101" i="12"/>
  <c r="C101" i="12"/>
  <c r="B102" i="12"/>
  <c r="C102" i="12"/>
  <c r="B103" i="12"/>
  <c r="C103" i="12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1" i="12"/>
  <c r="C121" i="12"/>
  <c r="B122" i="12"/>
  <c r="C122" i="12"/>
  <c r="B123" i="12"/>
  <c r="C123" i="12"/>
  <c r="B124" i="12"/>
  <c r="C124" i="12"/>
  <c r="B125" i="12"/>
  <c r="C125" i="12"/>
  <c r="B126" i="12"/>
  <c r="C126" i="12"/>
  <c r="B127" i="12"/>
  <c r="C127" i="12"/>
  <c r="B128" i="12"/>
  <c r="C128" i="12"/>
  <c r="B129" i="12"/>
  <c r="C129" i="12"/>
  <c r="B130" i="12"/>
  <c r="C130" i="12"/>
  <c r="B131" i="12"/>
  <c r="C131" i="12"/>
  <c r="B132" i="12"/>
  <c r="C132" i="12"/>
  <c r="B133" i="12"/>
  <c r="C133" i="12"/>
  <c r="B134" i="12"/>
  <c r="C134" i="12"/>
  <c r="B135" i="12"/>
  <c r="C135" i="12"/>
  <c r="B136" i="12"/>
  <c r="C136" i="12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B143" i="12"/>
  <c r="C143" i="12"/>
  <c r="B144" i="12"/>
  <c r="C144" i="12"/>
  <c r="B145" i="12"/>
  <c r="C145" i="12"/>
  <c r="B146" i="12"/>
  <c r="C146" i="12"/>
  <c r="B147" i="12"/>
  <c r="C147" i="12"/>
  <c r="B148" i="12"/>
  <c r="C148" i="12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B155" i="12"/>
  <c r="C155" i="12"/>
  <c r="B156" i="12"/>
  <c r="C156" i="12"/>
  <c r="B157" i="12"/>
  <c r="C157" i="12"/>
  <c r="B158" i="12"/>
  <c r="C158" i="12"/>
  <c r="B159" i="12"/>
  <c r="C159" i="12"/>
  <c r="B160" i="12"/>
  <c r="C160" i="12"/>
  <c r="B161" i="12"/>
  <c r="C161" i="12"/>
  <c r="B162" i="12"/>
  <c r="C162" i="12"/>
  <c r="B163" i="12"/>
  <c r="C163" i="12"/>
  <c r="B164" i="12"/>
  <c r="C164" i="12"/>
  <c r="B165" i="12"/>
  <c r="C165" i="12"/>
  <c r="B166" i="12"/>
  <c r="C166" i="12"/>
  <c r="B167" i="12"/>
  <c r="C167" i="12"/>
  <c r="B168" i="12"/>
  <c r="C168" i="12"/>
  <c r="B169" i="12"/>
  <c r="C169" i="12"/>
  <c r="B170" i="12"/>
  <c r="C170" i="12"/>
  <c r="B171" i="12"/>
  <c r="C171" i="12"/>
  <c r="B172" i="12"/>
  <c r="C172" i="12"/>
  <c r="D172" i="12" s="1"/>
  <c r="B173" i="12"/>
  <c r="C173" i="12"/>
  <c r="B174" i="12"/>
  <c r="C174" i="12"/>
  <c r="B175" i="12"/>
  <c r="N375" i="8" s="1"/>
  <c r="C175" i="12"/>
  <c r="B176" i="12"/>
  <c r="C176" i="12"/>
  <c r="D176" i="12" s="1"/>
  <c r="B177" i="12"/>
  <c r="C177" i="12"/>
  <c r="B178" i="12"/>
  <c r="C178" i="12"/>
  <c r="B179" i="12"/>
  <c r="C179" i="12"/>
  <c r="B180" i="12"/>
  <c r="C180" i="12"/>
  <c r="B181" i="12"/>
  <c r="C181" i="12"/>
  <c r="B182" i="12"/>
  <c r="C182" i="12"/>
  <c r="B183" i="12"/>
  <c r="C183" i="12"/>
  <c r="B184" i="12"/>
  <c r="C184" i="12"/>
  <c r="B185" i="12"/>
  <c r="C185" i="12"/>
  <c r="B186" i="12"/>
  <c r="C186" i="12"/>
  <c r="B187" i="12"/>
  <c r="C187" i="12"/>
  <c r="B188" i="12"/>
  <c r="C188" i="12"/>
  <c r="B189" i="12"/>
  <c r="C189" i="12"/>
  <c r="B190" i="12"/>
  <c r="C190" i="12"/>
  <c r="B191" i="12"/>
  <c r="C191" i="12"/>
  <c r="B192" i="12"/>
  <c r="C192" i="12"/>
  <c r="B193" i="12"/>
  <c r="C193" i="12"/>
  <c r="B194" i="12"/>
  <c r="C194" i="12"/>
  <c r="B12" i="12"/>
  <c r="C12" i="12"/>
  <c r="B11" i="12"/>
  <c r="C11" i="12"/>
  <c r="B9" i="12"/>
  <c r="C9" i="12"/>
  <c r="B10" i="12"/>
  <c r="C10" i="12"/>
  <c r="C8" i="12"/>
  <c r="B8" i="12"/>
  <c r="E172" i="7"/>
  <c r="D172" i="7"/>
  <c r="GN188" i="12"/>
  <c r="GN189" i="12"/>
  <c r="GM188" i="12"/>
  <c r="GL188" i="12"/>
  <c r="GM181" i="12"/>
  <c r="GL181" i="12"/>
  <c r="GL8" i="12" s="1"/>
  <c r="GL194" i="12" s="1"/>
  <c r="GM10" i="12"/>
  <c r="GL10" i="12"/>
  <c r="GM9" i="12"/>
  <c r="GL9" i="12"/>
  <c r="GM8" i="12"/>
  <c r="GM194" i="12" s="1"/>
  <c r="F172" i="7"/>
  <c r="E171" i="7"/>
  <c r="GH9" i="12"/>
  <c r="GJ188" i="12"/>
  <c r="GI188" i="12"/>
  <c r="GJ181" i="12"/>
  <c r="GI181" i="12"/>
  <c r="GI8" i="12" s="1"/>
  <c r="GI194" i="12" s="1"/>
  <c r="D171" i="7" s="1"/>
  <c r="GJ10" i="12"/>
  <c r="GI10" i="12"/>
  <c r="GJ9" i="12"/>
  <c r="GI9" i="12"/>
  <c r="GJ8" i="12"/>
  <c r="GJ194" i="12" s="1"/>
  <c r="E170" i="7"/>
  <c r="D170" i="7"/>
  <c r="GG153" i="12"/>
  <c r="GF153" i="12"/>
  <c r="GH153" i="12"/>
  <c r="GH154" i="12"/>
  <c r="GG147" i="12"/>
  <c r="GF147" i="12"/>
  <c r="GH147" i="12"/>
  <c r="GH148" i="12"/>
  <c r="GH102" i="12"/>
  <c r="GH103" i="12"/>
  <c r="GG102" i="12"/>
  <c r="GF102" i="12"/>
  <c r="GG94" i="12"/>
  <c r="GF94" i="12"/>
  <c r="GH94" i="12"/>
  <c r="GH95" i="12"/>
  <c r="GG84" i="12"/>
  <c r="GF84" i="12"/>
  <c r="GH84" i="12" s="1"/>
  <c r="GH85" i="12"/>
  <c r="GG77" i="12"/>
  <c r="GF77" i="12"/>
  <c r="GH77" i="12"/>
  <c r="GH78" i="12"/>
  <c r="GH73" i="12"/>
  <c r="GH74" i="12"/>
  <c r="GG73" i="12"/>
  <c r="GF73" i="12"/>
  <c r="GH22" i="12"/>
  <c r="GH23" i="12"/>
  <c r="GG22" i="12"/>
  <c r="GF22" i="12"/>
  <c r="GG188" i="12"/>
  <c r="GF188" i="12"/>
  <c r="GG181" i="12"/>
  <c r="GG8" i="12" s="1"/>
  <c r="GF181" i="12"/>
  <c r="GF8" i="12" s="1"/>
  <c r="GF194" i="12" s="1"/>
  <c r="GG10" i="12"/>
  <c r="GF10" i="12"/>
  <c r="GG9" i="12"/>
  <c r="GF9" i="12"/>
  <c r="E169" i="7"/>
  <c r="D169" i="7"/>
  <c r="GE136" i="12"/>
  <c r="GE138" i="12"/>
  <c r="GD136" i="12"/>
  <c r="GC136" i="12"/>
  <c r="GB10" i="12"/>
  <c r="GD188" i="12"/>
  <c r="GC188" i="12"/>
  <c r="GD181" i="12"/>
  <c r="GD8" i="12" s="1"/>
  <c r="GC181" i="12"/>
  <c r="GD10" i="12"/>
  <c r="GC10" i="12"/>
  <c r="GD9" i="12"/>
  <c r="GC9" i="12"/>
  <c r="GC8" i="12"/>
  <c r="GC194" i="12" s="1"/>
  <c r="E168" i="7"/>
  <c r="D168" i="7"/>
  <c r="GB181" i="12"/>
  <c r="GB182" i="12"/>
  <c r="GB27" i="12"/>
  <c r="GB29" i="12"/>
  <c r="GA188" i="12"/>
  <c r="FZ188" i="12"/>
  <c r="GA181" i="12"/>
  <c r="GA8" i="12" s="1"/>
  <c r="FZ181" i="12"/>
  <c r="GA27" i="12"/>
  <c r="FZ27" i="12"/>
  <c r="GA10" i="12"/>
  <c r="FZ10" i="12"/>
  <c r="GA9" i="12"/>
  <c r="FZ9" i="12"/>
  <c r="FZ8" i="12"/>
  <c r="FZ194" i="12" s="1"/>
  <c r="F169" i="7"/>
  <c r="F170" i="7"/>
  <c r="CM181" i="12"/>
  <c r="CM182" i="12"/>
  <c r="CM156" i="12"/>
  <c r="CM157" i="12"/>
  <c r="CM110" i="12"/>
  <c r="CM111" i="12"/>
  <c r="CM73" i="12"/>
  <c r="CM74" i="12"/>
  <c r="FC84" i="12"/>
  <c r="FB84" i="12"/>
  <c r="FA179" i="12"/>
  <c r="FA66" i="12"/>
  <c r="FA67" i="12"/>
  <c r="FA29" i="12"/>
  <c r="N382" i="8"/>
  <c r="O375" i="8"/>
  <c r="EN10" i="12"/>
  <c r="EM10" i="12"/>
  <c r="EM142" i="12"/>
  <c r="EO170" i="12"/>
  <c r="EO175" i="12"/>
  <c r="EO176" i="12"/>
  <c r="EN170" i="12"/>
  <c r="EM170" i="12"/>
  <c r="O306" i="8"/>
  <c r="N306" i="8"/>
  <c r="D145" i="12"/>
  <c r="EO145" i="12"/>
  <c r="EN142" i="12"/>
  <c r="EO142" i="12"/>
  <c r="EO146" i="12"/>
  <c r="EO136" i="12"/>
  <c r="EO138" i="12"/>
  <c r="EO100" i="12"/>
  <c r="EO102" i="12"/>
  <c r="EO104" i="12"/>
  <c r="EO94" i="12"/>
  <c r="EO96" i="12"/>
  <c r="N208" i="8"/>
  <c r="O208" i="8"/>
  <c r="P208" i="8" s="1"/>
  <c r="D91" i="12"/>
  <c r="O211" i="8"/>
  <c r="EN88" i="12"/>
  <c r="EM88" i="12"/>
  <c r="EO90" i="12"/>
  <c r="EO91" i="12"/>
  <c r="EO92" i="12"/>
  <c r="N120" i="8"/>
  <c r="EM56" i="12"/>
  <c r="EI49" i="12"/>
  <c r="EI50" i="12"/>
  <c r="EF170" i="12"/>
  <c r="EF171" i="12"/>
  <c r="EF115" i="12"/>
  <c r="EF116" i="12"/>
  <c r="FX188" i="12"/>
  <c r="FW188" i="12"/>
  <c r="FX181" i="12"/>
  <c r="FW181" i="12"/>
  <c r="FX177" i="12"/>
  <c r="FW177" i="12"/>
  <c r="FX170" i="12"/>
  <c r="FW170" i="12"/>
  <c r="FX165" i="12"/>
  <c r="FW165" i="12"/>
  <c r="FX162" i="12"/>
  <c r="FW162" i="12"/>
  <c r="FX156" i="12"/>
  <c r="FW156" i="12"/>
  <c r="FX153" i="12"/>
  <c r="FW153" i="12"/>
  <c r="FX150" i="12"/>
  <c r="FW150" i="12"/>
  <c r="FX147" i="12"/>
  <c r="FW147" i="12"/>
  <c r="FX142" i="12"/>
  <c r="FW142" i="12"/>
  <c r="FX136" i="12"/>
  <c r="FW136" i="12"/>
  <c r="FY133" i="12"/>
  <c r="FX132" i="12"/>
  <c r="FW132" i="12"/>
  <c r="FX129" i="12"/>
  <c r="FW129" i="12"/>
  <c r="FX115" i="12"/>
  <c r="FW115" i="12"/>
  <c r="FY111" i="12"/>
  <c r="FX110" i="12"/>
  <c r="FW110" i="12"/>
  <c r="FY106" i="12"/>
  <c r="FX105" i="12"/>
  <c r="FW105" i="12"/>
  <c r="FY105" i="12" s="1"/>
  <c r="FX102" i="12"/>
  <c r="FW102" i="12"/>
  <c r="FX94" i="12"/>
  <c r="FW94" i="12"/>
  <c r="FX88" i="12"/>
  <c r="FW88" i="12"/>
  <c r="FY85" i="12"/>
  <c r="FX84" i="12"/>
  <c r="FW84" i="12"/>
  <c r="FX81" i="12"/>
  <c r="FW81" i="12"/>
  <c r="FX77" i="12"/>
  <c r="FW77" i="12"/>
  <c r="FX73" i="12"/>
  <c r="FW73" i="12"/>
  <c r="FX69" i="12"/>
  <c r="FW69" i="12"/>
  <c r="FY67" i="12"/>
  <c r="FX66" i="12"/>
  <c r="FW66" i="12"/>
  <c r="FX62" i="12"/>
  <c r="FW62" i="12"/>
  <c r="FX56" i="12"/>
  <c r="FW56" i="12"/>
  <c r="FY53" i="12"/>
  <c r="FX52" i="12"/>
  <c r="FY52" i="12" s="1"/>
  <c r="FW52" i="12"/>
  <c r="FX49" i="12"/>
  <c r="FW49" i="12"/>
  <c r="FX44" i="12"/>
  <c r="FW44" i="12"/>
  <c r="FX40" i="12"/>
  <c r="FW40" i="12"/>
  <c r="FX32" i="12"/>
  <c r="FW32" i="12"/>
  <c r="FX27" i="12"/>
  <c r="FW27" i="12"/>
  <c r="FX22" i="12"/>
  <c r="FW22" i="12"/>
  <c r="FX17" i="12"/>
  <c r="FW17" i="12"/>
  <c r="FX14" i="12"/>
  <c r="FW14" i="12"/>
  <c r="FY12" i="12"/>
  <c r="FX11" i="12"/>
  <c r="FW11" i="12"/>
  <c r="FY11" i="12" s="1"/>
  <c r="FX10" i="12"/>
  <c r="FW10" i="12"/>
  <c r="FX9" i="12"/>
  <c r="FW9" i="12"/>
  <c r="E166" i="7"/>
  <c r="D166" i="7"/>
  <c r="FU188" i="12"/>
  <c r="FT188" i="12"/>
  <c r="FU181" i="12"/>
  <c r="FU8" i="12" s="1"/>
  <c r="FT181" i="12"/>
  <c r="FT8" i="12" s="1"/>
  <c r="FT194" i="12" s="1"/>
  <c r="FU22" i="12"/>
  <c r="FT22" i="12"/>
  <c r="FU10" i="12"/>
  <c r="FT10" i="12"/>
  <c r="FU9" i="12"/>
  <c r="FT9" i="12"/>
  <c r="E165" i="7"/>
  <c r="D165" i="7"/>
  <c r="FP10" i="12"/>
  <c r="FR188" i="12"/>
  <c r="FQ188" i="12"/>
  <c r="FR181" i="12"/>
  <c r="FQ181" i="12"/>
  <c r="FQ8" i="12" s="1"/>
  <c r="FR22" i="12"/>
  <c r="FQ22" i="12"/>
  <c r="FR10" i="12"/>
  <c r="FQ10" i="12"/>
  <c r="FR9" i="12"/>
  <c r="FQ9" i="12"/>
  <c r="P375" i="8" l="1"/>
  <c r="O382" i="8"/>
  <c r="D175" i="12"/>
  <c r="F171" i="7"/>
  <c r="GN194" i="12"/>
  <c r="GK10" i="12"/>
  <c r="GK194" i="12"/>
  <c r="GK8" i="12"/>
  <c r="F168" i="7"/>
  <c r="F166" i="7"/>
  <c r="F165" i="7"/>
  <c r="GH8" i="12"/>
  <c r="GG194" i="12"/>
  <c r="GH194" i="12" s="1"/>
  <c r="GE10" i="12"/>
  <c r="GD194" i="12"/>
  <c r="GE194" i="12" s="1"/>
  <c r="GE8" i="12"/>
  <c r="GB9" i="12"/>
  <c r="GA194" i="12"/>
  <c r="GB194" i="12" s="1"/>
  <c r="GB8" i="12"/>
  <c r="P382" i="8"/>
  <c r="P306" i="8"/>
  <c r="N211" i="8"/>
  <c r="P211" i="8" s="1"/>
  <c r="D90" i="12"/>
  <c r="FY132" i="12"/>
  <c r="FY110" i="12"/>
  <c r="FY84" i="12"/>
  <c r="FY66" i="12"/>
  <c r="FY9" i="12"/>
  <c r="FX8" i="12"/>
  <c r="FW8" i="12"/>
  <c r="FW194" i="12" s="1"/>
  <c r="D167" i="7" s="1"/>
  <c r="FU194" i="12"/>
  <c r="FV194" i="12" s="1"/>
  <c r="FS181" i="12"/>
  <c r="FQ194" i="12"/>
  <c r="FR8" i="12"/>
  <c r="FP187" i="12"/>
  <c r="FP172" i="12"/>
  <c r="FP168" i="12"/>
  <c r="FP159" i="12"/>
  <c r="FP155" i="12"/>
  <c r="FP152" i="12"/>
  <c r="FP149" i="12"/>
  <c r="FP144" i="12"/>
  <c r="FP138" i="12"/>
  <c r="FO132" i="12"/>
  <c r="FN132" i="12"/>
  <c r="FP135" i="12"/>
  <c r="FP131" i="12"/>
  <c r="FP125" i="12"/>
  <c r="FP107" i="12"/>
  <c r="FP96" i="12"/>
  <c r="FP92" i="12"/>
  <c r="FP83" i="12"/>
  <c r="FP71" i="12"/>
  <c r="FP68" i="12"/>
  <c r="FP64" i="12"/>
  <c r="FP61" i="12"/>
  <c r="FP54" i="12"/>
  <c r="FP51" i="12"/>
  <c r="FP34" i="12"/>
  <c r="FP29" i="12"/>
  <c r="FP19" i="12"/>
  <c r="FP16" i="12"/>
  <c r="FP13" i="12"/>
  <c r="FP192" i="12"/>
  <c r="FP191" i="12"/>
  <c r="FP190" i="12"/>
  <c r="FP189" i="12"/>
  <c r="FO188" i="12"/>
  <c r="FP188" i="12" s="1"/>
  <c r="FN188" i="12"/>
  <c r="FO181" i="12"/>
  <c r="FN181" i="12"/>
  <c r="FO177" i="12"/>
  <c r="FN177" i="12"/>
  <c r="FO170" i="12"/>
  <c r="FN170" i="12"/>
  <c r="FO165" i="12"/>
  <c r="FN165" i="12"/>
  <c r="FP165" i="12" s="1"/>
  <c r="FO162" i="12"/>
  <c r="FN162" i="12"/>
  <c r="FO156" i="12"/>
  <c r="FN156" i="12"/>
  <c r="FP156" i="12" s="1"/>
  <c r="FO153" i="12"/>
  <c r="FN153" i="12"/>
  <c r="FP150" i="12"/>
  <c r="FO150" i="12"/>
  <c r="FN150" i="12"/>
  <c r="FO147" i="12"/>
  <c r="FN147" i="12"/>
  <c r="FO142" i="12"/>
  <c r="FN142" i="12"/>
  <c r="FO136" i="12"/>
  <c r="FP136" i="12" s="1"/>
  <c r="FN136" i="12"/>
  <c r="FP132" i="12"/>
  <c r="FO129" i="12"/>
  <c r="FN129" i="12"/>
  <c r="FO115" i="12"/>
  <c r="FN115" i="12"/>
  <c r="FP115" i="12" s="1"/>
  <c r="FO110" i="12"/>
  <c r="FN110" i="12"/>
  <c r="FO105" i="12"/>
  <c r="FN105" i="12"/>
  <c r="FO102" i="12"/>
  <c r="FN102" i="12"/>
  <c r="FO94" i="12"/>
  <c r="FN94" i="12"/>
  <c r="FO88" i="12"/>
  <c r="FN88" i="12"/>
  <c r="FP88" i="12" s="1"/>
  <c r="FO84" i="12"/>
  <c r="FN84" i="12"/>
  <c r="FO81" i="12"/>
  <c r="FN81" i="12"/>
  <c r="FP81" i="12" s="1"/>
  <c r="FO77" i="12"/>
  <c r="FN77" i="12"/>
  <c r="FO73" i="12"/>
  <c r="FN73" i="12"/>
  <c r="FO69" i="12"/>
  <c r="FN69" i="12"/>
  <c r="FP69" i="12" s="1"/>
  <c r="FO66" i="12"/>
  <c r="FN66" i="12"/>
  <c r="FO62" i="12"/>
  <c r="FN62" i="12"/>
  <c r="FP62" i="12" s="1"/>
  <c r="FO56" i="12"/>
  <c r="FN56" i="12"/>
  <c r="FO52" i="12"/>
  <c r="FN52" i="12"/>
  <c r="FP52" i="12" s="1"/>
  <c r="FO49" i="12"/>
  <c r="FN49" i="12"/>
  <c r="FO44" i="12"/>
  <c r="FN44" i="12"/>
  <c r="FO40" i="12"/>
  <c r="FN40" i="12"/>
  <c r="FO32" i="12"/>
  <c r="FP32" i="12" s="1"/>
  <c r="FN32" i="12"/>
  <c r="FO27" i="12"/>
  <c r="FN27" i="12"/>
  <c r="FO22" i="12"/>
  <c r="FN22" i="12"/>
  <c r="FO17" i="12"/>
  <c r="FN17" i="12"/>
  <c r="FO14" i="12"/>
  <c r="FN14" i="12"/>
  <c r="FP14" i="12" s="1"/>
  <c r="FO11" i="12"/>
  <c r="FN11" i="12"/>
  <c r="FO9" i="12"/>
  <c r="FN9" i="12"/>
  <c r="E163" i="7"/>
  <c r="D163" i="7"/>
  <c r="FM189" i="12"/>
  <c r="FL188" i="12"/>
  <c r="FK188" i="12"/>
  <c r="FM188" i="12" s="1"/>
  <c r="FK194" i="12"/>
  <c r="FI188" i="12"/>
  <c r="FH188" i="12"/>
  <c r="FI181" i="12"/>
  <c r="FH181" i="12"/>
  <c r="FI177" i="12"/>
  <c r="FH177" i="12"/>
  <c r="FI170" i="12"/>
  <c r="FH170" i="12"/>
  <c r="FI165" i="12"/>
  <c r="FH165" i="12"/>
  <c r="FI162" i="12"/>
  <c r="FH162" i="12"/>
  <c r="FI156" i="12"/>
  <c r="FH156" i="12"/>
  <c r="FI153" i="12"/>
  <c r="FH153" i="12"/>
  <c r="FI150" i="12"/>
  <c r="FH150" i="12"/>
  <c r="FI147" i="12"/>
  <c r="FH147" i="12"/>
  <c r="FI142" i="12"/>
  <c r="FH142" i="12"/>
  <c r="FI136" i="12"/>
  <c r="FH136" i="12"/>
  <c r="FI132" i="12"/>
  <c r="FH132" i="12"/>
  <c r="FI129" i="12"/>
  <c r="FH129" i="12"/>
  <c r="FI115" i="12"/>
  <c r="FH115" i="12"/>
  <c r="FI110" i="12"/>
  <c r="FH110" i="12"/>
  <c r="FI105" i="12"/>
  <c r="FH105" i="12"/>
  <c r="FI102" i="12"/>
  <c r="FH102" i="12"/>
  <c r="FI94" i="12"/>
  <c r="FH94" i="12"/>
  <c r="FI88" i="12"/>
  <c r="FH88" i="12"/>
  <c r="FI84" i="12"/>
  <c r="FH84" i="12"/>
  <c r="FI81" i="12"/>
  <c r="FH81" i="12"/>
  <c r="FI77" i="12"/>
  <c r="FH77" i="12"/>
  <c r="FI73" i="12"/>
  <c r="FH73" i="12"/>
  <c r="FI69" i="12"/>
  <c r="FH69" i="12"/>
  <c r="FI66" i="12"/>
  <c r="FH66" i="12"/>
  <c r="FI62" i="12"/>
  <c r="FH62" i="12"/>
  <c r="FI56" i="12"/>
  <c r="FH56" i="12"/>
  <c r="FI52" i="12"/>
  <c r="FH52" i="12"/>
  <c r="FI49" i="12"/>
  <c r="FH49" i="12"/>
  <c r="FI44" i="12"/>
  <c r="FH44" i="12"/>
  <c r="FI40" i="12"/>
  <c r="FH40" i="12"/>
  <c r="FI32" i="12"/>
  <c r="FH32" i="12"/>
  <c r="FI27" i="12"/>
  <c r="FH27" i="12"/>
  <c r="FI22" i="12"/>
  <c r="FH22" i="12"/>
  <c r="FI17" i="12"/>
  <c r="FH17" i="12"/>
  <c r="FI14" i="12"/>
  <c r="FI8" i="12" s="1"/>
  <c r="FH14" i="12"/>
  <c r="FI11" i="12"/>
  <c r="FH11" i="12"/>
  <c r="FI10" i="12"/>
  <c r="FH10" i="12"/>
  <c r="FI9" i="12"/>
  <c r="FH9" i="12"/>
  <c r="FG129" i="12"/>
  <c r="FG130" i="12"/>
  <c r="FF188" i="12"/>
  <c r="FE188" i="12"/>
  <c r="FF181" i="12"/>
  <c r="FE181" i="12"/>
  <c r="FF177" i="12"/>
  <c r="FE177" i="12"/>
  <c r="FF170" i="12"/>
  <c r="FE170" i="12"/>
  <c r="FF165" i="12"/>
  <c r="FE165" i="12"/>
  <c r="FF162" i="12"/>
  <c r="FE162" i="12"/>
  <c r="FF156" i="12"/>
  <c r="FE156" i="12"/>
  <c r="FF153" i="12"/>
  <c r="FE153" i="12"/>
  <c r="FF150" i="12"/>
  <c r="FE150" i="12"/>
  <c r="FF147" i="12"/>
  <c r="FE147" i="12"/>
  <c r="FF142" i="12"/>
  <c r="FE142" i="12"/>
  <c r="FF136" i="12"/>
  <c r="FE136" i="12"/>
  <c r="FF132" i="12"/>
  <c r="FE132" i="12"/>
  <c r="FF129" i="12"/>
  <c r="FE129" i="12"/>
  <c r="FF115" i="12"/>
  <c r="FE115" i="12"/>
  <c r="FF110" i="12"/>
  <c r="FE110" i="12"/>
  <c r="FF105" i="12"/>
  <c r="FE105" i="12"/>
  <c r="FF102" i="12"/>
  <c r="FE102" i="12"/>
  <c r="FF94" i="12"/>
  <c r="FE94" i="12"/>
  <c r="FF88" i="12"/>
  <c r="FE88" i="12"/>
  <c r="FF84" i="12"/>
  <c r="FE84" i="12"/>
  <c r="FF81" i="12"/>
  <c r="FE81" i="12"/>
  <c r="FF77" i="12"/>
  <c r="FE77" i="12"/>
  <c r="FF73" i="12"/>
  <c r="FE73" i="12"/>
  <c r="FF69" i="12"/>
  <c r="FE69" i="12"/>
  <c r="FF66" i="12"/>
  <c r="FE66" i="12"/>
  <c r="FF62" i="12"/>
  <c r="FE62" i="12"/>
  <c r="FF56" i="12"/>
  <c r="FE56" i="12"/>
  <c r="FF52" i="12"/>
  <c r="FE52" i="12"/>
  <c r="FF49" i="12"/>
  <c r="FE49" i="12"/>
  <c r="FF44" i="12"/>
  <c r="FE44" i="12"/>
  <c r="FF40" i="12"/>
  <c r="FE40" i="12"/>
  <c r="FG33" i="12"/>
  <c r="FF32" i="12"/>
  <c r="FG32" i="12" s="1"/>
  <c r="FE32" i="12"/>
  <c r="FF27" i="12"/>
  <c r="FE27" i="12"/>
  <c r="FF22" i="12"/>
  <c r="FE22" i="12"/>
  <c r="FF17" i="12"/>
  <c r="FE17" i="12"/>
  <c r="FF14" i="12"/>
  <c r="FE14" i="12"/>
  <c r="FF11" i="12"/>
  <c r="FE11" i="12"/>
  <c r="FF10" i="12"/>
  <c r="FE10" i="12"/>
  <c r="FF9" i="12"/>
  <c r="FE9" i="12"/>
  <c r="EC188" i="12"/>
  <c r="EC191" i="12"/>
  <c r="DZ84" i="12"/>
  <c r="DZ85" i="12"/>
  <c r="DY17" i="12"/>
  <c r="DX17" i="12"/>
  <c r="DZ32" i="12"/>
  <c r="DZ33" i="12"/>
  <c r="DW40" i="12"/>
  <c r="DW41" i="12"/>
  <c r="DW69" i="12"/>
  <c r="DW70" i="12"/>
  <c r="DW165" i="12"/>
  <c r="DW166" i="12"/>
  <c r="DT10" i="12"/>
  <c r="DT73" i="12"/>
  <c r="DT75" i="12"/>
  <c r="F163" i="7" l="1"/>
  <c r="FY8" i="12"/>
  <c r="FX194" i="12"/>
  <c r="FR194" i="12"/>
  <c r="FS194" i="12" s="1"/>
  <c r="FS8" i="12"/>
  <c r="FP181" i="12"/>
  <c r="FP170" i="12"/>
  <c r="FP153" i="12"/>
  <c r="FP147" i="12"/>
  <c r="FP142" i="12"/>
  <c r="FP129" i="12"/>
  <c r="FP105" i="12"/>
  <c r="FP94" i="12"/>
  <c r="FP66" i="12"/>
  <c r="FP56" i="12"/>
  <c r="FO8" i="12"/>
  <c r="FO194" i="12" s="1"/>
  <c r="E164" i="7" s="1"/>
  <c r="F164" i="7" s="1"/>
  <c r="FP49" i="12"/>
  <c r="FP27" i="12"/>
  <c r="FP17" i="12"/>
  <c r="FN8" i="12"/>
  <c r="FN194" i="12" s="1"/>
  <c r="D164" i="7" s="1"/>
  <c r="FP11" i="12"/>
  <c r="FL194" i="12"/>
  <c r="FM194" i="12" s="1"/>
  <c r="FH8" i="12"/>
  <c r="FH194" i="12" s="1"/>
  <c r="D162" i="7" s="1"/>
  <c r="FJ9" i="12"/>
  <c r="FI194" i="12"/>
  <c r="E162" i="7" s="1"/>
  <c r="FE8" i="12"/>
  <c r="FE194" i="12" s="1"/>
  <c r="D161" i="7" s="1"/>
  <c r="FF8" i="12"/>
  <c r="FG8" i="12" s="1"/>
  <c r="FG9" i="12"/>
  <c r="CD172" i="12"/>
  <c r="CD168" i="12"/>
  <c r="CD92" i="12"/>
  <c r="CD85" i="12"/>
  <c r="CD86" i="12"/>
  <c r="CD19" i="12"/>
  <c r="CD16" i="12"/>
  <c r="F162" i="7" l="1"/>
  <c r="FY194" i="12"/>
  <c r="E167" i="7"/>
  <c r="F167" i="7" s="1"/>
  <c r="FP194" i="12"/>
  <c r="FP8" i="12"/>
  <c r="FJ8" i="12"/>
  <c r="FJ194" i="12"/>
  <c r="FF194" i="12"/>
  <c r="FG194" i="12"/>
  <c r="E161" i="7"/>
  <c r="F161" i="7" s="1"/>
  <c r="BZ27" i="12" l="1"/>
  <c r="G74" i="12"/>
  <c r="BI390" i="11" l="1"/>
  <c r="BI391" i="11"/>
  <c r="BI392" i="11"/>
  <c r="AE214" i="11"/>
  <c r="B13" i="10" l="1"/>
  <c r="C13" i="10"/>
  <c r="B14" i="10"/>
  <c r="C14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1" i="10"/>
  <c r="C51" i="10"/>
  <c r="B52" i="10"/>
  <c r="C52" i="10"/>
  <c r="B53" i="10"/>
  <c r="C53" i="10"/>
  <c r="B54" i="10"/>
  <c r="C54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4" i="10"/>
  <c r="C74" i="10"/>
  <c r="B75" i="10"/>
  <c r="C75" i="10"/>
  <c r="B76" i="10"/>
  <c r="C76" i="10"/>
  <c r="B77" i="10"/>
  <c r="C77" i="10"/>
  <c r="B78" i="10"/>
  <c r="C78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7" i="10"/>
  <c r="C97" i="10"/>
  <c r="B98" i="10"/>
  <c r="C98" i="10"/>
  <c r="B99" i="10"/>
  <c r="C99" i="10"/>
  <c r="B100" i="10"/>
  <c r="C100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8" i="10"/>
  <c r="C198" i="10"/>
  <c r="B199" i="10"/>
  <c r="C199" i="10"/>
  <c r="B200" i="10"/>
  <c r="C200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B391" i="10"/>
  <c r="C391" i="10"/>
  <c r="B392" i="10"/>
  <c r="C392" i="10"/>
  <c r="B393" i="10"/>
  <c r="C393" i="10"/>
  <c r="B394" i="10"/>
  <c r="C394" i="10"/>
  <c r="B12" i="10"/>
  <c r="C12" i="10"/>
  <c r="AZ377" i="10"/>
  <c r="AZ13" i="10"/>
  <c r="AZ17" i="10"/>
  <c r="AZ18" i="10"/>
  <c r="AZ19" i="10"/>
  <c r="AZ20" i="10"/>
  <c r="AZ27" i="10"/>
  <c r="AZ31" i="10"/>
  <c r="AZ32" i="10"/>
  <c r="AZ40" i="10"/>
  <c r="AZ44" i="10"/>
  <c r="AZ45" i="10"/>
  <c r="AZ52" i="10"/>
  <c r="AZ53" i="10"/>
  <c r="AZ54" i="10"/>
  <c r="AZ57" i="10"/>
  <c r="AZ65" i="10"/>
  <c r="AZ66" i="10"/>
  <c r="AZ75" i="10"/>
  <c r="AZ77" i="10"/>
  <c r="AZ81" i="10"/>
  <c r="AZ86" i="10"/>
  <c r="AZ91" i="10"/>
  <c r="AZ98" i="10"/>
  <c r="AZ100" i="10"/>
  <c r="AZ104" i="10"/>
  <c r="AZ105" i="10"/>
  <c r="AZ106" i="10"/>
  <c r="AZ110" i="10"/>
  <c r="AZ112" i="10"/>
  <c r="AZ115" i="10"/>
  <c r="AZ116" i="10"/>
  <c r="AZ121" i="10"/>
  <c r="AZ124" i="10"/>
  <c r="AZ134" i="10"/>
  <c r="AZ137" i="10"/>
  <c r="AZ139" i="10"/>
  <c r="AZ143" i="10"/>
  <c r="AZ145" i="10"/>
  <c r="AZ149" i="10"/>
  <c r="AZ153" i="10"/>
  <c r="AZ159" i="10"/>
  <c r="AZ165" i="10"/>
  <c r="AZ166" i="10"/>
  <c r="AZ172" i="10"/>
  <c r="AZ174" i="10"/>
  <c r="AZ179" i="10"/>
  <c r="AZ182" i="10"/>
  <c r="AZ188" i="10"/>
  <c r="AZ189" i="10"/>
  <c r="AZ193" i="10"/>
  <c r="AZ194" i="10"/>
  <c r="AZ199" i="10"/>
  <c r="AZ200" i="10"/>
  <c r="AZ203" i="10"/>
  <c r="AZ206" i="10"/>
  <c r="AZ207" i="10"/>
  <c r="AZ208" i="10"/>
  <c r="AZ215" i="10"/>
  <c r="AZ218" i="10"/>
  <c r="AZ221" i="10"/>
  <c r="AZ224" i="10"/>
  <c r="AZ227" i="10"/>
  <c r="AZ231" i="10"/>
  <c r="AZ237" i="10"/>
  <c r="AZ241" i="10"/>
  <c r="AZ246" i="10"/>
  <c r="AZ249" i="10"/>
  <c r="AZ252" i="10"/>
  <c r="AZ261" i="10"/>
  <c r="AZ264" i="10"/>
  <c r="AZ268" i="10"/>
  <c r="AZ272" i="10"/>
  <c r="AZ273" i="10"/>
  <c r="AZ275" i="10"/>
  <c r="AZ282" i="10"/>
  <c r="AZ286" i="10"/>
  <c r="AZ290" i="10"/>
  <c r="AZ291" i="10"/>
  <c r="AZ292" i="10"/>
  <c r="AZ295" i="10"/>
  <c r="AZ300" i="10"/>
  <c r="AZ301" i="10"/>
  <c r="AZ303" i="10"/>
  <c r="AZ304" i="10"/>
  <c r="AZ305" i="10"/>
  <c r="AZ307" i="10"/>
  <c r="AZ311" i="10"/>
  <c r="AZ312" i="10"/>
  <c r="AZ314" i="10"/>
  <c r="AZ318" i="10"/>
  <c r="AZ320" i="10"/>
  <c r="AZ323" i="10"/>
  <c r="AZ327" i="10"/>
  <c r="AZ328" i="10"/>
  <c r="AZ333" i="10"/>
  <c r="AZ337" i="10"/>
  <c r="AZ339" i="10"/>
  <c r="AZ341" i="10"/>
  <c r="AZ346" i="10"/>
  <c r="AZ347" i="10"/>
  <c r="AZ350" i="10"/>
  <c r="AZ351" i="10"/>
  <c r="AZ357" i="10"/>
  <c r="AZ359" i="10"/>
  <c r="AZ363" i="10"/>
  <c r="AZ364" i="10"/>
  <c r="AZ371" i="10"/>
  <c r="AZ376" i="10"/>
  <c r="AZ379" i="10"/>
  <c r="AZ381" i="10"/>
  <c r="AZ384" i="10"/>
  <c r="AZ386" i="10"/>
  <c r="AZ387" i="10"/>
  <c r="AY255" i="10"/>
  <c r="AZ391" i="10"/>
  <c r="AZ392" i="10"/>
  <c r="AZ393" i="10"/>
  <c r="AZ390" i="10"/>
  <c r="AX11" i="10"/>
  <c r="AY11" i="10"/>
  <c r="E84" i="7"/>
  <c r="HS316" i="10"/>
  <c r="HS135" i="10"/>
  <c r="HT389" i="10"/>
  <c r="HS389" i="10"/>
  <c r="HT382" i="10"/>
  <c r="HS382" i="10"/>
  <c r="HT360" i="10"/>
  <c r="HS360" i="10"/>
  <c r="HT242" i="10"/>
  <c r="HS242" i="10"/>
  <c r="HT197" i="10"/>
  <c r="HS197" i="10"/>
  <c r="HT157" i="10"/>
  <c r="HS157" i="10"/>
  <c r="HT79" i="10"/>
  <c r="HS79" i="10"/>
  <c r="HT50" i="10"/>
  <c r="HS50" i="10"/>
  <c r="HT24" i="10"/>
  <c r="HS24" i="10"/>
  <c r="HT11" i="10"/>
  <c r="HS11" i="10"/>
  <c r="HT10" i="10"/>
  <c r="HS10" i="10"/>
  <c r="HT9" i="10"/>
  <c r="HS9" i="10"/>
  <c r="D84" i="7"/>
  <c r="HQ389" i="10"/>
  <c r="HP389" i="10"/>
  <c r="HQ382" i="10"/>
  <c r="HP382" i="10"/>
  <c r="HQ360" i="10"/>
  <c r="HP360" i="10"/>
  <c r="HQ242" i="10"/>
  <c r="HP242" i="10"/>
  <c r="HQ197" i="10"/>
  <c r="HP197" i="10"/>
  <c r="HQ157" i="10"/>
  <c r="HP157" i="10"/>
  <c r="HQ79" i="10"/>
  <c r="HP79" i="10"/>
  <c r="HQ50" i="10"/>
  <c r="HP50" i="10"/>
  <c r="HQ24" i="10"/>
  <c r="HP24" i="10"/>
  <c r="HQ11" i="10"/>
  <c r="HP11" i="10"/>
  <c r="HQ10" i="10"/>
  <c r="HP10" i="10"/>
  <c r="HQ9" i="10"/>
  <c r="HP9" i="10"/>
  <c r="HP8" i="10" l="1"/>
  <c r="HP395" i="10" s="1"/>
  <c r="AZ11" i="10"/>
  <c r="F84" i="7"/>
  <c r="HQ8" i="10"/>
  <c r="HQ395" i="10" s="1"/>
  <c r="HS8" i="10"/>
  <c r="HS395" i="10" s="1"/>
  <c r="D85" i="7" s="1"/>
  <c r="HT8" i="10"/>
  <c r="HT395" i="10" s="1"/>
  <c r="HR395" i="10" l="1"/>
  <c r="HU8" i="10"/>
  <c r="HU395" i="10"/>
  <c r="E85" i="7"/>
  <c r="F85" i="7" s="1"/>
  <c r="HN389" i="10" l="1"/>
  <c r="HM389" i="10"/>
  <c r="HN382" i="10"/>
  <c r="HM382" i="10"/>
  <c r="HN360" i="10"/>
  <c r="HM360" i="10"/>
  <c r="HN242" i="10"/>
  <c r="HM242" i="10"/>
  <c r="HN197" i="10"/>
  <c r="HM197" i="10"/>
  <c r="HN157" i="10"/>
  <c r="HM157" i="10"/>
  <c r="HN79" i="10"/>
  <c r="HM79" i="10"/>
  <c r="HN50" i="10"/>
  <c r="HM50" i="10"/>
  <c r="HN24" i="10"/>
  <c r="HM24" i="10"/>
  <c r="HN11" i="10"/>
  <c r="HM11" i="10"/>
  <c r="HN10" i="10"/>
  <c r="HM10" i="10"/>
  <c r="HN9" i="10"/>
  <c r="HM9" i="10"/>
  <c r="HN8" i="10" l="1"/>
  <c r="HN395" i="10" s="1"/>
  <c r="E83" i="7" s="1"/>
  <c r="HM8" i="10"/>
  <c r="HM395" i="10" s="1"/>
  <c r="D83" i="7" s="1"/>
  <c r="HK389" i="10"/>
  <c r="HJ389" i="10"/>
  <c r="HK382" i="10"/>
  <c r="HJ382" i="10"/>
  <c r="HK360" i="10"/>
  <c r="HJ360" i="10"/>
  <c r="HK242" i="10"/>
  <c r="HJ242" i="10"/>
  <c r="HK197" i="10"/>
  <c r="HJ197" i="10"/>
  <c r="HK157" i="10"/>
  <c r="HJ157" i="10"/>
  <c r="HK79" i="10"/>
  <c r="HJ79" i="10"/>
  <c r="HK50" i="10"/>
  <c r="HJ50" i="10"/>
  <c r="HK24" i="10"/>
  <c r="HJ24" i="10"/>
  <c r="HK11" i="10"/>
  <c r="HJ11" i="10"/>
  <c r="HK10" i="10"/>
  <c r="HJ10" i="10"/>
  <c r="HK9" i="10"/>
  <c r="HJ9" i="10"/>
  <c r="HH389" i="10"/>
  <c r="HG389" i="10"/>
  <c r="HH382" i="10"/>
  <c r="HG382" i="10"/>
  <c r="HH360" i="10"/>
  <c r="HG360" i="10"/>
  <c r="HH242" i="10"/>
  <c r="HG242" i="10"/>
  <c r="HH197" i="10"/>
  <c r="HG197" i="10"/>
  <c r="HH157" i="10"/>
  <c r="HG157" i="10"/>
  <c r="HH79" i="10"/>
  <c r="HG79" i="10"/>
  <c r="HH50" i="10"/>
  <c r="HG50" i="10"/>
  <c r="HH24" i="10"/>
  <c r="HG24" i="10"/>
  <c r="HH11" i="10"/>
  <c r="HG11" i="10"/>
  <c r="HH10" i="10"/>
  <c r="HG10" i="10"/>
  <c r="HH9" i="10"/>
  <c r="HG9" i="10"/>
  <c r="HE360" i="10"/>
  <c r="HD360" i="10"/>
  <c r="HE242" i="10"/>
  <c r="HD242" i="10"/>
  <c r="HE197" i="10"/>
  <c r="HD197" i="10"/>
  <c r="HE157" i="10"/>
  <c r="HD157" i="10"/>
  <c r="HE79" i="10"/>
  <c r="HD79" i="10"/>
  <c r="HE50" i="10"/>
  <c r="HD50" i="10"/>
  <c r="HE11" i="10"/>
  <c r="HD11" i="10"/>
  <c r="HE389" i="10"/>
  <c r="HD389" i="10"/>
  <c r="HE382" i="10"/>
  <c r="HD382" i="10"/>
  <c r="HE24" i="10"/>
  <c r="HD24" i="10"/>
  <c r="HE10" i="10"/>
  <c r="HD10" i="10"/>
  <c r="HE9" i="10"/>
  <c r="HD9" i="10"/>
  <c r="HC390" i="10"/>
  <c r="HB389" i="10"/>
  <c r="HA389" i="10"/>
  <c r="HB135" i="10"/>
  <c r="HB55" i="10"/>
  <c r="HA55" i="10"/>
  <c r="HA8" i="10" s="1"/>
  <c r="HB10" i="10"/>
  <c r="HA10" i="10"/>
  <c r="HB9" i="10"/>
  <c r="HA9" i="10"/>
  <c r="GZ390" i="10"/>
  <c r="GY389" i="10"/>
  <c r="GX389" i="10"/>
  <c r="GY135" i="10"/>
  <c r="GY55" i="10"/>
  <c r="GX55" i="10"/>
  <c r="GX8" i="10" s="1"/>
  <c r="GY10" i="10"/>
  <c r="GX10" i="10"/>
  <c r="GY9" i="10"/>
  <c r="GX9" i="10"/>
  <c r="GW390" i="10"/>
  <c r="GV389" i="10"/>
  <c r="GU389" i="10"/>
  <c r="GV135" i="10"/>
  <c r="GV55" i="10"/>
  <c r="GU55" i="10"/>
  <c r="GU8" i="10" s="1"/>
  <c r="GV10" i="10"/>
  <c r="GU10" i="10"/>
  <c r="GV9" i="10"/>
  <c r="GU9" i="10"/>
  <c r="GT299" i="10"/>
  <c r="GS389" i="10"/>
  <c r="GR389" i="10"/>
  <c r="GS382" i="10"/>
  <c r="GR382" i="10"/>
  <c r="GS373" i="10"/>
  <c r="GR373" i="10"/>
  <c r="GT360" i="10"/>
  <c r="GS360" i="10"/>
  <c r="GR360" i="10"/>
  <c r="GT353" i="10"/>
  <c r="GS353" i="10"/>
  <c r="GR353" i="10"/>
  <c r="GT344" i="10"/>
  <c r="GS344" i="10"/>
  <c r="GR344" i="10"/>
  <c r="GT335" i="10"/>
  <c r="GS335" i="10"/>
  <c r="GR335" i="10"/>
  <c r="GT325" i="10"/>
  <c r="GS325" i="10"/>
  <c r="GR325" i="10"/>
  <c r="GT316" i="10"/>
  <c r="GS316" i="10"/>
  <c r="GR316" i="10"/>
  <c r="GT308" i="10"/>
  <c r="GS308" i="10"/>
  <c r="GR308" i="10"/>
  <c r="GS298" i="10"/>
  <c r="GR298" i="10"/>
  <c r="GS287" i="10"/>
  <c r="GR287" i="10"/>
  <c r="GT277" i="10"/>
  <c r="GS277" i="10"/>
  <c r="GR277" i="10"/>
  <c r="GS269" i="10"/>
  <c r="GR269" i="10"/>
  <c r="GT255" i="10"/>
  <c r="GS255" i="10"/>
  <c r="GR255" i="10"/>
  <c r="GT242" i="10"/>
  <c r="GS242" i="10"/>
  <c r="GR242" i="10"/>
  <c r="GT229" i="10"/>
  <c r="GS229" i="10"/>
  <c r="GR229" i="10"/>
  <c r="GT222" i="10"/>
  <c r="GS222" i="10"/>
  <c r="GR222" i="10"/>
  <c r="GT213" i="10"/>
  <c r="GS213" i="10"/>
  <c r="GR213" i="10"/>
  <c r="GT201" i="10"/>
  <c r="GS201" i="10"/>
  <c r="GR201" i="10"/>
  <c r="GT197" i="10"/>
  <c r="GS197" i="10"/>
  <c r="GR197" i="10"/>
  <c r="GT183" i="10"/>
  <c r="GS183" i="10"/>
  <c r="GR183" i="10"/>
  <c r="GT170" i="10"/>
  <c r="GS170" i="10"/>
  <c r="GR170" i="10"/>
  <c r="GT157" i="10"/>
  <c r="GS157" i="10"/>
  <c r="GR157" i="10"/>
  <c r="GT146" i="10"/>
  <c r="GS146" i="10"/>
  <c r="GR146" i="10"/>
  <c r="GT135" i="10"/>
  <c r="GS135" i="10"/>
  <c r="GR135" i="10"/>
  <c r="GT122" i="10"/>
  <c r="GS122" i="10"/>
  <c r="GR122" i="10"/>
  <c r="GT113" i="10"/>
  <c r="GS113" i="10"/>
  <c r="GR113" i="10"/>
  <c r="GT101" i="10"/>
  <c r="GS101" i="10"/>
  <c r="GR101" i="10"/>
  <c r="GT96" i="10"/>
  <c r="GS96" i="10"/>
  <c r="GR96" i="10"/>
  <c r="GS79" i="10"/>
  <c r="GR79" i="10"/>
  <c r="GT73" i="10"/>
  <c r="GS73" i="10"/>
  <c r="GR73" i="10"/>
  <c r="GS55" i="10"/>
  <c r="GR55" i="10"/>
  <c r="GT50" i="10"/>
  <c r="GS50" i="10"/>
  <c r="GR50" i="10"/>
  <c r="GS38" i="10"/>
  <c r="GR38" i="10"/>
  <c r="GT24" i="10"/>
  <c r="GS24" i="10"/>
  <c r="GR24" i="10"/>
  <c r="GT15" i="10"/>
  <c r="GS15" i="10"/>
  <c r="GR15" i="10"/>
  <c r="GT11" i="10"/>
  <c r="GS11" i="10"/>
  <c r="GR11" i="10"/>
  <c r="GS10" i="10"/>
  <c r="GR10" i="10"/>
  <c r="GS9" i="10"/>
  <c r="GR9" i="10"/>
  <c r="GK390" i="10"/>
  <c r="GH390" i="10"/>
  <c r="GE390" i="10"/>
  <c r="EI232" i="10"/>
  <c r="EI233" i="10"/>
  <c r="EI234" i="10"/>
  <c r="EI235" i="10"/>
  <c r="EI236" i="10"/>
  <c r="EI237" i="10"/>
  <c r="EI238" i="10"/>
  <c r="EI239" i="10"/>
  <c r="EI240" i="10"/>
  <c r="EI241" i="10"/>
  <c r="EI244" i="10"/>
  <c r="EI112" i="10"/>
  <c r="J374" i="10"/>
  <c r="J288" i="10"/>
  <c r="J230" i="10"/>
  <c r="J243" i="10"/>
  <c r="J171" i="10"/>
  <c r="J184" i="10"/>
  <c r="J158" i="10"/>
  <c r="FS114" i="10"/>
  <c r="CM385" i="10"/>
  <c r="CM307" i="10"/>
  <c r="CM199" i="10"/>
  <c r="CM154" i="10"/>
  <c r="CM98" i="10"/>
  <c r="CM44" i="10"/>
  <c r="CM16" i="10"/>
  <c r="CM21" i="10"/>
  <c r="EU136" i="10"/>
  <c r="ER136" i="10"/>
  <c r="EF386" i="10"/>
  <c r="EF260" i="10"/>
  <c r="EF220" i="10"/>
  <c r="EF212" i="10"/>
  <c r="EF71" i="10"/>
  <c r="R390" i="10"/>
  <c r="C390" i="10" s="1"/>
  <c r="Q390" i="10"/>
  <c r="B390" i="10" s="1"/>
  <c r="G317" i="10"/>
  <c r="CP374" i="10"/>
  <c r="DE198" i="10"/>
  <c r="GX395" i="10" l="1"/>
  <c r="D78" i="7" s="1"/>
  <c r="GU395" i="10"/>
  <c r="D77" i="7" s="1"/>
  <c r="HA395" i="10"/>
  <c r="D79" i="7" s="1"/>
  <c r="GT298" i="10"/>
  <c r="HK8" i="10"/>
  <c r="HK395" i="10" s="1"/>
  <c r="HJ8" i="10"/>
  <c r="HJ395" i="10" s="1"/>
  <c r="D82" i="7" s="1"/>
  <c r="HE8" i="10"/>
  <c r="HE395" i="10" s="1"/>
  <c r="GT9" i="10"/>
  <c r="GY8" i="10"/>
  <c r="GY395" i="10" s="1"/>
  <c r="GZ395" i="10" s="1"/>
  <c r="HI382" i="10"/>
  <c r="GV8" i="10"/>
  <c r="GV395" i="10" s="1"/>
  <c r="HF10" i="10"/>
  <c r="F83" i="7"/>
  <c r="HH8" i="10"/>
  <c r="HH395" i="10" s="1"/>
  <c r="E81" i="7" s="1"/>
  <c r="HB8" i="10"/>
  <c r="HB395" i="10" s="1"/>
  <c r="HC395" i="10" s="1"/>
  <c r="HD8" i="10"/>
  <c r="HD395" i="10" s="1"/>
  <c r="D80" i="7" s="1"/>
  <c r="HO395" i="10"/>
  <c r="HL382" i="10"/>
  <c r="HG8" i="10"/>
  <c r="HG395" i="10" s="1"/>
  <c r="D81" i="7" s="1"/>
  <c r="HF382" i="10"/>
  <c r="HC389" i="10"/>
  <c r="GZ389" i="10"/>
  <c r="GW389" i="10"/>
  <c r="GR8" i="10"/>
  <c r="GR395" i="10" s="1"/>
  <c r="D76" i="7" s="1"/>
  <c r="GS8" i="10"/>
  <c r="GS395" i="10" s="1"/>
  <c r="CG66" i="10"/>
  <c r="DJ146" i="10"/>
  <c r="DI146" i="10"/>
  <c r="HL8" i="10" l="1"/>
  <c r="HF8" i="10"/>
  <c r="E78" i="7"/>
  <c r="F78" i="7" s="1"/>
  <c r="GT395" i="10"/>
  <c r="E76" i="7"/>
  <c r="F76" i="7" s="1"/>
  <c r="GT8" i="10"/>
  <c r="HL395" i="10"/>
  <c r="E82" i="7"/>
  <c r="F82" i="7" s="1"/>
  <c r="HF395" i="10"/>
  <c r="E80" i="7"/>
  <c r="F80" i="7" s="1"/>
  <c r="HI8" i="10"/>
  <c r="GW395" i="10"/>
  <c r="E77" i="7"/>
  <c r="F77" i="7" s="1"/>
  <c r="E79" i="7"/>
  <c r="F79" i="7" s="1"/>
  <c r="F81" i="7"/>
  <c r="HI395" i="10"/>
  <c r="AJ9" i="12" l="1"/>
  <c r="AJ10" i="12"/>
  <c r="BN10" i="12"/>
  <c r="BQ10" i="12"/>
  <c r="BP10" i="12"/>
  <c r="BT10" i="12"/>
  <c r="N214" i="8"/>
  <c r="D144" i="12"/>
  <c r="O338" i="8"/>
  <c r="O350" i="8"/>
  <c r="O351" i="8"/>
  <c r="FC188" i="12"/>
  <c r="FB188" i="12"/>
  <c r="FC181" i="12"/>
  <c r="FB181" i="12"/>
  <c r="FC177" i="12"/>
  <c r="FB177" i="12"/>
  <c r="FC170" i="12"/>
  <c r="FB170" i="12"/>
  <c r="FC165" i="12"/>
  <c r="FB165" i="12"/>
  <c r="FC162" i="12"/>
  <c r="FB162" i="12"/>
  <c r="FC156" i="12"/>
  <c r="FB156" i="12"/>
  <c r="FC153" i="12"/>
  <c r="FB153" i="12"/>
  <c r="FC150" i="12"/>
  <c r="FB150" i="12"/>
  <c r="FC147" i="12"/>
  <c r="FB147" i="12"/>
  <c r="FC142" i="12"/>
  <c r="FB142" i="12"/>
  <c r="FC136" i="12"/>
  <c r="FB136" i="12"/>
  <c r="FC132" i="12"/>
  <c r="FB132" i="12"/>
  <c r="FC129" i="12"/>
  <c r="FB129" i="12"/>
  <c r="FC115" i="12"/>
  <c r="FB115" i="12"/>
  <c r="FC110" i="12"/>
  <c r="FB110" i="12"/>
  <c r="FC105" i="12"/>
  <c r="FC102" i="12"/>
  <c r="FB102" i="12"/>
  <c r="FC94" i="12"/>
  <c r="FB94" i="12"/>
  <c r="FC88" i="12"/>
  <c r="FB88" i="12"/>
  <c r="FC81" i="12"/>
  <c r="FB81" i="12"/>
  <c r="FC77" i="12"/>
  <c r="FB77" i="12"/>
  <c r="FC73" i="12"/>
  <c r="FB73" i="12"/>
  <c r="FC69" i="12"/>
  <c r="FB69" i="12"/>
  <c r="FC66" i="12"/>
  <c r="FB66" i="12"/>
  <c r="FC62" i="12"/>
  <c r="FB62" i="12"/>
  <c r="FC56" i="12"/>
  <c r="FB56" i="12"/>
  <c r="FC52" i="12"/>
  <c r="FB52" i="12"/>
  <c r="FC49" i="12"/>
  <c r="FB49" i="12"/>
  <c r="FC44" i="12"/>
  <c r="FB44" i="12"/>
  <c r="FC40" i="12"/>
  <c r="FB40" i="12"/>
  <c r="FC32" i="12"/>
  <c r="FB32" i="12"/>
  <c r="FC27" i="12"/>
  <c r="FB27" i="12"/>
  <c r="FC22" i="12"/>
  <c r="FB22" i="12"/>
  <c r="FC17" i="12"/>
  <c r="FB17" i="12"/>
  <c r="FC14" i="12"/>
  <c r="FB14" i="12"/>
  <c r="FC11" i="12"/>
  <c r="FB11" i="12"/>
  <c r="FC9" i="12"/>
  <c r="FB9" i="12"/>
  <c r="FA189" i="12"/>
  <c r="FA187" i="12"/>
  <c r="FA157" i="12"/>
  <c r="FA143" i="12"/>
  <c r="FA111" i="12"/>
  <c r="FA95" i="12"/>
  <c r="FA82" i="12"/>
  <c r="FA45" i="12"/>
  <c r="FA33" i="12"/>
  <c r="FA28" i="12"/>
  <c r="EZ188" i="12"/>
  <c r="EY188" i="12"/>
  <c r="EZ181" i="12"/>
  <c r="EY181" i="12"/>
  <c r="EZ177" i="12"/>
  <c r="EY177" i="12"/>
  <c r="EZ170" i="12"/>
  <c r="EY170" i="12"/>
  <c r="EZ165" i="12"/>
  <c r="EY165" i="12"/>
  <c r="EZ162" i="12"/>
  <c r="EY162" i="12"/>
  <c r="EZ156" i="12"/>
  <c r="EY156" i="12"/>
  <c r="EZ153" i="12"/>
  <c r="EY153" i="12"/>
  <c r="EZ150" i="12"/>
  <c r="EY150" i="12"/>
  <c r="EZ147" i="12"/>
  <c r="EY147" i="12"/>
  <c r="EZ142" i="12"/>
  <c r="EY142" i="12"/>
  <c r="EZ136" i="12"/>
  <c r="EY136" i="12"/>
  <c r="EZ132" i="12"/>
  <c r="EY132" i="12"/>
  <c r="EZ129" i="12"/>
  <c r="EY129" i="12"/>
  <c r="EZ115" i="12"/>
  <c r="EY115" i="12"/>
  <c r="EZ110" i="12"/>
  <c r="EY110" i="12"/>
  <c r="EZ105" i="12"/>
  <c r="EY105" i="12"/>
  <c r="EZ102" i="12"/>
  <c r="EY102" i="12"/>
  <c r="EZ94" i="12"/>
  <c r="EY94" i="12"/>
  <c r="EZ88" i="12"/>
  <c r="EY88" i="12"/>
  <c r="EZ84" i="12"/>
  <c r="EY84" i="12"/>
  <c r="EZ81" i="12"/>
  <c r="EY81" i="12"/>
  <c r="EZ77" i="12"/>
  <c r="EY77" i="12"/>
  <c r="EZ73" i="12"/>
  <c r="EY73" i="12"/>
  <c r="EZ69" i="12"/>
  <c r="EY69" i="12"/>
  <c r="EZ66" i="12"/>
  <c r="EY66" i="12"/>
  <c r="EZ62" i="12"/>
  <c r="EY62" i="12"/>
  <c r="EZ56" i="12"/>
  <c r="EY56" i="12"/>
  <c r="EZ52" i="12"/>
  <c r="EY52" i="12"/>
  <c r="EZ49" i="12"/>
  <c r="EY49" i="12"/>
  <c r="EZ44" i="12"/>
  <c r="EY44" i="12"/>
  <c r="EZ40" i="12"/>
  <c r="EY40" i="12"/>
  <c r="EZ32" i="12"/>
  <c r="EY32" i="12"/>
  <c r="EZ27" i="12"/>
  <c r="EY27" i="12"/>
  <c r="EZ22" i="12"/>
  <c r="EY22" i="12"/>
  <c r="EZ17" i="12"/>
  <c r="EY17" i="12"/>
  <c r="EZ14" i="12"/>
  <c r="EY14" i="12"/>
  <c r="EZ11" i="12"/>
  <c r="EY11" i="12"/>
  <c r="EZ10" i="12"/>
  <c r="EY10" i="12"/>
  <c r="EZ9" i="12"/>
  <c r="EY9" i="12"/>
  <c r="EX190" i="12"/>
  <c r="EW188" i="12"/>
  <c r="EV188" i="12"/>
  <c r="EW177" i="12"/>
  <c r="EV177" i="12"/>
  <c r="EW170" i="12"/>
  <c r="EV170" i="12"/>
  <c r="EW165" i="12"/>
  <c r="EV165" i="12"/>
  <c r="EW162" i="12"/>
  <c r="EV162" i="12"/>
  <c r="EW156" i="12"/>
  <c r="EV156" i="12"/>
  <c r="EW153" i="12"/>
  <c r="EV153" i="12"/>
  <c r="EW150" i="12"/>
  <c r="EV150" i="12"/>
  <c r="EW147" i="12"/>
  <c r="EV147" i="12"/>
  <c r="EW142" i="12"/>
  <c r="EV142" i="12"/>
  <c r="EW136" i="12"/>
  <c r="EV136" i="12"/>
  <c r="EW132" i="12"/>
  <c r="EV132" i="12"/>
  <c r="EW129" i="12"/>
  <c r="EV129" i="12"/>
  <c r="EW115" i="12"/>
  <c r="EV115" i="12"/>
  <c r="EW110" i="12"/>
  <c r="EV110" i="12"/>
  <c r="EW105" i="12"/>
  <c r="EV105" i="12"/>
  <c r="EW102" i="12"/>
  <c r="EV102" i="12"/>
  <c r="EW94" i="12"/>
  <c r="EV94" i="12"/>
  <c r="EW88" i="12"/>
  <c r="EV88" i="12"/>
  <c r="EW84" i="12"/>
  <c r="EV84" i="12"/>
  <c r="EW81" i="12"/>
  <c r="EV81" i="12"/>
  <c r="EW77" i="12"/>
  <c r="EV77" i="12"/>
  <c r="EW73" i="12"/>
  <c r="EV73" i="12"/>
  <c r="EW69" i="12"/>
  <c r="EV69" i="12"/>
  <c r="EW66" i="12"/>
  <c r="EV66" i="12"/>
  <c r="EW62" i="12"/>
  <c r="EV62" i="12"/>
  <c r="EW56" i="12"/>
  <c r="EV56" i="12"/>
  <c r="EW52" i="12"/>
  <c r="EV52" i="12"/>
  <c r="EW49" i="12"/>
  <c r="EV49" i="12"/>
  <c r="EW44" i="12"/>
  <c r="EV44" i="12"/>
  <c r="EW40" i="12"/>
  <c r="EV40" i="12"/>
  <c r="EW32" i="12"/>
  <c r="EV32" i="12"/>
  <c r="EW27" i="12"/>
  <c r="EV27" i="12"/>
  <c r="EW22" i="12"/>
  <c r="EV22" i="12"/>
  <c r="EW17" i="12"/>
  <c r="EV17" i="12"/>
  <c r="EW14" i="12"/>
  <c r="EV14" i="12"/>
  <c r="EW11" i="12"/>
  <c r="EV11" i="12"/>
  <c r="EW10" i="12"/>
  <c r="EV10" i="12"/>
  <c r="EW9" i="12"/>
  <c r="EV9" i="12"/>
  <c r="EU171" i="12"/>
  <c r="ET188" i="12"/>
  <c r="ES188" i="12"/>
  <c r="ET177" i="12"/>
  <c r="ES177" i="12"/>
  <c r="ET170" i="12"/>
  <c r="ES170" i="12"/>
  <c r="ET165" i="12"/>
  <c r="ES165" i="12"/>
  <c r="ET162" i="12"/>
  <c r="ES162" i="12"/>
  <c r="ET156" i="12"/>
  <c r="ES156" i="12"/>
  <c r="ET153" i="12"/>
  <c r="ES153" i="12"/>
  <c r="ET150" i="12"/>
  <c r="ES150" i="12"/>
  <c r="ET147" i="12"/>
  <c r="ES147" i="12"/>
  <c r="ET142" i="12"/>
  <c r="ES142" i="12"/>
  <c r="ET136" i="12"/>
  <c r="ES136" i="12"/>
  <c r="ET132" i="12"/>
  <c r="ES132" i="12"/>
  <c r="ET129" i="12"/>
  <c r="ES129" i="12"/>
  <c r="ET115" i="12"/>
  <c r="ES115" i="12"/>
  <c r="ET110" i="12"/>
  <c r="ES110" i="12"/>
  <c r="ET105" i="12"/>
  <c r="ES105" i="12"/>
  <c r="ET102" i="12"/>
  <c r="ES102" i="12"/>
  <c r="ET94" i="12"/>
  <c r="ES94" i="12"/>
  <c r="ET88" i="12"/>
  <c r="ES88" i="12"/>
  <c r="ET84" i="12"/>
  <c r="ES84" i="12"/>
  <c r="ET81" i="12"/>
  <c r="ES81" i="12"/>
  <c r="ET77" i="12"/>
  <c r="ES77" i="12"/>
  <c r="ET73" i="12"/>
  <c r="ES73" i="12"/>
  <c r="ET69" i="12"/>
  <c r="ES69" i="12"/>
  <c r="ET66" i="12"/>
  <c r="ES66" i="12"/>
  <c r="ET62" i="12"/>
  <c r="ES62" i="12"/>
  <c r="ET56" i="12"/>
  <c r="ES56" i="12"/>
  <c r="ET52" i="12"/>
  <c r="ES52" i="12"/>
  <c r="ET49" i="12"/>
  <c r="ES49" i="12"/>
  <c r="ET44" i="12"/>
  <c r="ES44" i="12"/>
  <c r="ET40" i="12"/>
  <c r="ES40" i="12"/>
  <c r="ET32" i="12"/>
  <c r="ES32" i="12"/>
  <c r="ET27" i="12"/>
  <c r="ES27" i="12"/>
  <c r="ET22" i="12"/>
  <c r="ES22" i="12"/>
  <c r="ET17" i="12"/>
  <c r="ES17" i="12"/>
  <c r="ET14" i="12"/>
  <c r="ES14" i="12"/>
  <c r="ET11" i="12"/>
  <c r="ES11" i="12"/>
  <c r="ET10" i="12"/>
  <c r="ES10" i="12"/>
  <c r="ET9" i="12"/>
  <c r="ES9" i="12"/>
  <c r="ER85" i="12"/>
  <c r="EQ188" i="12"/>
  <c r="EP188" i="12"/>
  <c r="ER182" i="12"/>
  <c r="EQ181" i="12"/>
  <c r="EP181" i="12"/>
  <c r="EQ177" i="12"/>
  <c r="EP177" i="12"/>
  <c r="EQ170" i="12"/>
  <c r="EP170" i="12"/>
  <c r="EQ165" i="12"/>
  <c r="EP165" i="12"/>
  <c r="EQ162" i="12"/>
  <c r="EP162" i="12"/>
  <c r="EQ156" i="12"/>
  <c r="EP156" i="12"/>
  <c r="EQ153" i="12"/>
  <c r="EP153" i="12"/>
  <c r="EQ150" i="12"/>
  <c r="EP150" i="12"/>
  <c r="EQ147" i="12"/>
  <c r="EP147" i="12"/>
  <c r="EQ142" i="12"/>
  <c r="EP142" i="12"/>
  <c r="EQ136" i="12"/>
  <c r="EP136" i="12"/>
  <c r="EQ132" i="12"/>
  <c r="EP132" i="12"/>
  <c r="EQ129" i="12"/>
  <c r="EP129" i="12"/>
  <c r="EQ115" i="12"/>
  <c r="EP115" i="12"/>
  <c r="EQ110" i="12"/>
  <c r="EP110" i="12"/>
  <c r="ER106" i="12"/>
  <c r="EQ105" i="12"/>
  <c r="EP105" i="12"/>
  <c r="EQ102" i="12"/>
  <c r="EP102" i="12"/>
  <c r="EQ94" i="12"/>
  <c r="EP94" i="12"/>
  <c r="EQ88" i="12"/>
  <c r="EP88" i="12"/>
  <c r="EQ84" i="12"/>
  <c r="EP84" i="12"/>
  <c r="EQ81" i="12"/>
  <c r="EP81" i="12"/>
  <c r="EQ77" i="12"/>
  <c r="EP77" i="12"/>
  <c r="EQ73" i="12"/>
  <c r="EP73" i="12"/>
  <c r="EQ69" i="12"/>
  <c r="EP69" i="12"/>
  <c r="ER67" i="12"/>
  <c r="EQ66" i="12"/>
  <c r="EP66" i="12"/>
  <c r="EQ62" i="12"/>
  <c r="EP62" i="12"/>
  <c r="EQ56" i="12"/>
  <c r="EP56" i="12"/>
  <c r="EQ52" i="12"/>
  <c r="EP52" i="12"/>
  <c r="EQ49" i="12"/>
  <c r="EP49" i="12"/>
  <c r="EQ44" i="12"/>
  <c r="EP44" i="12"/>
  <c r="EQ40" i="12"/>
  <c r="EP40" i="12"/>
  <c r="EQ32" i="12"/>
  <c r="EP32" i="12"/>
  <c r="EQ27" i="12"/>
  <c r="EP27" i="12"/>
  <c r="EQ22" i="12"/>
  <c r="EP22" i="12"/>
  <c r="EQ17" i="12"/>
  <c r="EP17" i="12"/>
  <c r="EQ14" i="12"/>
  <c r="EP14" i="12"/>
  <c r="ER12" i="12"/>
  <c r="EQ11" i="12"/>
  <c r="EP11" i="12"/>
  <c r="EQ10" i="12"/>
  <c r="EP10" i="12"/>
  <c r="EQ9" i="12"/>
  <c r="EP9" i="12"/>
  <c r="EO93" i="12"/>
  <c r="EL45" i="12"/>
  <c r="EN188" i="12"/>
  <c r="EM188" i="12"/>
  <c r="EN181" i="12"/>
  <c r="EM181" i="12"/>
  <c r="EN177" i="12"/>
  <c r="EM177" i="12"/>
  <c r="EN165" i="12"/>
  <c r="EM165" i="12"/>
  <c r="EN162" i="12"/>
  <c r="EM162" i="12"/>
  <c r="EN156" i="12"/>
  <c r="EM156" i="12"/>
  <c r="EN153" i="12"/>
  <c r="EM153" i="12"/>
  <c r="EN150" i="12"/>
  <c r="EM150" i="12"/>
  <c r="EN147" i="12"/>
  <c r="EM147" i="12"/>
  <c r="EN136" i="12"/>
  <c r="EM136" i="12"/>
  <c r="EN132" i="12"/>
  <c r="EM132" i="12"/>
  <c r="EN129" i="12"/>
  <c r="EM129" i="12"/>
  <c r="EN115" i="12"/>
  <c r="EM115" i="12"/>
  <c r="EN110" i="12"/>
  <c r="EM110" i="12"/>
  <c r="EN105" i="12"/>
  <c r="EM105" i="12"/>
  <c r="EN102" i="12"/>
  <c r="EM102" i="12"/>
  <c r="EN94" i="12"/>
  <c r="EM94" i="12"/>
  <c r="EN84" i="12"/>
  <c r="EM84" i="12"/>
  <c r="EN81" i="12"/>
  <c r="EM81" i="12"/>
  <c r="EN77" i="12"/>
  <c r="EM77" i="12"/>
  <c r="EN73" i="12"/>
  <c r="EM73" i="12"/>
  <c r="EN66" i="12"/>
  <c r="EM66" i="12"/>
  <c r="EN62" i="12"/>
  <c r="EM62" i="12"/>
  <c r="EN56" i="12"/>
  <c r="EN52" i="12"/>
  <c r="EM52" i="12"/>
  <c r="EN49" i="12"/>
  <c r="EM49" i="12"/>
  <c r="EN44" i="12"/>
  <c r="EM44" i="12"/>
  <c r="EN40" i="12"/>
  <c r="EM40" i="12"/>
  <c r="EN32" i="12"/>
  <c r="EM32" i="12"/>
  <c r="EN27" i="12"/>
  <c r="EM27" i="12"/>
  <c r="EN22" i="12"/>
  <c r="EM22" i="12"/>
  <c r="EN17" i="12"/>
  <c r="EM17" i="12"/>
  <c r="EN14" i="12"/>
  <c r="EM14" i="12"/>
  <c r="EN11" i="12"/>
  <c r="EM11" i="12"/>
  <c r="EN9" i="12"/>
  <c r="EM9" i="12"/>
  <c r="EL190" i="12"/>
  <c r="EL191" i="12"/>
  <c r="EL192" i="12"/>
  <c r="EL166" i="12"/>
  <c r="EL133" i="12"/>
  <c r="EL95" i="12"/>
  <c r="EL50" i="12"/>
  <c r="EL53" i="12"/>
  <c r="EL18" i="12"/>
  <c r="EL23" i="12"/>
  <c r="EL12" i="12"/>
  <c r="EL189" i="12"/>
  <c r="EK188" i="12"/>
  <c r="EJ188" i="12"/>
  <c r="EL182" i="12"/>
  <c r="EK181" i="12"/>
  <c r="EJ181" i="12"/>
  <c r="EL178" i="12"/>
  <c r="EK177" i="12"/>
  <c r="EJ177" i="12"/>
  <c r="EL171" i="12"/>
  <c r="EK170" i="12"/>
  <c r="EJ170" i="12"/>
  <c r="EK165" i="12"/>
  <c r="EJ165" i="12"/>
  <c r="EL163" i="12"/>
  <c r="EK162" i="12"/>
  <c r="EJ162" i="12"/>
  <c r="EL157" i="12"/>
  <c r="EK156" i="12"/>
  <c r="EJ156" i="12"/>
  <c r="EL154" i="12"/>
  <c r="EK153" i="12"/>
  <c r="EJ153" i="12"/>
  <c r="EL151" i="12"/>
  <c r="EK150" i="12"/>
  <c r="EJ150" i="12"/>
  <c r="EL148" i="12"/>
  <c r="EK147" i="12"/>
  <c r="EJ147" i="12"/>
  <c r="EL143" i="12"/>
  <c r="EK142" i="12"/>
  <c r="EJ142" i="12"/>
  <c r="EL137" i="12"/>
  <c r="EK136" i="12"/>
  <c r="EJ136" i="12"/>
  <c r="EK132" i="12"/>
  <c r="EJ132" i="12"/>
  <c r="EL130" i="12"/>
  <c r="EK129" i="12"/>
  <c r="EJ129" i="12"/>
  <c r="EL116" i="12"/>
  <c r="EK115" i="12"/>
  <c r="EJ115" i="12"/>
  <c r="EK110" i="12"/>
  <c r="EJ110" i="12"/>
  <c r="EL106" i="12"/>
  <c r="EK105" i="12"/>
  <c r="EJ105" i="12"/>
  <c r="EL103" i="12"/>
  <c r="EK102" i="12"/>
  <c r="EJ102" i="12"/>
  <c r="EK94" i="12"/>
  <c r="EJ94" i="12"/>
  <c r="EL89" i="12"/>
  <c r="EK88" i="12"/>
  <c r="EJ88" i="12"/>
  <c r="EK84" i="12"/>
  <c r="EJ84" i="12"/>
  <c r="EL82" i="12"/>
  <c r="EK81" i="12"/>
  <c r="EJ81" i="12"/>
  <c r="EK77" i="12"/>
  <c r="EJ77" i="12"/>
  <c r="EK73" i="12"/>
  <c r="EJ73" i="12"/>
  <c r="EL70" i="12"/>
  <c r="EK69" i="12"/>
  <c r="EJ69" i="12"/>
  <c r="EL67" i="12"/>
  <c r="EK66" i="12"/>
  <c r="EJ66" i="12"/>
  <c r="EL63" i="12"/>
  <c r="EK62" i="12"/>
  <c r="EJ62" i="12"/>
  <c r="EL57" i="12"/>
  <c r="EK56" i="12"/>
  <c r="EJ56" i="12"/>
  <c r="EK52" i="12"/>
  <c r="EJ52" i="12"/>
  <c r="EK49" i="12"/>
  <c r="EJ49" i="12"/>
  <c r="EK44" i="12"/>
  <c r="EJ44" i="12"/>
  <c r="EL41" i="12"/>
  <c r="EK40" i="12"/>
  <c r="EJ40" i="12"/>
  <c r="EL33" i="12"/>
  <c r="EK32" i="12"/>
  <c r="EJ32" i="12"/>
  <c r="EL28" i="12"/>
  <c r="EK27" i="12"/>
  <c r="EJ27" i="12"/>
  <c r="EK22" i="12"/>
  <c r="EJ22" i="12"/>
  <c r="EK17" i="12"/>
  <c r="EJ17" i="12"/>
  <c r="EL15" i="12"/>
  <c r="EK14" i="12"/>
  <c r="EJ14" i="12"/>
  <c r="EK11" i="12"/>
  <c r="EJ11" i="12"/>
  <c r="EK10" i="12"/>
  <c r="EJ10" i="12"/>
  <c r="EK9" i="12"/>
  <c r="EJ9" i="12"/>
  <c r="D146" i="12" l="1"/>
  <c r="D92" i="12"/>
  <c r="EL49" i="12"/>
  <c r="EO10" i="12"/>
  <c r="EX188" i="12"/>
  <c r="EL17" i="12"/>
  <c r="FA94" i="12"/>
  <c r="ER84" i="12"/>
  <c r="FA44" i="12"/>
  <c r="FA156" i="12"/>
  <c r="FA177" i="12"/>
  <c r="FC8" i="12"/>
  <c r="FC194" i="12" s="1"/>
  <c r="E160" i="7" s="1"/>
  <c r="D93" i="12"/>
  <c r="EV8" i="12"/>
  <c r="EV194" i="12" s="1"/>
  <c r="D158" i="7" s="1"/>
  <c r="EL11" i="12"/>
  <c r="EL132" i="12"/>
  <c r="FA32" i="12"/>
  <c r="FA188" i="12"/>
  <c r="EL14" i="12"/>
  <c r="BR10" i="12"/>
  <c r="O214" i="8"/>
  <c r="P214" i="8" s="1"/>
  <c r="FA110" i="12"/>
  <c r="EL129" i="12"/>
  <c r="FA142" i="12"/>
  <c r="EL177" i="12"/>
  <c r="EL142" i="12"/>
  <c r="EL162" i="12"/>
  <c r="EL105" i="12"/>
  <c r="EO88" i="12"/>
  <c r="ER105" i="12"/>
  <c r="EL52" i="12"/>
  <c r="EL22" i="12"/>
  <c r="EL94" i="12"/>
  <c r="EL165" i="12"/>
  <c r="FA27" i="12"/>
  <c r="FA81" i="12"/>
  <c r="FA181" i="12"/>
  <c r="EU170" i="12"/>
  <c r="ER66" i="12"/>
  <c r="FB8" i="12"/>
  <c r="FB194" i="12" s="1"/>
  <c r="D160" i="7" s="1"/>
  <c r="EL188" i="12"/>
  <c r="EL66" i="12"/>
  <c r="EZ8" i="12"/>
  <c r="EZ194" i="12" s="1"/>
  <c r="E159" i="7" s="1"/>
  <c r="EY8" i="12"/>
  <c r="EY194" i="12" s="1"/>
  <c r="D159" i="7" s="1"/>
  <c r="FA9" i="12"/>
  <c r="EW8" i="12"/>
  <c r="EW194" i="12" s="1"/>
  <c r="ES8" i="12"/>
  <c r="ES194" i="12" s="1"/>
  <c r="D157" i="7" s="1"/>
  <c r="EU9" i="12"/>
  <c r="ET8" i="12"/>
  <c r="ER181" i="12"/>
  <c r="ER9" i="12"/>
  <c r="EP8" i="12"/>
  <c r="EP194" i="12" s="1"/>
  <c r="D156" i="7" s="1"/>
  <c r="ER11" i="12"/>
  <c r="EQ8" i="12"/>
  <c r="EM8" i="12"/>
  <c r="EN8" i="12"/>
  <c r="EL181" i="12"/>
  <c r="EL170" i="12"/>
  <c r="EL156" i="12"/>
  <c r="EL153" i="12"/>
  <c r="EL150" i="12"/>
  <c r="EL147" i="12"/>
  <c r="EL136" i="12"/>
  <c r="EL115" i="12"/>
  <c r="EL102" i="12"/>
  <c r="EL88" i="12"/>
  <c r="EL81" i="12"/>
  <c r="EL69" i="12"/>
  <c r="EL62" i="12"/>
  <c r="EL56" i="12"/>
  <c r="EL44" i="12"/>
  <c r="EL40" i="12"/>
  <c r="EL32" i="12"/>
  <c r="EL27" i="12"/>
  <c r="EK8" i="12"/>
  <c r="EK194" i="12" s="1"/>
  <c r="EJ8" i="12"/>
  <c r="EJ194" i="12" s="1"/>
  <c r="D154" i="7" s="1"/>
  <c r="EL9" i="12"/>
  <c r="F160" i="7" l="1"/>
  <c r="EM194" i="12"/>
  <c r="D155" i="7" s="1"/>
  <c r="FA8" i="12"/>
  <c r="EX194" i="12"/>
  <c r="E158" i="7"/>
  <c r="F158" i="7" s="1"/>
  <c r="F159" i="7"/>
  <c r="FD194" i="12"/>
  <c r="FA194" i="12"/>
  <c r="ET194" i="12"/>
  <c r="EU8" i="12"/>
  <c r="ER8" i="12"/>
  <c r="EQ194" i="12"/>
  <c r="EO8" i="12"/>
  <c r="EN194" i="12"/>
  <c r="EL8" i="12"/>
  <c r="EL194" i="12"/>
  <c r="E154" i="7"/>
  <c r="F154" i="7" s="1"/>
  <c r="EI189" i="12"/>
  <c r="EI182" i="12"/>
  <c r="EI187" i="12"/>
  <c r="EI46" i="12"/>
  <c r="EI33" i="12"/>
  <c r="EI34" i="12"/>
  <c r="EI29" i="12"/>
  <c r="EI28" i="12"/>
  <c r="EH188" i="12"/>
  <c r="EG188" i="12"/>
  <c r="EH181" i="12"/>
  <c r="EG181" i="12"/>
  <c r="EI178" i="12"/>
  <c r="EH177" i="12"/>
  <c r="EG177" i="12"/>
  <c r="EI171" i="12"/>
  <c r="EH170" i="12"/>
  <c r="EG170" i="12"/>
  <c r="EH165" i="12"/>
  <c r="EG165" i="12"/>
  <c r="EI163" i="12"/>
  <c r="EH162" i="12"/>
  <c r="EG162" i="12"/>
  <c r="EI157" i="12"/>
  <c r="EH156" i="12"/>
  <c r="EG156" i="12"/>
  <c r="EI154" i="12"/>
  <c r="EH153" i="12"/>
  <c r="EG153" i="12"/>
  <c r="EI151" i="12"/>
  <c r="EH150" i="12"/>
  <c r="EG150" i="12"/>
  <c r="EI148" i="12"/>
  <c r="EH147" i="12"/>
  <c r="EG147" i="12"/>
  <c r="EI143" i="12"/>
  <c r="EH142" i="12"/>
  <c r="EG142" i="12"/>
  <c r="EI137" i="12"/>
  <c r="EH136" i="12"/>
  <c r="EG136" i="12"/>
  <c r="EH132" i="12"/>
  <c r="EG132" i="12"/>
  <c r="EI130" i="12"/>
  <c r="EH129" i="12"/>
  <c r="EG129" i="12"/>
  <c r="EI116" i="12"/>
  <c r="EH115" i="12"/>
  <c r="EG115" i="12"/>
  <c r="EH110" i="12"/>
  <c r="EG110" i="12"/>
  <c r="EI106" i="12"/>
  <c r="EH105" i="12"/>
  <c r="EG105" i="12"/>
  <c r="EI103" i="12"/>
  <c r="EH102" i="12"/>
  <c r="EG102" i="12"/>
  <c r="EH94" i="12"/>
  <c r="EG94" i="12"/>
  <c r="EI89" i="12"/>
  <c r="EH88" i="12"/>
  <c r="EG88" i="12"/>
  <c r="EI85" i="12"/>
  <c r="EH84" i="12"/>
  <c r="EG84" i="12"/>
  <c r="EI82" i="12"/>
  <c r="EH81" i="12"/>
  <c r="EG81" i="12"/>
  <c r="EI78" i="12"/>
  <c r="EH77" i="12"/>
  <c r="EG77" i="12"/>
  <c r="EH73" i="12"/>
  <c r="EG73" i="12"/>
  <c r="EI70" i="12"/>
  <c r="EH69" i="12"/>
  <c r="EG69" i="12"/>
  <c r="EI67" i="12"/>
  <c r="EH66" i="12"/>
  <c r="EG66" i="12"/>
  <c r="EI63" i="12"/>
  <c r="EH62" i="12"/>
  <c r="EG62" i="12"/>
  <c r="EI57" i="12"/>
  <c r="EH56" i="12"/>
  <c r="EG56" i="12"/>
  <c r="EH52" i="12"/>
  <c r="EG52" i="12"/>
  <c r="EH49" i="12"/>
  <c r="EG49" i="12"/>
  <c r="EH44" i="12"/>
  <c r="EG44" i="12"/>
  <c r="EI41" i="12"/>
  <c r="EH40" i="12"/>
  <c r="EG40" i="12"/>
  <c r="EH32" i="12"/>
  <c r="EG32" i="12"/>
  <c r="EH27" i="12"/>
  <c r="EG27" i="12"/>
  <c r="EH22" i="12"/>
  <c r="EG22" i="12"/>
  <c r="EH17" i="12"/>
  <c r="EG17" i="12"/>
  <c r="EI15" i="12"/>
  <c r="EH14" i="12"/>
  <c r="EG14" i="12"/>
  <c r="EH11" i="12"/>
  <c r="EG11" i="12"/>
  <c r="EH10" i="12"/>
  <c r="EG10" i="12"/>
  <c r="EH9" i="12"/>
  <c r="EG9" i="12"/>
  <c r="EI136" i="12" l="1"/>
  <c r="EI142" i="12"/>
  <c r="EI32" i="12"/>
  <c r="EI181" i="12"/>
  <c r="EI88" i="12"/>
  <c r="EU194" i="12"/>
  <c r="E157" i="7"/>
  <c r="F157" i="7" s="1"/>
  <c r="EI40" i="12"/>
  <c r="EO194" i="12"/>
  <c r="E155" i="7"/>
  <c r="F155" i="7" s="1"/>
  <c r="EI27" i="12"/>
  <c r="EI62" i="12"/>
  <c r="EI115" i="12"/>
  <c r="ER194" i="12"/>
  <c r="E156" i="7"/>
  <c r="F156" i="7" s="1"/>
  <c r="EI188" i="12"/>
  <c r="EI177" i="12"/>
  <c r="EI170" i="12"/>
  <c r="EI162" i="12"/>
  <c r="EI156" i="12"/>
  <c r="EI153" i="12"/>
  <c r="EI150" i="12"/>
  <c r="EI147" i="12"/>
  <c r="EI129" i="12"/>
  <c r="EI105" i="12"/>
  <c r="EI102" i="12"/>
  <c r="EI84" i="12"/>
  <c r="EI81" i="12"/>
  <c r="EI77" i="12"/>
  <c r="EI69" i="12"/>
  <c r="EI66" i="12"/>
  <c r="EI56" i="12"/>
  <c r="EI44" i="12"/>
  <c r="EG8" i="12"/>
  <c r="EG194" i="12" s="1"/>
  <c r="D153" i="7" s="1"/>
  <c r="EI9" i="12"/>
  <c r="EI10" i="12"/>
  <c r="EI14" i="12"/>
  <c r="EH8" i="12"/>
  <c r="EE188" i="12"/>
  <c r="ED188" i="12"/>
  <c r="EE181" i="12"/>
  <c r="ED181" i="12"/>
  <c r="EE177" i="12"/>
  <c r="ED177" i="12"/>
  <c r="EE170" i="12"/>
  <c r="ED170" i="12"/>
  <c r="EE165" i="12"/>
  <c r="ED165" i="12"/>
  <c r="EE162" i="12"/>
  <c r="ED162" i="12"/>
  <c r="EE156" i="12"/>
  <c r="ED156" i="12"/>
  <c r="EE153" i="12"/>
  <c r="ED153" i="12"/>
  <c r="EE150" i="12"/>
  <c r="ED150" i="12"/>
  <c r="EE147" i="12"/>
  <c r="ED147" i="12"/>
  <c r="EE142" i="12"/>
  <c r="ED142" i="12"/>
  <c r="EE136" i="12"/>
  <c r="ED136" i="12"/>
  <c r="EF133" i="12"/>
  <c r="EE132" i="12"/>
  <c r="ED132" i="12"/>
  <c r="EE129" i="12"/>
  <c r="ED129" i="12"/>
  <c r="EE115" i="12"/>
  <c r="ED115" i="12"/>
  <c r="EF111" i="12"/>
  <c r="EE110" i="12"/>
  <c r="ED110" i="12"/>
  <c r="EF106" i="12"/>
  <c r="EE105" i="12"/>
  <c r="ED105" i="12"/>
  <c r="EE102" i="12"/>
  <c r="ED102" i="12"/>
  <c r="EE94" i="12"/>
  <c r="ED94" i="12"/>
  <c r="EE88" i="12"/>
  <c r="ED88" i="12"/>
  <c r="EF85" i="12"/>
  <c r="EE84" i="12"/>
  <c r="ED84" i="12"/>
  <c r="EE81" i="12"/>
  <c r="ED81" i="12"/>
  <c r="EE77" i="12"/>
  <c r="ED77" i="12"/>
  <c r="EE73" i="12"/>
  <c r="ED73" i="12"/>
  <c r="EE69" i="12"/>
  <c r="ED69" i="12"/>
  <c r="EF67" i="12"/>
  <c r="EE66" i="12"/>
  <c r="ED66" i="12"/>
  <c r="EE62" i="12"/>
  <c r="ED62" i="12"/>
  <c r="EE56" i="12"/>
  <c r="ED56" i="12"/>
  <c r="EF53" i="12"/>
  <c r="EE52" i="12"/>
  <c r="ED52" i="12"/>
  <c r="EE49" i="12"/>
  <c r="ED49" i="12"/>
  <c r="EE44" i="12"/>
  <c r="ED44" i="12"/>
  <c r="EE40" i="12"/>
  <c r="ED40" i="12"/>
  <c r="EE32" i="12"/>
  <c r="ED32" i="12"/>
  <c r="EE27" i="12"/>
  <c r="ED27" i="12"/>
  <c r="EE22" i="12"/>
  <c r="ED22" i="12"/>
  <c r="EE17" i="12"/>
  <c r="ED17" i="12"/>
  <c r="EE14" i="12"/>
  <c r="ED14" i="12"/>
  <c r="EF12" i="12"/>
  <c r="EE11" i="12"/>
  <c r="ED11" i="12"/>
  <c r="EE10" i="12"/>
  <c r="ED10" i="12"/>
  <c r="EE9" i="12"/>
  <c r="ED9" i="12"/>
  <c r="EB188" i="12"/>
  <c r="EA188" i="12"/>
  <c r="EB181" i="12"/>
  <c r="EA181" i="12"/>
  <c r="EB177" i="12"/>
  <c r="EA177" i="12"/>
  <c r="EB170" i="12"/>
  <c r="EA170" i="12"/>
  <c r="EB165" i="12"/>
  <c r="EA165" i="12"/>
  <c r="EB162" i="12"/>
  <c r="EA162" i="12"/>
  <c r="EB156" i="12"/>
  <c r="EA156" i="12"/>
  <c r="EB153" i="12"/>
  <c r="EA153" i="12"/>
  <c r="EB150" i="12"/>
  <c r="EA150" i="12"/>
  <c r="EB147" i="12"/>
  <c r="EA147" i="12"/>
  <c r="EB142" i="12"/>
  <c r="EA142" i="12"/>
  <c r="EB136" i="12"/>
  <c r="EA136" i="12"/>
  <c r="EB132" i="12"/>
  <c r="EA132" i="12"/>
  <c r="EB129" i="12"/>
  <c r="EA129" i="12"/>
  <c r="EB115" i="12"/>
  <c r="EA115" i="12"/>
  <c r="EB110" i="12"/>
  <c r="EA110" i="12"/>
  <c r="EB105" i="12"/>
  <c r="EA105" i="12"/>
  <c r="EB102" i="12"/>
  <c r="EA102" i="12"/>
  <c r="EB94" i="12"/>
  <c r="EA94" i="12"/>
  <c r="EB88" i="12"/>
  <c r="EA88" i="12"/>
  <c r="EB84" i="12"/>
  <c r="EA84" i="12"/>
  <c r="EB81" i="12"/>
  <c r="EA81" i="12"/>
  <c r="EB77" i="12"/>
  <c r="EA77" i="12"/>
  <c r="EB73" i="12"/>
  <c r="EA73" i="12"/>
  <c r="EB69" i="12"/>
  <c r="EA69" i="12"/>
  <c r="EB66" i="12"/>
  <c r="EA66" i="12"/>
  <c r="EB62" i="12"/>
  <c r="EA62" i="12"/>
  <c r="EB56" i="12"/>
  <c r="EA56" i="12"/>
  <c r="EB52" i="12"/>
  <c r="EA52" i="12"/>
  <c r="EB49" i="12"/>
  <c r="EA49" i="12"/>
  <c r="EB44" i="12"/>
  <c r="EA44" i="12"/>
  <c r="EB40" i="12"/>
  <c r="EA40" i="12"/>
  <c r="EB32" i="12"/>
  <c r="EA32" i="12"/>
  <c r="EB27" i="12"/>
  <c r="EA27" i="12"/>
  <c r="EB22" i="12"/>
  <c r="EA22" i="12"/>
  <c r="EB14" i="12"/>
  <c r="EA14" i="12"/>
  <c r="EB11" i="12"/>
  <c r="EA11" i="12"/>
  <c r="EB10" i="12"/>
  <c r="EA10" i="12"/>
  <c r="EB9" i="12"/>
  <c r="EA9" i="12"/>
  <c r="DY188" i="12"/>
  <c r="DX188" i="12"/>
  <c r="DY181" i="12"/>
  <c r="DX181" i="12"/>
  <c r="DY177" i="12"/>
  <c r="DX177" i="12"/>
  <c r="DY170" i="12"/>
  <c r="DX170" i="12"/>
  <c r="DY165" i="12"/>
  <c r="DX165" i="12"/>
  <c r="DY162" i="12"/>
  <c r="DX162" i="12"/>
  <c r="DY156" i="12"/>
  <c r="DX156" i="12"/>
  <c r="DY153" i="12"/>
  <c r="DX153" i="12"/>
  <c r="DY150" i="12"/>
  <c r="DX150" i="12"/>
  <c r="DY147" i="12"/>
  <c r="DX147" i="12"/>
  <c r="DY142" i="12"/>
  <c r="DX142" i="12"/>
  <c r="DY136" i="12"/>
  <c r="DX136" i="12"/>
  <c r="DY132" i="12"/>
  <c r="DX132" i="12"/>
  <c r="DY129" i="12"/>
  <c r="DX129" i="12"/>
  <c r="DY115" i="12"/>
  <c r="DX115" i="12"/>
  <c r="DY110" i="12"/>
  <c r="DX110" i="12"/>
  <c r="DY105" i="12"/>
  <c r="DX105" i="12"/>
  <c r="DY102" i="12"/>
  <c r="DX102" i="12"/>
  <c r="DY94" i="12"/>
  <c r="DX94" i="12"/>
  <c r="DY88" i="12"/>
  <c r="DX88" i="12"/>
  <c r="DY84" i="12"/>
  <c r="DX84" i="12"/>
  <c r="DY81" i="12"/>
  <c r="DX81" i="12"/>
  <c r="DY77" i="12"/>
  <c r="DX77" i="12"/>
  <c r="DY73" i="12"/>
  <c r="DX73" i="12"/>
  <c r="DY69" i="12"/>
  <c r="DX69" i="12"/>
  <c r="DY66" i="12"/>
  <c r="DX66" i="12"/>
  <c r="DY62" i="12"/>
  <c r="DX62" i="12"/>
  <c r="DY56" i="12"/>
  <c r="DX56" i="12"/>
  <c r="DY52" i="12"/>
  <c r="DX52" i="12"/>
  <c r="DY49" i="12"/>
  <c r="DX49" i="12"/>
  <c r="DY44" i="12"/>
  <c r="DX44" i="12"/>
  <c r="DY40" i="12"/>
  <c r="DX40" i="12"/>
  <c r="DY32" i="12"/>
  <c r="DX32" i="12"/>
  <c r="DY27" i="12"/>
  <c r="DX27" i="12"/>
  <c r="DY22" i="12"/>
  <c r="DX22" i="12"/>
  <c r="DY14" i="12"/>
  <c r="DX14" i="12"/>
  <c r="DY11" i="12"/>
  <c r="DX11" i="12"/>
  <c r="DY10" i="12"/>
  <c r="DX10" i="12"/>
  <c r="DY9" i="12"/>
  <c r="DX9" i="12"/>
  <c r="DV188" i="12"/>
  <c r="DU188" i="12"/>
  <c r="DV181" i="12"/>
  <c r="DU181" i="12"/>
  <c r="DV177" i="12"/>
  <c r="DU177" i="12"/>
  <c r="DV170" i="12"/>
  <c r="DU170" i="12"/>
  <c r="DV165" i="12"/>
  <c r="DU165" i="12"/>
  <c r="DV162" i="12"/>
  <c r="DU162" i="12"/>
  <c r="DV156" i="12"/>
  <c r="DU156" i="12"/>
  <c r="DV153" i="12"/>
  <c r="DU153" i="12"/>
  <c r="DV150" i="12"/>
  <c r="DU150" i="12"/>
  <c r="DV147" i="12"/>
  <c r="DU147" i="12"/>
  <c r="DV142" i="12"/>
  <c r="DU142" i="12"/>
  <c r="DV136" i="12"/>
  <c r="DU136" i="12"/>
  <c r="DV132" i="12"/>
  <c r="DU132" i="12"/>
  <c r="DV129" i="12"/>
  <c r="DU129" i="12"/>
  <c r="DV115" i="12"/>
  <c r="DU115" i="12"/>
  <c r="DV110" i="12"/>
  <c r="DU110" i="12"/>
  <c r="DV105" i="12"/>
  <c r="DU105" i="12"/>
  <c r="DV102" i="12"/>
  <c r="DU102" i="12"/>
  <c r="DV94" i="12"/>
  <c r="DU94" i="12"/>
  <c r="DV88" i="12"/>
  <c r="DU88" i="12"/>
  <c r="DV84" i="12"/>
  <c r="DU84" i="12"/>
  <c r="DV81" i="12"/>
  <c r="DU81" i="12"/>
  <c r="DV77" i="12"/>
  <c r="DU77" i="12"/>
  <c r="DV73" i="12"/>
  <c r="DU73" i="12"/>
  <c r="DV69" i="12"/>
  <c r="DU69" i="12"/>
  <c r="DV66" i="12"/>
  <c r="DU66" i="12"/>
  <c r="DV62" i="12"/>
  <c r="DU62" i="12"/>
  <c r="DV56" i="12"/>
  <c r="DU56" i="12"/>
  <c r="DV52" i="12"/>
  <c r="DU52" i="12"/>
  <c r="DV49" i="12"/>
  <c r="DU49" i="12"/>
  <c r="DV44" i="12"/>
  <c r="DU44" i="12"/>
  <c r="DV40" i="12"/>
  <c r="DU40" i="12"/>
  <c r="DV32" i="12"/>
  <c r="DU32" i="12"/>
  <c r="DV27" i="12"/>
  <c r="DU27" i="12"/>
  <c r="DV22" i="12"/>
  <c r="DU22" i="12"/>
  <c r="DV14" i="12"/>
  <c r="DU14" i="12"/>
  <c r="DV11" i="12"/>
  <c r="DU11" i="12"/>
  <c r="DV10" i="12"/>
  <c r="DU10" i="12"/>
  <c r="DV9" i="12"/>
  <c r="DU9" i="12"/>
  <c r="DS188" i="12"/>
  <c r="DR188" i="12"/>
  <c r="DS181" i="12"/>
  <c r="DR181" i="12"/>
  <c r="DS177" i="12"/>
  <c r="DR177" i="12"/>
  <c r="DS170" i="12"/>
  <c r="DR170" i="12"/>
  <c r="DS165" i="12"/>
  <c r="DR165" i="12"/>
  <c r="DS162" i="12"/>
  <c r="DR162" i="12"/>
  <c r="DS156" i="12"/>
  <c r="DR156" i="12"/>
  <c r="DS153" i="12"/>
  <c r="DR153" i="12"/>
  <c r="DS150" i="12"/>
  <c r="DR150" i="12"/>
  <c r="DS147" i="12"/>
  <c r="DR147" i="12"/>
  <c r="DS142" i="12"/>
  <c r="DR142" i="12"/>
  <c r="DS136" i="12"/>
  <c r="DR136" i="12"/>
  <c r="DS132" i="12"/>
  <c r="DR132" i="12"/>
  <c r="DS129" i="12"/>
  <c r="DR129" i="12"/>
  <c r="DS115" i="12"/>
  <c r="DR115" i="12"/>
  <c r="DS110" i="12"/>
  <c r="DR110" i="12"/>
  <c r="DS105" i="12"/>
  <c r="DR105" i="12"/>
  <c r="DS102" i="12"/>
  <c r="DR102" i="12"/>
  <c r="DS94" i="12"/>
  <c r="DR94" i="12"/>
  <c r="DS88" i="12"/>
  <c r="DR88" i="12"/>
  <c r="DS84" i="12"/>
  <c r="DR84" i="12"/>
  <c r="DS81" i="12"/>
  <c r="DR81" i="12"/>
  <c r="DS77" i="12"/>
  <c r="DR77" i="12"/>
  <c r="DS73" i="12"/>
  <c r="DR73" i="12"/>
  <c r="DS69" i="12"/>
  <c r="DR69" i="12"/>
  <c r="DS66" i="12"/>
  <c r="DR66" i="12"/>
  <c r="DS62" i="12"/>
  <c r="DR62" i="12"/>
  <c r="DS56" i="12"/>
  <c r="DR56" i="12"/>
  <c r="DS52" i="12"/>
  <c r="DR52" i="12"/>
  <c r="DS49" i="12"/>
  <c r="DR49" i="12"/>
  <c r="DS44" i="12"/>
  <c r="DR44" i="12"/>
  <c r="DS40" i="12"/>
  <c r="DR40" i="12"/>
  <c r="DS32" i="12"/>
  <c r="DR32" i="12"/>
  <c r="DS27" i="12"/>
  <c r="DR27" i="12"/>
  <c r="DS22" i="12"/>
  <c r="DR22" i="12"/>
  <c r="DS14" i="12"/>
  <c r="DR14" i="12"/>
  <c r="DS11" i="12"/>
  <c r="DR11" i="12"/>
  <c r="DS10" i="12"/>
  <c r="DR10" i="12"/>
  <c r="DS9" i="12"/>
  <c r="DR9" i="12"/>
  <c r="DP188" i="12"/>
  <c r="DO188" i="12"/>
  <c r="DP181" i="12"/>
  <c r="DO181" i="12"/>
  <c r="DP177" i="12"/>
  <c r="DO177" i="12"/>
  <c r="DP170" i="12"/>
  <c r="DO170" i="12"/>
  <c r="DP165" i="12"/>
  <c r="DO165" i="12"/>
  <c r="DP162" i="12"/>
  <c r="DO162" i="12"/>
  <c r="DP156" i="12"/>
  <c r="DO156" i="12"/>
  <c r="DP153" i="12"/>
  <c r="DO153" i="12"/>
  <c r="DP150" i="12"/>
  <c r="DO150" i="12"/>
  <c r="DP147" i="12"/>
  <c r="DO147" i="12"/>
  <c r="DP142" i="12"/>
  <c r="DO142" i="12"/>
  <c r="DP136" i="12"/>
  <c r="DO136" i="12"/>
  <c r="DP132" i="12"/>
  <c r="DO132" i="12"/>
  <c r="DP129" i="12"/>
  <c r="DO129" i="12"/>
  <c r="DP115" i="12"/>
  <c r="DO115" i="12"/>
  <c r="DP110" i="12"/>
  <c r="DO110" i="12"/>
  <c r="DP105" i="12"/>
  <c r="DO105" i="12"/>
  <c r="DP102" i="12"/>
  <c r="DO102" i="12"/>
  <c r="DP94" i="12"/>
  <c r="DO94" i="12"/>
  <c r="DP88" i="12"/>
  <c r="DO88" i="12"/>
  <c r="DQ85" i="12"/>
  <c r="DP84" i="12"/>
  <c r="DO84" i="12"/>
  <c r="DP81" i="12"/>
  <c r="DO81" i="12"/>
  <c r="DP77" i="12"/>
  <c r="DO77" i="12"/>
  <c r="DP73" i="12"/>
  <c r="DO73" i="12"/>
  <c r="DP69" i="12"/>
  <c r="DO69" i="12"/>
  <c r="DP66" i="12"/>
  <c r="DO66" i="12"/>
  <c r="DP62" i="12"/>
  <c r="DO62" i="12"/>
  <c r="DP56" i="12"/>
  <c r="DO56" i="12"/>
  <c r="DP52" i="12"/>
  <c r="DO52" i="12"/>
  <c r="DP49" i="12"/>
  <c r="DO49" i="12"/>
  <c r="DP44" i="12"/>
  <c r="DO44" i="12"/>
  <c r="DP40" i="12"/>
  <c r="DO40" i="12"/>
  <c r="DP32" i="12"/>
  <c r="DO32" i="12"/>
  <c r="DP27" i="12"/>
  <c r="DO27" i="12"/>
  <c r="DP22" i="12"/>
  <c r="DO22" i="12"/>
  <c r="DP14" i="12"/>
  <c r="DO14" i="12"/>
  <c r="DP11" i="12"/>
  <c r="DO11" i="12"/>
  <c r="DP10" i="12"/>
  <c r="DO10" i="12"/>
  <c r="DP9" i="12"/>
  <c r="DO9" i="12"/>
  <c r="DM188" i="12"/>
  <c r="DL188" i="12"/>
  <c r="DN182" i="12"/>
  <c r="DM181" i="12"/>
  <c r="DL181" i="12"/>
  <c r="DM177" i="12"/>
  <c r="DL177" i="12"/>
  <c r="DM170" i="12"/>
  <c r="DL170" i="12"/>
  <c r="DM165" i="12"/>
  <c r="DL165" i="12"/>
  <c r="DM162" i="12"/>
  <c r="DL162" i="12"/>
  <c r="DM156" i="12"/>
  <c r="DL156" i="12"/>
  <c r="DM153" i="12"/>
  <c r="DL153" i="12"/>
  <c r="DM150" i="12"/>
  <c r="DL150" i="12"/>
  <c r="DM147" i="12"/>
  <c r="DL147" i="12"/>
  <c r="DM142" i="12"/>
  <c r="DL142" i="12"/>
  <c r="DM136" i="12"/>
  <c r="DL136" i="12"/>
  <c r="DM132" i="12"/>
  <c r="DL132" i="12"/>
  <c r="DM129" i="12"/>
  <c r="DL129" i="12"/>
  <c r="DM115" i="12"/>
  <c r="DL115" i="12"/>
  <c r="DM110" i="12"/>
  <c r="DL110" i="12"/>
  <c r="DM105" i="12"/>
  <c r="DL105" i="12"/>
  <c r="DM102" i="12"/>
  <c r="DL102" i="12"/>
  <c r="DM94" i="12"/>
  <c r="DL94" i="12"/>
  <c r="DM88" i="12"/>
  <c r="DL88" i="12"/>
  <c r="DM84" i="12"/>
  <c r="DL84" i="12"/>
  <c r="DM81" i="12"/>
  <c r="DL81" i="12"/>
  <c r="DM77" i="12"/>
  <c r="DL77" i="12"/>
  <c r="DM73" i="12"/>
  <c r="DL73" i="12"/>
  <c r="DM69" i="12"/>
  <c r="DL69" i="12"/>
  <c r="DM66" i="12"/>
  <c r="DL66" i="12"/>
  <c r="DM62" i="12"/>
  <c r="DL62" i="12"/>
  <c r="DM56" i="12"/>
  <c r="DL56" i="12"/>
  <c r="DM52" i="12"/>
  <c r="DL52" i="12"/>
  <c r="DM49" i="12"/>
  <c r="DL49" i="12"/>
  <c r="DM44" i="12"/>
  <c r="DL44" i="12"/>
  <c r="DM40" i="12"/>
  <c r="DL40" i="12"/>
  <c r="DM32" i="12"/>
  <c r="DL32" i="12"/>
  <c r="DM27" i="12"/>
  <c r="DL27" i="12"/>
  <c r="DM22" i="12"/>
  <c r="DL22" i="12"/>
  <c r="DM17" i="12"/>
  <c r="DL17" i="12"/>
  <c r="DM14" i="12"/>
  <c r="DL14" i="12"/>
  <c r="DM11" i="12"/>
  <c r="DL11" i="12"/>
  <c r="DM9" i="12"/>
  <c r="DL9" i="12"/>
  <c r="DJ188" i="12"/>
  <c r="DI188" i="12"/>
  <c r="DJ181" i="12"/>
  <c r="DI181" i="12"/>
  <c r="DJ177" i="12"/>
  <c r="DI177" i="12"/>
  <c r="DJ170" i="12"/>
  <c r="DI170" i="12"/>
  <c r="DJ165" i="12"/>
  <c r="DI165" i="12"/>
  <c r="DJ162" i="12"/>
  <c r="DI162" i="12"/>
  <c r="DJ156" i="12"/>
  <c r="DI156" i="12"/>
  <c r="DJ153" i="12"/>
  <c r="DI153" i="12"/>
  <c r="DJ150" i="12"/>
  <c r="DI150" i="12"/>
  <c r="DJ147" i="12"/>
  <c r="DI147" i="12"/>
  <c r="DJ142" i="12"/>
  <c r="DI142" i="12"/>
  <c r="DJ136" i="12"/>
  <c r="DI136" i="12"/>
  <c r="DJ132" i="12"/>
  <c r="DI132" i="12"/>
  <c r="DJ129" i="12"/>
  <c r="DI129" i="12"/>
  <c r="DJ115" i="12"/>
  <c r="DI115" i="12"/>
  <c r="DJ110" i="12"/>
  <c r="DI110" i="12"/>
  <c r="DJ105" i="12"/>
  <c r="DI105" i="12"/>
  <c r="DJ102" i="12"/>
  <c r="DI102" i="12"/>
  <c r="DJ94" i="12"/>
  <c r="DI94" i="12"/>
  <c r="DJ88" i="12"/>
  <c r="DI88" i="12"/>
  <c r="DK85" i="12"/>
  <c r="DJ84" i="12"/>
  <c r="DI84" i="12"/>
  <c r="DJ81" i="12"/>
  <c r="DI81" i="12"/>
  <c r="DJ77" i="12"/>
  <c r="DI77" i="12"/>
  <c r="DJ73" i="12"/>
  <c r="DI73" i="12"/>
  <c r="DJ69" i="12"/>
  <c r="DI69" i="12"/>
  <c r="DJ66" i="12"/>
  <c r="DI66" i="12"/>
  <c r="DJ62" i="12"/>
  <c r="DI62" i="12"/>
  <c r="DJ56" i="12"/>
  <c r="DI56" i="12"/>
  <c r="DJ52" i="12"/>
  <c r="DI52" i="12"/>
  <c r="DJ49" i="12"/>
  <c r="DI49" i="12"/>
  <c r="DJ44" i="12"/>
  <c r="DI44" i="12"/>
  <c r="DJ40" i="12"/>
  <c r="DI40" i="12"/>
  <c r="DJ32" i="12"/>
  <c r="DI32" i="12"/>
  <c r="DJ27" i="12"/>
  <c r="DI27" i="12"/>
  <c r="DJ22" i="12"/>
  <c r="DI22" i="12"/>
  <c r="DJ14" i="12"/>
  <c r="DI14" i="12"/>
  <c r="DJ11" i="12"/>
  <c r="DI11" i="12"/>
  <c r="DJ10" i="12"/>
  <c r="DI10" i="12"/>
  <c r="DJ9" i="12"/>
  <c r="DI9" i="12"/>
  <c r="DH189" i="12"/>
  <c r="DG188" i="12"/>
  <c r="DF188" i="12"/>
  <c r="DG181" i="12"/>
  <c r="DF181" i="12"/>
  <c r="DG177" i="12"/>
  <c r="DF177" i="12"/>
  <c r="DG170" i="12"/>
  <c r="DF170" i="12"/>
  <c r="DG165" i="12"/>
  <c r="DF165" i="12"/>
  <c r="DG162" i="12"/>
  <c r="DF162" i="12"/>
  <c r="DG156" i="12"/>
  <c r="DF156" i="12"/>
  <c r="DG153" i="12"/>
  <c r="DF153" i="12"/>
  <c r="DG150" i="12"/>
  <c r="DF150" i="12"/>
  <c r="DG147" i="12"/>
  <c r="DF147" i="12"/>
  <c r="DG142" i="12"/>
  <c r="DF142" i="12"/>
  <c r="DG136" i="12"/>
  <c r="DF136" i="12"/>
  <c r="DG132" i="12"/>
  <c r="DF132" i="12"/>
  <c r="DG129" i="12"/>
  <c r="DF129" i="12"/>
  <c r="DG115" i="12"/>
  <c r="DF115" i="12"/>
  <c r="DG110" i="12"/>
  <c r="DF110" i="12"/>
  <c r="DG105" i="12"/>
  <c r="DG102" i="12"/>
  <c r="DF102" i="12"/>
  <c r="DG94" i="12"/>
  <c r="DF94" i="12"/>
  <c r="DG88" i="12"/>
  <c r="DF88" i="12"/>
  <c r="DG84" i="12"/>
  <c r="DG81" i="12"/>
  <c r="DF81" i="12"/>
  <c r="DG77" i="12"/>
  <c r="DF77" i="12"/>
  <c r="DG73" i="12"/>
  <c r="DF73" i="12"/>
  <c r="DG69" i="12"/>
  <c r="DF69" i="12"/>
  <c r="DG66" i="12"/>
  <c r="DF66" i="12"/>
  <c r="DG62" i="12"/>
  <c r="DF62" i="12"/>
  <c r="DG56" i="12"/>
  <c r="DF56" i="12"/>
  <c r="DG52" i="12"/>
  <c r="DF52" i="12"/>
  <c r="DG49" i="12"/>
  <c r="DF49" i="12"/>
  <c r="DG44" i="12"/>
  <c r="DF44" i="12"/>
  <c r="DG40" i="12"/>
  <c r="DF40" i="12"/>
  <c r="DG32" i="12"/>
  <c r="DF32" i="12"/>
  <c r="DG27" i="12"/>
  <c r="DF27" i="12"/>
  <c r="DG22" i="12"/>
  <c r="DF22" i="12"/>
  <c r="DG17" i="12"/>
  <c r="DF17" i="12"/>
  <c r="DG14" i="12"/>
  <c r="DF14" i="12"/>
  <c r="DG11" i="12"/>
  <c r="DF11" i="12"/>
  <c r="DG9" i="12"/>
  <c r="DF9" i="12"/>
  <c r="DD188" i="12"/>
  <c r="DC188" i="12"/>
  <c r="DD181" i="12"/>
  <c r="DC181" i="12"/>
  <c r="DD177" i="12"/>
  <c r="DC177" i="12"/>
  <c r="DD170" i="12"/>
  <c r="DC170" i="12"/>
  <c r="DD165" i="12"/>
  <c r="DC165" i="12"/>
  <c r="DD162" i="12"/>
  <c r="DC162" i="12"/>
  <c r="DD156" i="12"/>
  <c r="DC156" i="12"/>
  <c r="DD153" i="12"/>
  <c r="DC153" i="12"/>
  <c r="DD150" i="12"/>
  <c r="DC150" i="12"/>
  <c r="DD147" i="12"/>
  <c r="DC147" i="12"/>
  <c r="DD142" i="12"/>
  <c r="DC142" i="12"/>
  <c r="DD136" i="12"/>
  <c r="DC136" i="12"/>
  <c r="DD132" i="12"/>
  <c r="DC132" i="12"/>
  <c r="DD129" i="12"/>
  <c r="DC129" i="12"/>
  <c r="DD115" i="12"/>
  <c r="DC115" i="12"/>
  <c r="DD110" i="12"/>
  <c r="DC110" i="12"/>
  <c r="DD105" i="12"/>
  <c r="DC105" i="12"/>
  <c r="DD102" i="12"/>
  <c r="DC102" i="12"/>
  <c r="DD94" i="12"/>
  <c r="DC94" i="12"/>
  <c r="DD88" i="12"/>
  <c r="DC88" i="12"/>
  <c r="DE85" i="12"/>
  <c r="DD84" i="12"/>
  <c r="DC84" i="12"/>
  <c r="DD81" i="12"/>
  <c r="DC81" i="12"/>
  <c r="DD77" i="12"/>
  <c r="DC77" i="12"/>
  <c r="DD73" i="12"/>
  <c r="DC73" i="12"/>
  <c r="DD69" i="12"/>
  <c r="DC69" i="12"/>
  <c r="DD66" i="12"/>
  <c r="DC66" i="12"/>
  <c r="DD62" i="12"/>
  <c r="DC62" i="12"/>
  <c r="DD56" i="12"/>
  <c r="DC56" i="12"/>
  <c r="DD52" i="12"/>
  <c r="DC52" i="12"/>
  <c r="DD49" i="12"/>
  <c r="DC49" i="12"/>
  <c r="DD44" i="12"/>
  <c r="DC44" i="12"/>
  <c r="DD40" i="12"/>
  <c r="DC40" i="12"/>
  <c r="DD32" i="12"/>
  <c r="DC32" i="12"/>
  <c r="DD27" i="12"/>
  <c r="DC27" i="12"/>
  <c r="DD22" i="12"/>
  <c r="DC22" i="12"/>
  <c r="DD14" i="12"/>
  <c r="DC14" i="12"/>
  <c r="DD11" i="12"/>
  <c r="DC11" i="12"/>
  <c r="DD10" i="12"/>
  <c r="DC10" i="12"/>
  <c r="DD9" i="12"/>
  <c r="DC9" i="12"/>
  <c r="DB189" i="12"/>
  <c r="DA188" i="12"/>
  <c r="CZ188" i="12"/>
  <c r="DA181" i="12"/>
  <c r="CZ181" i="12"/>
  <c r="DA177" i="12"/>
  <c r="CZ177" i="12"/>
  <c r="DA170" i="12"/>
  <c r="CZ170" i="12"/>
  <c r="DA165" i="12"/>
  <c r="CZ165" i="12"/>
  <c r="DA162" i="12"/>
  <c r="CZ162" i="12"/>
  <c r="DA156" i="12"/>
  <c r="CZ156" i="12"/>
  <c r="DA153" i="12"/>
  <c r="CZ153" i="12"/>
  <c r="DA150" i="12"/>
  <c r="CZ150" i="12"/>
  <c r="DA147" i="12"/>
  <c r="CZ147" i="12"/>
  <c r="DA142" i="12"/>
  <c r="CZ142" i="12"/>
  <c r="DA136" i="12"/>
  <c r="CZ136" i="12"/>
  <c r="DA132" i="12"/>
  <c r="CZ132" i="12"/>
  <c r="DA129" i="12"/>
  <c r="CZ129" i="12"/>
  <c r="DA115" i="12"/>
  <c r="CZ115" i="12"/>
  <c r="DA110" i="12"/>
  <c r="CZ110" i="12"/>
  <c r="DA105" i="12"/>
  <c r="DA102" i="12"/>
  <c r="CZ102" i="12"/>
  <c r="DA94" i="12"/>
  <c r="CZ94" i="12"/>
  <c r="DA88" i="12"/>
  <c r="CZ88" i="12"/>
  <c r="DA84" i="12"/>
  <c r="DA81" i="12"/>
  <c r="CZ81" i="12"/>
  <c r="DA77" i="12"/>
  <c r="CZ77" i="12"/>
  <c r="DA73" i="12"/>
  <c r="CZ73" i="12"/>
  <c r="DA69" i="12"/>
  <c r="CZ69" i="12"/>
  <c r="DA66" i="12"/>
  <c r="CZ66" i="12"/>
  <c r="DA62" i="12"/>
  <c r="CZ62" i="12"/>
  <c r="DA56" i="12"/>
  <c r="CZ56" i="12"/>
  <c r="DA52" i="12"/>
  <c r="CZ52" i="12"/>
  <c r="DA49" i="12"/>
  <c r="CZ49" i="12"/>
  <c r="DA44" i="12"/>
  <c r="CZ44" i="12"/>
  <c r="DA40" i="12"/>
  <c r="CZ40" i="12"/>
  <c r="DA32" i="12"/>
  <c r="CZ32" i="12"/>
  <c r="DA27" i="12"/>
  <c r="CZ27" i="12"/>
  <c r="DA22" i="12"/>
  <c r="CZ22" i="12"/>
  <c r="DA17" i="12"/>
  <c r="CZ17" i="12"/>
  <c r="DA14" i="12"/>
  <c r="CZ14" i="12"/>
  <c r="DA11" i="12"/>
  <c r="CZ11" i="12"/>
  <c r="DA9" i="12"/>
  <c r="CZ9" i="12"/>
  <c r="CX192" i="12"/>
  <c r="CX191" i="12"/>
  <c r="CX190" i="12"/>
  <c r="CW188" i="12"/>
  <c r="CX181" i="12"/>
  <c r="CW181" i="12"/>
  <c r="CX177" i="12"/>
  <c r="CW177" i="12"/>
  <c r="CX170" i="12"/>
  <c r="CW170" i="12"/>
  <c r="CX165" i="12"/>
  <c r="CW165" i="12"/>
  <c r="CX162" i="12"/>
  <c r="CW162" i="12"/>
  <c r="CX156" i="12"/>
  <c r="CW156" i="12"/>
  <c r="CX153" i="12"/>
  <c r="CW153" i="12"/>
  <c r="CX150" i="12"/>
  <c r="CW150" i="12"/>
  <c r="CX147" i="12"/>
  <c r="CW147" i="12"/>
  <c r="CX142" i="12"/>
  <c r="CW142" i="12"/>
  <c r="CX136" i="12"/>
  <c r="CW136" i="12"/>
  <c r="CX132" i="12"/>
  <c r="CW132" i="12"/>
  <c r="CX129" i="12"/>
  <c r="CW129" i="12"/>
  <c r="CX115" i="12"/>
  <c r="CW115" i="12"/>
  <c r="CX110" i="12"/>
  <c r="CW110" i="12"/>
  <c r="CX105" i="12"/>
  <c r="CW105" i="12"/>
  <c r="CX102" i="12"/>
  <c r="CW102" i="12"/>
  <c r="CX94" i="12"/>
  <c r="CW94" i="12"/>
  <c r="CX88" i="12"/>
  <c r="CW88" i="12"/>
  <c r="CX84" i="12"/>
  <c r="CW84" i="12"/>
  <c r="CX81" i="12"/>
  <c r="CW81" i="12"/>
  <c r="CX77" i="12"/>
  <c r="CW77" i="12"/>
  <c r="CX73" i="12"/>
  <c r="CW73" i="12"/>
  <c r="CX69" i="12"/>
  <c r="CW69" i="12"/>
  <c r="CX66" i="12"/>
  <c r="CW66" i="12"/>
  <c r="CX62" i="12"/>
  <c r="CW62" i="12"/>
  <c r="CX56" i="12"/>
  <c r="CW56" i="12"/>
  <c r="CX52" i="12"/>
  <c r="CW52" i="12"/>
  <c r="CX49" i="12"/>
  <c r="CW49" i="12"/>
  <c r="CX44" i="12"/>
  <c r="CW44" i="12"/>
  <c r="CX40" i="12"/>
  <c r="CW40" i="12"/>
  <c r="CX32" i="12"/>
  <c r="CW32" i="12"/>
  <c r="CY28" i="12"/>
  <c r="CX27" i="12"/>
  <c r="CW27" i="12"/>
  <c r="CX22" i="12"/>
  <c r="CW22" i="12"/>
  <c r="CX17" i="12"/>
  <c r="CW17" i="12"/>
  <c r="CX14" i="12"/>
  <c r="CW14" i="12"/>
  <c r="CX11" i="12"/>
  <c r="CW11" i="12"/>
  <c r="CX10" i="12"/>
  <c r="CW10" i="12"/>
  <c r="CX9" i="12"/>
  <c r="CW9" i="12"/>
  <c r="AQ189" i="12"/>
  <c r="CU188" i="12"/>
  <c r="CT188" i="12"/>
  <c r="CU181" i="12"/>
  <c r="CT181" i="12"/>
  <c r="CU177" i="12"/>
  <c r="CT177" i="12"/>
  <c r="CU170" i="12"/>
  <c r="CT170" i="12"/>
  <c r="CU165" i="12"/>
  <c r="CT165" i="12"/>
  <c r="CV163" i="12"/>
  <c r="CU162" i="12"/>
  <c r="CT162" i="12"/>
  <c r="CU156" i="12"/>
  <c r="CT156" i="12"/>
  <c r="CU153" i="12"/>
  <c r="CT153" i="12"/>
  <c r="CU150" i="12"/>
  <c r="CT150" i="12"/>
  <c r="CU147" i="12"/>
  <c r="CT147" i="12"/>
  <c r="CU142" i="12"/>
  <c r="CT142" i="12"/>
  <c r="CU136" i="12"/>
  <c r="CT136" i="12"/>
  <c r="CU132" i="12"/>
  <c r="CT132" i="12"/>
  <c r="CU129" i="12"/>
  <c r="CT129" i="12"/>
  <c r="CU110" i="12"/>
  <c r="CT110" i="12"/>
  <c r="CU105" i="12"/>
  <c r="CT105" i="12"/>
  <c r="CU102" i="12"/>
  <c r="CT102" i="12"/>
  <c r="CU94" i="12"/>
  <c r="CT94" i="12"/>
  <c r="CU88" i="12"/>
  <c r="CT88" i="12"/>
  <c r="CU84" i="12"/>
  <c r="CT84" i="12"/>
  <c r="CU81" i="12"/>
  <c r="CT81" i="12"/>
  <c r="CU77" i="12"/>
  <c r="CT77" i="12"/>
  <c r="CU73" i="12"/>
  <c r="CT73" i="12"/>
  <c r="CU69" i="12"/>
  <c r="CT69" i="12"/>
  <c r="CU66" i="12"/>
  <c r="CT66" i="12"/>
  <c r="CU62" i="12"/>
  <c r="CT62" i="12"/>
  <c r="CU56" i="12"/>
  <c r="CT56" i="12"/>
  <c r="CU52" i="12"/>
  <c r="CT52" i="12"/>
  <c r="CU49" i="12"/>
  <c r="CT49" i="12"/>
  <c r="CU44" i="12"/>
  <c r="CT44" i="12"/>
  <c r="CU40" i="12"/>
  <c r="CT40" i="12"/>
  <c r="CU32" i="12"/>
  <c r="CT32" i="12"/>
  <c r="CU27" i="12"/>
  <c r="CT27" i="12"/>
  <c r="CU22" i="12"/>
  <c r="CT22" i="12"/>
  <c r="CU17" i="12"/>
  <c r="CT17" i="12"/>
  <c r="CU14" i="12"/>
  <c r="CT14" i="12"/>
  <c r="CU11" i="12"/>
  <c r="CT11" i="12"/>
  <c r="CU10" i="12"/>
  <c r="CT10" i="12"/>
  <c r="CU9" i="12"/>
  <c r="CT9" i="12"/>
  <c r="CS189" i="12"/>
  <c r="CR188" i="12"/>
  <c r="CQ188" i="12"/>
  <c r="CR181" i="12"/>
  <c r="CQ181" i="12"/>
  <c r="CR177" i="12"/>
  <c r="CQ177" i="12"/>
  <c r="CR170" i="12"/>
  <c r="CQ170" i="12"/>
  <c r="CR165" i="12"/>
  <c r="CQ165" i="12"/>
  <c r="CR162" i="12"/>
  <c r="CQ162" i="12"/>
  <c r="CR156" i="12"/>
  <c r="CQ156" i="12"/>
  <c r="CR153" i="12"/>
  <c r="CQ153" i="12"/>
  <c r="CR150" i="12"/>
  <c r="CQ150" i="12"/>
  <c r="CR147" i="12"/>
  <c r="CQ147" i="12"/>
  <c r="CR142" i="12"/>
  <c r="CQ142" i="12"/>
  <c r="CR136" i="12"/>
  <c r="CQ136" i="12"/>
  <c r="CR132" i="12"/>
  <c r="CQ132" i="12"/>
  <c r="CR129" i="12"/>
  <c r="CQ129" i="12"/>
  <c r="CR115" i="12"/>
  <c r="CQ115" i="12"/>
  <c r="CR110" i="12"/>
  <c r="CQ110" i="12"/>
  <c r="CR105" i="12"/>
  <c r="CR102" i="12"/>
  <c r="CQ102" i="12"/>
  <c r="CR94" i="12"/>
  <c r="CQ94" i="12"/>
  <c r="CR88" i="12"/>
  <c r="CQ88" i="12"/>
  <c r="CR84" i="12"/>
  <c r="CR81" i="12"/>
  <c r="CQ81" i="12"/>
  <c r="CR77" i="12"/>
  <c r="CQ77" i="12"/>
  <c r="CR73" i="12"/>
  <c r="CQ73" i="12"/>
  <c r="CR69" i="12"/>
  <c r="CQ69" i="12"/>
  <c r="CR66" i="12"/>
  <c r="CQ66" i="12"/>
  <c r="CR62" i="12"/>
  <c r="CQ62" i="12"/>
  <c r="CR56" i="12"/>
  <c r="CQ56" i="12"/>
  <c r="CR52" i="12"/>
  <c r="CQ52" i="12"/>
  <c r="CR49" i="12"/>
  <c r="CQ49" i="12"/>
  <c r="CR44" i="12"/>
  <c r="CQ44" i="12"/>
  <c r="CR40" i="12"/>
  <c r="CQ40" i="12"/>
  <c r="CR32" i="12"/>
  <c r="CQ32" i="12"/>
  <c r="CR27" i="12"/>
  <c r="CQ27" i="12"/>
  <c r="CR22" i="12"/>
  <c r="CQ22" i="12"/>
  <c r="CR17" i="12"/>
  <c r="CQ17" i="12"/>
  <c r="CR14" i="12"/>
  <c r="CQ14" i="12"/>
  <c r="CR11" i="12"/>
  <c r="CQ11" i="12"/>
  <c r="CR9" i="12"/>
  <c r="CQ9" i="12"/>
  <c r="AY192" i="12"/>
  <c r="AY191" i="12"/>
  <c r="AY190" i="12"/>
  <c r="AZ166" i="12"/>
  <c r="AZ171" i="12"/>
  <c r="AZ178" i="12"/>
  <c r="AZ182" i="12"/>
  <c r="AZ148" i="12"/>
  <c r="AZ151" i="12"/>
  <c r="AZ154" i="12"/>
  <c r="AZ157" i="12"/>
  <c r="AZ163" i="12"/>
  <c r="AZ130" i="12"/>
  <c r="AZ133" i="12"/>
  <c r="AZ137" i="12"/>
  <c r="AZ143" i="12"/>
  <c r="AZ111" i="12"/>
  <c r="AZ116" i="12"/>
  <c r="BR48" i="12"/>
  <c r="BO31" i="12"/>
  <c r="CD152" i="12"/>
  <c r="CD149" i="12"/>
  <c r="CD138" i="12"/>
  <c r="CD131" i="12"/>
  <c r="CD104" i="12"/>
  <c r="CD83" i="12"/>
  <c r="CD79" i="12"/>
  <c r="CD80" i="12"/>
  <c r="CD68" i="12"/>
  <c r="CD34" i="12"/>
  <c r="CD36" i="12"/>
  <c r="BU183" i="12"/>
  <c r="BU184" i="12"/>
  <c r="BU185" i="12"/>
  <c r="BU186" i="12"/>
  <c r="BU187" i="12"/>
  <c r="J131" i="12"/>
  <c r="J34" i="12"/>
  <c r="AK25" i="12"/>
  <c r="V190" i="12"/>
  <c r="V191" i="12"/>
  <c r="G82" i="12"/>
  <c r="DW9" i="12" l="1"/>
  <c r="DK84" i="12"/>
  <c r="DG8" i="12"/>
  <c r="DG194" i="12" s="1"/>
  <c r="E144" i="7" s="1"/>
  <c r="DQ84" i="12"/>
  <c r="EF132" i="12"/>
  <c r="DU8" i="12"/>
  <c r="DU194" i="12" s="1"/>
  <c r="D149" i="7" s="1"/>
  <c r="DS8" i="12"/>
  <c r="CV9" i="12"/>
  <c r="DY8" i="12"/>
  <c r="DY194" i="12" s="1"/>
  <c r="E150" i="7" s="1"/>
  <c r="EF110" i="12"/>
  <c r="DL8" i="12"/>
  <c r="DL194" i="12" s="1"/>
  <c r="D146" i="7" s="1"/>
  <c r="AZ190" i="12"/>
  <c r="AZ191" i="12"/>
  <c r="AZ192" i="12"/>
  <c r="DV8" i="12"/>
  <c r="DV194" i="12" s="1"/>
  <c r="EF66" i="12"/>
  <c r="DJ8" i="12"/>
  <c r="DJ194" i="12" s="1"/>
  <c r="DP8" i="12"/>
  <c r="DF8" i="12"/>
  <c r="DF194" i="12" s="1"/>
  <c r="D144" i="7" s="1"/>
  <c r="EB8" i="12"/>
  <c r="EB194" i="12" s="1"/>
  <c r="EF11" i="12"/>
  <c r="EI8" i="12"/>
  <c r="EH194" i="12"/>
  <c r="CX188" i="12"/>
  <c r="EF105" i="12"/>
  <c r="EF84" i="12"/>
  <c r="EF52" i="12"/>
  <c r="ED8" i="12"/>
  <c r="ED194" i="12" s="1"/>
  <c r="D152" i="7" s="1"/>
  <c r="EE8" i="12"/>
  <c r="EE194" i="12" s="1"/>
  <c r="EF9" i="12"/>
  <c r="EA8" i="12"/>
  <c r="EA194" i="12" s="1"/>
  <c r="D151" i="7" s="1"/>
  <c r="DX8" i="12"/>
  <c r="DX194" i="12" s="1"/>
  <c r="D150" i="7" s="1"/>
  <c r="DR8" i="12"/>
  <c r="DR194" i="12" s="1"/>
  <c r="D148" i="7" s="1"/>
  <c r="DQ9" i="12"/>
  <c r="DO8" i="12"/>
  <c r="DO194" i="12" s="1"/>
  <c r="D147" i="7" s="1"/>
  <c r="DN181" i="12"/>
  <c r="DN9" i="12"/>
  <c r="DM8" i="12"/>
  <c r="DK9" i="12"/>
  <c r="DI8" i="12"/>
  <c r="DI194" i="12" s="1"/>
  <c r="D145" i="7" s="1"/>
  <c r="DH188" i="12"/>
  <c r="DE84" i="12"/>
  <c r="CR8" i="12"/>
  <c r="CR194" i="12" s="1"/>
  <c r="E139" i="7" s="1"/>
  <c r="CZ8" i="12"/>
  <c r="CZ194" i="12" s="1"/>
  <c r="D142" i="7" s="1"/>
  <c r="CQ8" i="12"/>
  <c r="CQ194" i="12" s="1"/>
  <c r="D139" i="7" s="1"/>
  <c r="DA8" i="12"/>
  <c r="DA194" i="12" s="1"/>
  <c r="DD8" i="12"/>
  <c r="DD194" i="12" s="1"/>
  <c r="E143" i="7" s="1"/>
  <c r="DE9" i="12"/>
  <c r="DC8" i="12"/>
  <c r="DC194" i="12" s="1"/>
  <c r="D143" i="7" s="1"/>
  <c r="DB188" i="12"/>
  <c r="CY27" i="12"/>
  <c r="CW8" i="12"/>
  <c r="CW194" i="12" s="1"/>
  <c r="D141" i="7" s="1"/>
  <c r="CX8" i="12"/>
  <c r="CY9" i="12"/>
  <c r="CV162" i="12"/>
  <c r="CU8" i="12"/>
  <c r="CU194" i="12" s="1"/>
  <c r="E140" i="7" s="1"/>
  <c r="CT8" i="12"/>
  <c r="CT194" i="12" s="1"/>
  <c r="D140" i="7" s="1"/>
  <c r="CS188" i="12"/>
  <c r="BF275" i="11"/>
  <c r="BL382" i="11"/>
  <c r="F144" i="7" l="1"/>
  <c r="DT8" i="12"/>
  <c r="DQ8" i="12"/>
  <c r="DS194" i="12"/>
  <c r="E148" i="7" s="1"/>
  <c r="F148" i="7" s="1"/>
  <c r="F143" i="7"/>
  <c r="DK8" i="12"/>
  <c r="DW194" i="12"/>
  <c r="E149" i="7"/>
  <c r="F149" i="7" s="1"/>
  <c r="DB194" i="12"/>
  <c r="E142" i="7"/>
  <c r="F142" i="7" s="1"/>
  <c r="F150" i="7"/>
  <c r="EC194" i="12"/>
  <c r="E151" i="7"/>
  <c r="F151" i="7" s="1"/>
  <c r="DK194" i="12"/>
  <c r="E145" i="7"/>
  <c r="F145" i="7" s="1"/>
  <c r="DP194" i="12"/>
  <c r="DW8" i="12"/>
  <c r="DH194" i="12"/>
  <c r="EI194" i="12"/>
  <c r="E153" i="7"/>
  <c r="F153" i="7" s="1"/>
  <c r="CX194" i="12"/>
  <c r="E141" i="7" s="1"/>
  <c r="F141" i="7" s="1"/>
  <c r="F140" i="7"/>
  <c r="EF8" i="12"/>
  <c r="EF194" i="12"/>
  <c r="E152" i="7"/>
  <c r="F152" i="7" s="1"/>
  <c r="DZ8" i="12"/>
  <c r="DZ194" i="12"/>
  <c r="F139" i="7"/>
  <c r="DM194" i="12"/>
  <c r="DN8" i="12"/>
  <c r="CS194" i="12"/>
  <c r="DE8" i="12"/>
  <c r="DE194" i="12"/>
  <c r="CY8" i="12"/>
  <c r="CV8" i="12"/>
  <c r="CV194" i="12"/>
  <c r="BO322" i="11"/>
  <c r="BO198" i="11"/>
  <c r="BN197" i="11"/>
  <c r="BO185" i="11"/>
  <c r="BN184" i="11"/>
  <c r="GP389" i="10"/>
  <c r="GO389" i="10"/>
  <c r="GQ384" i="10"/>
  <c r="GP382" i="10"/>
  <c r="GO382" i="10"/>
  <c r="GP373" i="10"/>
  <c r="GO373" i="10"/>
  <c r="GQ360" i="10"/>
  <c r="GP360" i="10"/>
  <c r="GO360" i="10"/>
  <c r="GQ353" i="10"/>
  <c r="GP353" i="10"/>
  <c r="GO353" i="10"/>
  <c r="GQ344" i="10"/>
  <c r="GP344" i="10"/>
  <c r="GO344" i="10"/>
  <c r="GQ335" i="10"/>
  <c r="GP335" i="10"/>
  <c r="GO335" i="10"/>
  <c r="GQ325" i="10"/>
  <c r="GP325" i="10"/>
  <c r="GO325" i="10"/>
  <c r="GQ316" i="10"/>
  <c r="GP316" i="10"/>
  <c r="GO316" i="10"/>
  <c r="GQ308" i="10"/>
  <c r="GP308" i="10"/>
  <c r="GO308" i="10"/>
  <c r="GQ298" i="10"/>
  <c r="GP298" i="10"/>
  <c r="GO298" i="10"/>
  <c r="GP287" i="10"/>
  <c r="GO287" i="10"/>
  <c r="GQ277" i="10"/>
  <c r="GP277" i="10"/>
  <c r="GO277" i="10"/>
  <c r="GP269" i="10"/>
  <c r="GO269" i="10"/>
  <c r="GQ255" i="10"/>
  <c r="GP255" i="10"/>
  <c r="GO255" i="10"/>
  <c r="GQ242" i="10"/>
  <c r="GP242" i="10"/>
  <c r="GO242" i="10"/>
  <c r="GQ229" i="10"/>
  <c r="GP229" i="10"/>
  <c r="GO229" i="10"/>
  <c r="GQ222" i="10"/>
  <c r="GP222" i="10"/>
  <c r="GO222" i="10"/>
  <c r="GQ213" i="10"/>
  <c r="GP213" i="10"/>
  <c r="GO213" i="10"/>
  <c r="GQ201" i="10"/>
  <c r="GP201" i="10"/>
  <c r="GO201" i="10"/>
  <c r="GQ197" i="10"/>
  <c r="GP197" i="10"/>
  <c r="GO197" i="10"/>
  <c r="GQ183" i="10"/>
  <c r="GP183" i="10"/>
  <c r="GO183" i="10"/>
  <c r="GQ170" i="10"/>
  <c r="GP170" i="10"/>
  <c r="GO170" i="10"/>
  <c r="GQ157" i="10"/>
  <c r="GP157" i="10"/>
  <c r="GO157" i="10"/>
  <c r="GQ146" i="10"/>
  <c r="GP146" i="10"/>
  <c r="GO146" i="10"/>
  <c r="GQ135" i="10"/>
  <c r="GP135" i="10"/>
  <c r="GO135" i="10"/>
  <c r="GQ122" i="10"/>
  <c r="GP122" i="10"/>
  <c r="GO122" i="10"/>
  <c r="GQ113" i="10"/>
  <c r="GP113" i="10"/>
  <c r="GO113" i="10"/>
  <c r="GQ101" i="10"/>
  <c r="GP101" i="10"/>
  <c r="GO101" i="10"/>
  <c r="GQ96" i="10"/>
  <c r="GP96" i="10"/>
  <c r="GO96" i="10"/>
  <c r="GP79" i="10"/>
  <c r="GO79" i="10"/>
  <c r="GQ73" i="10"/>
  <c r="GP73" i="10"/>
  <c r="GO73" i="10"/>
  <c r="GP55" i="10"/>
  <c r="GO55" i="10"/>
  <c r="GQ50" i="10"/>
  <c r="GP50" i="10"/>
  <c r="GO50" i="10"/>
  <c r="GP38" i="10"/>
  <c r="GO38" i="10"/>
  <c r="GQ24" i="10"/>
  <c r="GP24" i="10"/>
  <c r="GO24" i="10"/>
  <c r="GQ15" i="10"/>
  <c r="GP15" i="10"/>
  <c r="GO15" i="10"/>
  <c r="GQ11" i="10"/>
  <c r="GP11" i="10"/>
  <c r="GO11" i="10"/>
  <c r="GP10" i="10"/>
  <c r="GO10" i="10"/>
  <c r="GP9" i="10"/>
  <c r="GO9" i="10"/>
  <c r="GM389" i="10"/>
  <c r="GL389" i="10"/>
  <c r="GM382" i="10"/>
  <c r="GL382" i="10"/>
  <c r="GM373" i="10"/>
  <c r="GL373" i="10"/>
  <c r="GM360" i="10"/>
  <c r="GL360" i="10"/>
  <c r="GM353" i="10"/>
  <c r="GL353" i="10"/>
  <c r="GM344" i="10"/>
  <c r="GL344" i="10"/>
  <c r="GM335" i="10"/>
  <c r="GL335" i="10"/>
  <c r="GM325" i="10"/>
  <c r="GL325" i="10"/>
  <c r="GM316" i="10"/>
  <c r="GL316" i="10"/>
  <c r="GM308" i="10"/>
  <c r="GL308" i="10"/>
  <c r="GM298" i="10"/>
  <c r="GL298" i="10"/>
  <c r="GM287" i="10"/>
  <c r="GL287" i="10"/>
  <c r="GM277" i="10"/>
  <c r="GL277" i="10"/>
  <c r="GM269" i="10"/>
  <c r="GL269" i="10"/>
  <c r="GM255" i="10"/>
  <c r="GL255" i="10"/>
  <c r="GM242" i="10"/>
  <c r="GL242" i="10"/>
  <c r="GM229" i="10"/>
  <c r="GL229" i="10"/>
  <c r="GM222" i="10"/>
  <c r="GL222" i="10"/>
  <c r="GM213" i="10"/>
  <c r="GL213" i="10"/>
  <c r="GM201" i="10"/>
  <c r="GL201" i="10"/>
  <c r="GM197" i="10"/>
  <c r="GL197" i="10"/>
  <c r="GM183" i="10"/>
  <c r="GL183" i="10"/>
  <c r="GM170" i="10"/>
  <c r="GL170" i="10"/>
  <c r="GM157" i="10"/>
  <c r="GL157" i="10"/>
  <c r="GM146" i="10"/>
  <c r="GL146" i="10"/>
  <c r="GM135" i="10"/>
  <c r="GL135" i="10"/>
  <c r="GM122" i="10"/>
  <c r="GL122" i="10"/>
  <c r="GM113" i="10"/>
  <c r="GL113" i="10"/>
  <c r="GM101" i="10"/>
  <c r="GL101" i="10"/>
  <c r="GM96" i="10"/>
  <c r="GL96" i="10"/>
  <c r="GM79" i="10"/>
  <c r="GL79" i="10"/>
  <c r="GM73" i="10"/>
  <c r="GL73" i="10"/>
  <c r="GN56" i="10"/>
  <c r="GM55" i="10"/>
  <c r="GL55" i="10"/>
  <c r="GM50" i="10"/>
  <c r="GL50" i="10"/>
  <c r="GM38" i="10"/>
  <c r="GL38" i="10"/>
  <c r="GM24" i="10"/>
  <c r="GL24" i="10"/>
  <c r="GM15" i="10"/>
  <c r="GL15" i="10"/>
  <c r="GM11" i="10"/>
  <c r="GL11" i="10"/>
  <c r="GM10" i="10"/>
  <c r="GL10" i="10"/>
  <c r="GM9" i="10"/>
  <c r="GL9" i="10"/>
  <c r="GJ389" i="10"/>
  <c r="GI389" i="10"/>
  <c r="GJ135" i="10"/>
  <c r="GJ55" i="10"/>
  <c r="GI55" i="10"/>
  <c r="GI8" i="10" s="1"/>
  <c r="GJ10" i="10"/>
  <c r="GI10" i="10"/>
  <c r="GJ9" i="10"/>
  <c r="GI9" i="10"/>
  <c r="GG389" i="10"/>
  <c r="GF389" i="10"/>
  <c r="GG135" i="10"/>
  <c r="GG55" i="10"/>
  <c r="GF55" i="10"/>
  <c r="GF8" i="10" s="1"/>
  <c r="GG10" i="10"/>
  <c r="GF10" i="10"/>
  <c r="GG9" i="10"/>
  <c r="GF9" i="10"/>
  <c r="GD389" i="10"/>
  <c r="GC389" i="10"/>
  <c r="GD135" i="10"/>
  <c r="GD55" i="10"/>
  <c r="GC55" i="10"/>
  <c r="GC8" i="10" s="1"/>
  <c r="GD10" i="10"/>
  <c r="GC10" i="10"/>
  <c r="GD9" i="10"/>
  <c r="GC9" i="10"/>
  <c r="GA389" i="10"/>
  <c r="FZ389" i="10"/>
  <c r="GA135" i="10"/>
  <c r="GA55" i="10"/>
  <c r="FZ55" i="10"/>
  <c r="FZ8" i="10" s="1"/>
  <c r="GA10" i="10"/>
  <c r="FZ10" i="10"/>
  <c r="GA9" i="10"/>
  <c r="FZ9" i="10"/>
  <c r="AX255" i="10"/>
  <c r="AZ255" i="10" s="1"/>
  <c r="AY325" i="10"/>
  <c r="AX325" i="10"/>
  <c r="AY382" i="10"/>
  <c r="AX382" i="10"/>
  <c r="AX242" i="10"/>
  <c r="AX10" i="10"/>
  <c r="AX9" i="10"/>
  <c r="AX222" i="10"/>
  <c r="AX157" i="10"/>
  <c r="EI246" i="10"/>
  <c r="EI247" i="10"/>
  <c r="EI248" i="10"/>
  <c r="EI250" i="10"/>
  <c r="EI251" i="10"/>
  <c r="EI252" i="10"/>
  <c r="EI253" i="10"/>
  <c r="EI254" i="10"/>
  <c r="EI245" i="10"/>
  <c r="EI105" i="10"/>
  <c r="EI107" i="10"/>
  <c r="EI108" i="10"/>
  <c r="EI109" i="10"/>
  <c r="EI110" i="10"/>
  <c r="EI111" i="10"/>
  <c r="EI103" i="10"/>
  <c r="EI104" i="10"/>
  <c r="J317" i="10"/>
  <c r="J299" i="10"/>
  <c r="J270" i="10"/>
  <c r="BI299" i="10"/>
  <c r="BI80" i="10"/>
  <c r="BI51" i="10"/>
  <c r="BI16" i="10"/>
  <c r="FS278" i="10"/>
  <c r="FS230" i="10"/>
  <c r="FS97" i="10"/>
  <c r="FP270" i="10"/>
  <c r="FP158" i="10"/>
  <c r="FP147" i="10"/>
  <c r="FG390" i="10"/>
  <c r="FD291" i="10"/>
  <c r="FD247" i="10"/>
  <c r="CM265" i="10"/>
  <c r="CM220" i="10"/>
  <c r="CM165" i="10"/>
  <c r="CM142" i="10"/>
  <c r="CM143" i="10"/>
  <c r="CM145" i="10"/>
  <c r="CM129" i="10"/>
  <c r="CM134" i="10"/>
  <c r="CM31" i="10"/>
  <c r="BU390" i="10"/>
  <c r="BU260" i="10"/>
  <c r="BU236" i="10"/>
  <c r="BU200" i="10"/>
  <c r="BU137" i="10"/>
  <c r="BU149" i="10"/>
  <c r="BU152" i="10"/>
  <c r="BU153" i="10"/>
  <c r="BU156" i="10"/>
  <c r="BU133" i="10"/>
  <c r="GC395" i="10" l="1"/>
  <c r="D71" i="7" s="1"/>
  <c r="DT194" i="12"/>
  <c r="GD8" i="10"/>
  <c r="GD395" i="10" s="1"/>
  <c r="E71" i="7" s="1"/>
  <c r="GJ8" i="10"/>
  <c r="GJ395" i="10" s="1"/>
  <c r="E73" i="7" s="1"/>
  <c r="GG8" i="10"/>
  <c r="GG395" i="10" s="1"/>
  <c r="AZ325" i="10"/>
  <c r="GE389" i="10"/>
  <c r="AZ382" i="10"/>
  <c r="GK389" i="10"/>
  <c r="GA8" i="10"/>
  <c r="GA395" i="10" s="1"/>
  <c r="E70" i="7" s="1"/>
  <c r="GI395" i="10"/>
  <c r="D73" i="7" s="1"/>
  <c r="DQ194" i="12"/>
  <c r="E147" i="7"/>
  <c r="F147" i="7" s="1"/>
  <c r="DN194" i="12"/>
  <c r="E146" i="7"/>
  <c r="F146" i="7" s="1"/>
  <c r="GH389" i="10"/>
  <c r="FZ395" i="10"/>
  <c r="D70" i="7" s="1"/>
  <c r="CY194" i="12"/>
  <c r="GQ382" i="10"/>
  <c r="GO8" i="10"/>
  <c r="GO395" i="10" s="1"/>
  <c r="D75" i="7" s="1"/>
  <c r="GP8" i="10"/>
  <c r="GQ10" i="10"/>
  <c r="GN55" i="10"/>
  <c r="GL8" i="10"/>
  <c r="GL395" i="10" s="1"/>
  <c r="D74" i="7" s="1"/>
  <c r="GM8" i="10"/>
  <c r="GN9" i="10"/>
  <c r="GF395" i="10"/>
  <c r="D72" i="7" s="1"/>
  <c r="F71" i="7" l="1"/>
  <c r="GE395" i="10"/>
  <c r="GQ8" i="10"/>
  <c r="F70" i="7"/>
  <c r="F73" i="7"/>
  <c r="GK395" i="10"/>
  <c r="GP395" i="10"/>
  <c r="E75" i="7" s="1"/>
  <c r="F75" i="7" s="1"/>
  <c r="E72" i="7"/>
  <c r="F72" i="7" s="1"/>
  <c r="GH395" i="10"/>
  <c r="GN8" i="10"/>
  <c r="GN395" i="10" s="1"/>
  <c r="GM395" i="10"/>
  <c r="E74" i="7" s="1"/>
  <c r="F74" i="7" s="1"/>
  <c r="EU214" i="10"/>
  <c r="ER214" i="10"/>
  <c r="ED382" i="10"/>
  <c r="EF358" i="10"/>
  <c r="EF307" i="10"/>
  <c r="EF158" i="10"/>
  <c r="ED55" i="10"/>
  <c r="EO74" i="10"/>
  <c r="EL74" i="10"/>
  <c r="BX384" i="10"/>
  <c r="BX300" i="10"/>
  <c r="BX185" i="10"/>
  <c r="G391" i="10"/>
  <c r="F389" i="10"/>
  <c r="G336" i="10"/>
  <c r="G345" i="10"/>
  <c r="G288" i="10"/>
  <c r="G123" i="10"/>
  <c r="G97" i="10"/>
  <c r="G74" i="10"/>
  <c r="GQ395" i="10" l="1"/>
  <c r="BQ9" i="12"/>
  <c r="BP9" i="12"/>
  <c r="AI10" i="12"/>
  <c r="AI9" i="12"/>
  <c r="BM10" i="12"/>
  <c r="BO10" i="12" s="1"/>
  <c r="BM9" i="12"/>
  <c r="BN9" i="12"/>
  <c r="BS10" i="12"/>
  <c r="BU10" i="12" s="1"/>
  <c r="BS9" i="12"/>
  <c r="BT9" i="12"/>
  <c r="CC10" i="12"/>
  <c r="CB10" i="12"/>
  <c r="CC9" i="12"/>
  <c r="CB9" i="12"/>
  <c r="N55" i="8"/>
  <c r="N96" i="8"/>
  <c r="O96" i="8"/>
  <c r="AZ89" i="12"/>
  <c r="AZ95" i="12"/>
  <c r="AZ103" i="12"/>
  <c r="AZ106" i="12"/>
  <c r="AZ70" i="12"/>
  <c r="AZ74" i="12"/>
  <c r="AZ78" i="12"/>
  <c r="AZ82" i="12"/>
  <c r="AZ85" i="12"/>
  <c r="AZ53" i="12"/>
  <c r="AZ57" i="12"/>
  <c r="AZ63" i="12"/>
  <c r="AZ67" i="12"/>
  <c r="AZ41" i="12"/>
  <c r="AZ45" i="12"/>
  <c r="AZ50" i="12"/>
  <c r="AZ28" i="12"/>
  <c r="AZ33" i="12"/>
  <c r="AZ15" i="12"/>
  <c r="AZ18" i="12"/>
  <c r="AZ23" i="12"/>
  <c r="BQ44" i="12"/>
  <c r="BP44" i="12"/>
  <c r="O55" i="8"/>
  <c r="BN27" i="12"/>
  <c r="BM27" i="12"/>
  <c r="BM8" i="12" s="1"/>
  <c r="CO188" i="12"/>
  <c r="CN188" i="12"/>
  <c r="CO181" i="12"/>
  <c r="CN181" i="12"/>
  <c r="CO177" i="12"/>
  <c r="CN177" i="12"/>
  <c r="CO170" i="12"/>
  <c r="CN170" i="12"/>
  <c r="CO165" i="12"/>
  <c r="CN165" i="12"/>
  <c r="CO162" i="12"/>
  <c r="CN162" i="12"/>
  <c r="CO156" i="12"/>
  <c r="CN156" i="12"/>
  <c r="CO153" i="12"/>
  <c r="CN153" i="12"/>
  <c r="CO150" i="12"/>
  <c r="CN150" i="12"/>
  <c r="CO147" i="12"/>
  <c r="CN147" i="12"/>
  <c r="CO142" i="12"/>
  <c r="CN142" i="12"/>
  <c r="CO136" i="12"/>
  <c r="CN136" i="12"/>
  <c r="CO132" i="12"/>
  <c r="CN132" i="12"/>
  <c r="CO129" i="12"/>
  <c r="CN129" i="12"/>
  <c r="CO115" i="12"/>
  <c r="CN115" i="12"/>
  <c r="CO110" i="12"/>
  <c r="CN110" i="12"/>
  <c r="CO105" i="12"/>
  <c r="CO102" i="12"/>
  <c r="CN102" i="12"/>
  <c r="CO94" i="12"/>
  <c r="CN94" i="12"/>
  <c r="CO88" i="12"/>
  <c r="CN88" i="12"/>
  <c r="CO84" i="12"/>
  <c r="CO81" i="12"/>
  <c r="CN81" i="12"/>
  <c r="CO77" i="12"/>
  <c r="CN77" i="12"/>
  <c r="CO73" i="12"/>
  <c r="CN73" i="12"/>
  <c r="CO69" i="12"/>
  <c r="CN69" i="12"/>
  <c r="CO66" i="12"/>
  <c r="CN66" i="12"/>
  <c r="CO62" i="12"/>
  <c r="CN62" i="12"/>
  <c r="CO56" i="12"/>
  <c r="CN56" i="12"/>
  <c r="CO52" i="12"/>
  <c r="CN52" i="12"/>
  <c r="CO49" i="12"/>
  <c r="CN49" i="12"/>
  <c r="CO44" i="12"/>
  <c r="CN44" i="12"/>
  <c r="CO40" i="12"/>
  <c r="CN40" i="12"/>
  <c r="CO32" i="12"/>
  <c r="CN32" i="12"/>
  <c r="CO27" i="12"/>
  <c r="CN27" i="12"/>
  <c r="CO22" i="12"/>
  <c r="CN22" i="12"/>
  <c r="CO17" i="12"/>
  <c r="CN17" i="12"/>
  <c r="CO14" i="12"/>
  <c r="CN14" i="12"/>
  <c r="CO11" i="12"/>
  <c r="CN11" i="12"/>
  <c r="CO9" i="12"/>
  <c r="CN9" i="12"/>
  <c r="BO27" i="12" l="1"/>
  <c r="CD9" i="12"/>
  <c r="BN8" i="12"/>
  <c r="BO8" i="12" s="1"/>
  <c r="CD10" i="12"/>
  <c r="P55" i="8"/>
  <c r="CO8" i="12"/>
  <c r="CO194" i="12" s="1"/>
  <c r="E138" i="7" s="1"/>
  <c r="CN8" i="12"/>
  <c r="CN194" i="12" s="1"/>
  <c r="D138" i="7" s="1"/>
  <c r="CL188" i="12"/>
  <c r="CK188" i="12"/>
  <c r="CL181" i="12"/>
  <c r="CK181" i="12"/>
  <c r="CL177" i="12"/>
  <c r="CK177" i="12"/>
  <c r="CL170" i="12"/>
  <c r="CK170" i="12"/>
  <c r="CL165" i="12"/>
  <c r="CK165" i="12"/>
  <c r="CL162" i="12"/>
  <c r="CK162" i="12"/>
  <c r="CL156" i="12"/>
  <c r="CK156" i="12"/>
  <c r="CL153" i="12"/>
  <c r="CK153" i="12"/>
  <c r="CL150" i="12"/>
  <c r="CK150" i="12"/>
  <c r="CL147" i="12"/>
  <c r="CK147" i="12"/>
  <c r="CL142" i="12"/>
  <c r="CK142" i="12"/>
  <c r="CL136" i="12"/>
  <c r="CK136" i="12"/>
  <c r="CL132" i="12"/>
  <c r="CK132" i="12"/>
  <c r="CL129" i="12"/>
  <c r="CK129" i="12"/>
  <c r="CL115" i="12"/>
  <c r="CK115" i="12"/>
  <c r="CL110" i="12"/>
  <c r="CK110" i="12"/>
  <c r="CL105" i="12"/>
  <c r="CL102" i="12"/>
  <c r="CK102" i="12"/>
  <c r="CL94" i="12"/>
  <c r="CK94" i="12"/>
  <c r="CL88" i="12"/>
  <c r="CK88" i="12"/>
  <c r="CL84" i="12"/>
  <c r="CL81" i="12"/>
  <c r="CK81" i="12"/>
  <c r="CL77" i="12"/>
  <c r="CK77" i="12"/>
  <c r="CL73" i="12"/>
  <c r="CK73" i="12"/>
  <c r="CL69" i="12"/>
  <c r="CK69" i="12"/>
  <c r="CL66" i="12"/>
  <c r="CK66" i="12"/>
  <c r="CL62" i="12"/>
  <c r="CK62" i="12"/>
  <c r="CL56" i="12"/>
  <c r="CK56" i="12"/>
  <c r="CL52" i="12"/>
  <c r="CK52" i="12"/>
  <c r="CL49" i="12"/>
  <c r="CK49" i="12"/>
  <c r="CL44" i="12"/>
  <c r="CK44" i="12"/>
  <c r="CL40" i="12"/>
  <c r="CK40" i="12"/>
  <c r="CL32" i="12"/>
  <c r="CK32" i="12"/>
  <c r="CL27" i="12"/>
  <c r="CK27" i="12"/>
  <c r="CL22" i="12"/>
  <c r="CK22" i="12"/>
  <c r="CL17" i="12"/>
  <c r="CK17" i="12"/>
  <c r="CL14" i="12"/>
  <c r="CK14" i="12"/>
  <c r="CL11" i="12"/>
  <c r="CK11" i="12"/>
  <c r="CL9" i="12"/>
  <c r="CK9" i="12"/>
  <c r="CI188" i="12"/>
  <c r="CH188" i="12"/>
  <c r="CI181" i="12"/>
  <c r="CH181" i="12"/>
  <c r="CI177" i="12"/>
  <c r="CH177" i="12"/>
  <c r="CI170" i="12"/>
  <c r="CH170" i="12"/>
  <c r="CI165" i="12"/>
  <c r="CH165" i="12"/>
  <c r="CI162" i="12"/>
  <c r="CH162" i="12"/>
  <c r="CI156" i="12"/>
  <c r="CH156" i="12"/>
  <c r="CI153" i="12"/>
  <c r="CH153" i="12"/>
  <c r="CI150" i="12"/>
  <c r="CH150" i="12"/>
  <c r="CI147" i="12"/>
  <c r="CH147" i="12"/>
  <c r="CI142" i="12"/>
  <c r="CH142" i="12"/>
  <c r="CI136" i="12"/>
  <c r="CH136" i="12"/>
  <c r="CI132" i="12"/>
  <c r="CH132" i="12"/>
  <c r="CI129" i="12"/>
  <c r="CH129" i="12"/>
  <c r="CI115" i="12"/>
  <c r="CH115" i="12"/>
  <c r="CI110" i="12"/>
  <c r="CH110" i="12"/>
  <c r="CI105" i="12"/>
  <c r="CI102" i="12"/>
  <c r="CH102" i="12"/>
  <c r="CI94" i="12"/>
  <c r="CH94" i="12"/>
  <c r="CI88" i="12"/>
  <c r="CH88" i="12"/>
  <c r="CI84" i="12"/>
  <c r="CI81" i="12"/>
  <c r="CH81" i="12"/>
  <c r="CI77" i="12"/>
  <c r="CH77" i="12"/>
  <c r="CI73" i="12"/>
  <c r="CH73" i="12"/>
  <c r="CI69" i="12"/>
  <c r="CH69" i="12"/>
  <c r="CI66" i="12"/>
  <c r="CH66" i="12"/>
  <c r="CI62" i="12"/>
  <c r="CH62" i="12"/>
  <c r="CI56" i="12"/>
  <c r="CH56" i="12"/>
  <c r="CI52" i="12"/>
  <c r="CH52" i="12"/>
  <c r="CI49" i="12"/>
  <c r="CH49" i="12"/>
  <c r="CI44" i="12"/>
  <c r="CH44" i="12"/>
  <c r="CI40" i="12"/>
  <c r="CH40" i="12"/>
  <c r="CI32" i="12"/>
  <c r="CH32" i="12"/>
  <c r="CI27" i="12"/>
  <c r="CH27" i="12"/>
  <c r="CI22" i="12"/>
  <c r="CH22" i="12"/>
  <c r="CI17" i="12"/>
  <c r="CH17" i="12"/>
  <c r="CI14" i="12"/>
  <c r="CH14" i="12"/>
  <c r="CI11" i="12"/>
  <c r="CH11" i="12"/>
  <c r="CI9" i="12"/>
  <c r="CH9" i="12"/>
  <c r="CG189" i="12"/>
  <c r="CF188" i="12"/>
  <c r="CE188" i="12"/>
  <c r="CF181" i="12"/>
  <c r="CE181" i="12"/>
  <c r="CF177" i="12"/>
  <c r="CE177" i="12"/>
  <c r="CF170" i="12"/>
  <c r="CE170" i="12"/>
  <c r="CF165" i="12"/>
  <c r="CE165" i="12"/>
  <c r="CF162" i="12"/>
  <c r="CE162" i="12"/>
  <c r="CF156" i="12"/>
  <c r="CE156" i="12"/>
  <c r="CF153" i="12"/>
  <c r="CE153" i="12"/>
  <c r="CF150" i="12"/>
  <c r="CE150" i="12"/>
  <c r="CF147" i="12"/>
  <c r="CE147" i="12"/>
  <c r="CF142" i="12"/>
  <c r="CE142" i="12"/>
  <c r="CF136" i="12"/>
  <c r="CE136" i="12"/>
  <c r="CF132" i="12"/>
  <c r="CE132" i="12"/>
  <c r="CF129" i="12"/>
  <c r="CE129" i="12"/>
  <c r="CF115" i="12"/>
  <c r="CE115" i="12"/>
  <c r="CF110" i="12"/>
  <c r="CE110" i="12"/>
  <c r="CF105" i="12"/>
  <c r="CF102" i="12"/>
  <c r="CE102" i="12"/>
  <c r="CF94" i="12"/>
  <c r="CE94" i="12"/>
  <c r="CF88" i="12"/>
  <c r="CE88" i="12"/>
  <c r="CF84" i="12"/>
  <c r="CF81" i="12"/>
  <c r="CE81" i="12"/>
  <c r="CF77" i="12"/>
  <c r="CE77" i="12"/>
  <c r="CF73" i="12"/>
  <c r="CE73" i="12"/>
  <c r="CF69" i="12"/>
  <c r="CE69" i="12"/>
  <c r="CF66" i="12"/>
  <c r="CE66" i="12"/>
  <c r="CF62" i="12"/>
  <c r="CE62" i="12"/>
  <c r="CF56" i="12"/>
  <c r="CE56" i="12"/>
  <c r="CF52" i="12"/>
  <c r="CE52" i="12"/>
  <c r="CF49" i="12"/>
  <c r="CE49" i="12"/>
  <c r="CF44" i="12"/>
  <c r="CE44" i="12"/>
  <c r="CF40" i="12"/>
  <c r="CE40" i="12"/>
  <c r="CF32" i="12"/>
  <c r="CE32" i="12"/>
  <c r="CF27" i="12"/>
  <c r="CE27" i="12"/>
  <c r="CF22" i="12"/>
  <c r="CE22" i="12"/>
  <c r="CF17" i="12"/>
  <c r="CE17" i="12"/>
  <c r="CF14" i="12"/>
  <c r="CE14" i="12"/>
  <c r="CF11" i="12"/>
  <c r="CE11" i="12"/>
  <c r="CF9" i="12"/>
  <c r="CE9" i="12"/>
  <c r="F138" i="7" l="1"/>
  <c r="CH8" i="12"/>
  <c r="CH194" i="12" s="1"/>
  <c r="D136" i="7" s="1"/>
  <c r="CP194" i="12"/>
  <c r="CI8" i="12"/>
  <c r="CI194" i="12" s="1"/>
  <c r="E136" i="7" s="1"/>
  <c r="CL8" i="12"/>
  <c r="CL194" i="12" s="1"/>
  <c r="E137" i="7" s="1"/>
  <c r="CK8" i="12"/>
  <c r="CK194" i="12" s="1"/>
  <c r="D137" i="7" s="1"/>
  <c r="CM9" i="12"/>
  <c r="CJ9" i="12"/>
  <c r="CF8" i="12"/>
  <c r="CF194" i="12" s="1"/>
  <c r="E135" i="7" s="1"/>
  <c r="CG188" i="12"/>
  <c r="CE8" i="12"/>
  <c r="CE194" i="12" s="1"/>
  <c r="D135" i="7" s="1"/>
  <c r="F136" i="7" l="1"/>
  <c r="F137" i="7"/>
  <c r="CJ8" i="12"/>
  <c r="CM8" i="12"/>
  <c r="CJ194" i="12"/>
  <c r="CM194" i="12"/>
  <c r="F135" i="7"/>
  <c r="CG194" i="12"/>
  <c r="CD143" i="12"/>
  <c r="CD192" i="12"/>
  <c r="CC188" i="12"/>
  <c r="CB188" i="12"/>
  <c r="CC181" i="12"/>
  <c r="CB181" i="12"/>
  <c r="CD178" i="12"/>
  <c r="CC177" i="12"/>
  <c r="CB177" i="12"/>
  <c r="CD171" i="12"/>
  <c r="CC170" i="12"/>
  <c r="CB170" i="12"/>
  <c r="CD166" i="12"/>
  <c r="CC165" i="12"/>
  <c r="CB165" i="12"/>
  <c r="CD163" i="12"/>
  <c r="CC162" i="12"/>
  <c r="CB162" i="12"/>
  <c r="CD157" i="12"/>
  <c r="CC156" i="12"/>
  <c r="CB156" i="12"/>
  <c r="CD154" i="12"/>
  <c r="CC153" i="12"/>
  <c r="CB153" i="12"/>
  <c r="CD151" i="12"/>
  <c r="CC150" i="12"/>
  <c r="CB150" i="12"/>
  <c r="CD148" i="12"/>
  <c r="CC147" i="12"/>
  <c r="CB147" i="12"/>
  <c r="CC142" i="12"/>
  <c r="CB142" i="12"/>
  <c r="CD137" i="12"/>
  <c r="CC136" i="12"/>
  <c r="CB136" i="12"/>
  <c r="CD133" i="12"/>
  <c r="CC132" i="12"/>
  <c r="CB132" i="12"/>
  <c r="CD130" i="12"/>
  <c r="CC129" i="12"/>
  <c r="CB129" i="12"/>
  <c r="CD116" i="12"/>
  <c r="CC115" i="12"/>
  <c r="CB115" i="12"/>
  <c r="CD111" i="12"/>
  <c r="CC110" i="12"/>
  <c r="CB110" i="12"/>
  <c r="CD106" i="12"/>
  <c r="CC105" i="12"/>
  <c r="CB105" i="12"/>
  <c r="CD103" i="12"/>
  <c r="CC102" i="12"/>
  <c r="CB102" i="12"/>
  <c r="CD95" i="12"/>
  <c r="CC94" i="12"/>
  <c r="CB94" i="12"/>
  <c r="CD89" i="12"/>
  <c r="CC88" i="12"/>
  <c r="CB88" i="12"/>
  <c r="CC84" i="12"/>
  <c r="CB84" i="12"/>
  <c r="CD82" i="12"/>
  <c r="CC81" i="12"/>
  <c r="CB81" i="12"/>
  <c r="CD78" i="12"/>
  <c r="CC77" i="12"/>
  <c r="CB77" i="12"/>
  <c r="CD74" i="12"/>
  <c r="CC73" i="12"/>
  <c r="CB73" i="12"/>
  <c r="CD70" i="12"/>
  <c r="CC69" i="12"/>
  <c r="CB69" i="12"/>
  <c r="CD67" i="12"/>
  <c r="CC66" i="12"/>
  <c r="CB66" i="12"/>
  <c r="CD63" i="12"/>
  <c r="CC62" i="12"/>
  <c r="CB62" i="12"/>
  <c r="CD57" i="12"/>
  <c r="CC56" i="12"/>
  <c r="CB56" i="12"/>
  <c r="CD53" i="12"/>
  <c r="CC52" i="12"/>
  <c r="CB52" i="12"/>
  <c r="CD50" i="12"/>
  <c r="CC49" i="12"/>
  <c r="CB49" i="12"/>
  <c r="CD45" i="12"/>
  <c r="CC44" i="12"/>
  <c r="CB44" i="12"/>
  <c r="CD41" i="12"/>
  <c r="CC40" i="12"/>
  <c r="CB40" i="12"/>
  <c r="CD33" i="12"/>
  <c r="CC32" i="12"/>
  <c r="CB32" i="12"/>
  <c r="CC27" i="12"/>
  <c r="CB27" i="12"/>
  <c r="CD23" i="12"/>
  <c r="CC22" i="12"/>
  <c r="CB22" i="12"/>
  <c r="CD18" i="12"/>
  <c r="CC17" i="12"/>
  <c r="CB17" i="12"/>
  <c r="CD15" i="12"/>
  <c r="CC14" i="12"/>
  <c r="CB14" i="12"/>
  <c r="CD12" i="12"/>
  <c r="CC11" i="12"/>
  <c r="CB11" i="12"/>
  <c r="BZ10" i="12"/>
  <c r="BY10" i="12"/>
  <c r="BZ9" i="12"/>
  <c r="BY9" i="12"/>
  <c r="CA29" i="12"/>
  <c r="BZ188" i="12"/>
  <c r="BY188" i="12"/>
  <c r="BZ177" i="12"/>
  <c r="BY177" i="12"/>
  <c r="BZ165" i="12"/>
  <c r="BY165" i="12"/>
  <c r="BZ162" i="12"/>
  <c r="BY162" i="12"/>
  <c r="BZ156" i="12"/>
  <c r="BY156" i="12"/>
  <c r="BZ115" i="12"/>
  <c r="BY115" i="12"/>
  <c r="BZ105" i="12"/>
  <c r="BY105" i="12"/>
  <c r="BZ102" i="12"/>
  <c r="BY102" i="12"/>
  <c r="BZ88" i="12"/>
  <c r="BY88" i="12"/>
  <c r="BZ84" i="12"/>
  <c r="BY84" i="12"/>
  <c r="BZ81" i="12"/>
  <c r="BY81" i="12"/>
  <c r="BZ77" i="12"/>
  <c r="BY77" i="12"/>
  <c r="BZ69" i="12"/>
  <c r="BY69" i="12"/>
  <c r="BZ66" i="12"/>
  <c r="BY66" i="12"/>
  <c r="BZ52" i="12"/>
  <c r="BY52" i="12"/>
  <c r="BZ49" i="12"/>
  <c r="BY49" i="12"/>
  <c r="BZ44" i="12"/>
  <c r="BY44" i="12"/>
  <c r="BZ40" i="12"/>
  <c r="BY40" i="12"/>
  <c r="BZ32" i="12"/>
  <c r="BY32" i="12"/>
  <c r="BY27" i="12"/>
  <c r="CA27" i="12" s="1"/>
  <c r="BZ22" i="12"/>
  <c r="BY22" i="12"/>
  <c r="BZ17" i="12"/>
  <c r="BY17" i="12"/>
  <c r="BZ14" i="12"/>
  <c r="BY14" i="12"/>
  <c r="BZ11" i="12"/>
  <c r="BY11" i="12"/>
  <c r="BV27" i="12"/>
  <c r="BX27" i="12" s="1"/>
  <c r="BX28" i="12"/>
  <c r="BW188" i="12"/>
  <c r="BV188" i="12"/>
  <c r="BW177" i="12"/>
  <c r="BV177" i="12"/>
  <c r="BW165" i="12"/>
  <c r="BV165" i="12"/>
  <c r="BW162" i="12"/>
  <c r="BV162" i="12"/>
  <c r="BW156" i="12"/>
  <c r="BV156" i="12"/>
  <c r="BW115" i="12"/>
  <c r="BV115" i="12"/>
  <c r="BW105" i="12"/>
  <c r="BV105" i="12"/>
  <c r="BW102" i="12"/>
  <c r="BV102" i="12"/>
  <c r="BW88" i="12"/>
  <c r="BV88" i="12"/>
  <c r="BW84" i="12"/>
  <c r="BV84" i="12"/>
  <c r="BW81" i="12"/>
  <c r="BV81" i="12"/>
  <c r="BW77" i="12"/>
  <c r="BV77" i="12"/>
  <c r="BW69" i="12"/>
  <c r="BV69" i="12"/>
  <c r="BW66" i="12"/>
  <c r="BV66" i="12"/>
  <c r="BW52" i="12"/>
  <c r="BV52" i="12"/>
  <c r="BW49" i="12"/>
  <c r="BV49" i="12"/>
  <c r="BW44" i="12"/>
  <c r="BV44" i="12"/>
  <c r="BW40" i="12"/>
  <c r="BV40" i="12"/>
  <c r="BW32" i="12"/>
  <c r="BV32" i="12"/>
  <c r="BW22" i="12"/>
  <c r="BV22" i="12"/>
  <c r="BW17" i="12"/>
  <c r="BV17" i="12"/>
  <c r="BW14" i="12"/>
  <c r="BV14" i="12"/>
  <c r="BW11" i="12"/>
  <c r="BV11" i="12"/>
  <c r="BW9" i="12"/>
  <c r="BV9" i="12"/>
  <c r="BT181" i="12"/>
  <c r="BS181" i="12"/>
  <c r="BU189" i="12"/>
  <c r="BT27" i="12"/>
  <c r="BS27" i="12"/>
  <c r="BT188" i="12"/>
  <c r="BS188" i="12"/>
  <c r="BT177" i="12"/>
  <c r="BS177" i="12"/>
  <c r="BT165" i="12"/>
  <c r="BS165" i="12"/>
  <c r="BT162" i="12"/>
  <c r="BS162" i="12"/>
  <c r="BT156" i="12"/>
  <c r="BS156" i="12"/>
  <c r="BT115" i="12"/>
  <c r="BS115" i="12"/>
  <c r="BT105" i="12"/>
  <c r="BS105" i="12"/>
  <c r="BT102" i="12"/>
  <c r="BS102" i="12"/>
  <c r="BT88" i="12"/>
  <c r="BS88" i="12"/>
  <c r="BT84" i="12"/>
  <c r="BS84" i="12"/>
  <c r="BT81" i="12"/>
  <c r="BS81" i="12"/>
  <c r="BT77" i="12"/>
  <c r="BS77" i="12"/>
  <c r="BT69" i="12"/>
  <c r="BS69" i="12"/>
  <c r="BT66" i="12"/>
  <c r="BS66" i="12"/>
  <c r="BT52" i="12"/>
  <c r="BS52" i="12"/>
  <c r="BT49" i="12"/>
  <c r="BS49" i="12"/>
  <c r="BT44" i="12"/>
  <c r="BS44" i="12"/>
  <c r="BT40" i="12"/>
  <c r="BS40" i="12"/>
  <c r="BT32" i="12"/>
  <c r="BS32" i="12"/>
  <c r="BT22" i="12"/>
  <c r="BS22" i="12"/>
  <c r="BT17" i="12"/>
  <c r="BS17" i="12"/>
  <c r="BT14" i="12"/>
  <c r="BS14" i="12"/>
  <c r="BT11" i="12"/>
  <c r="BS11" i="12"/>
  <c r="J192" i="12"/>
  <c r="J138" i="12"/>
  <c r="J96" i="12"/>
  <c r="J79" i="12"/>
  <c r="AK74" i="12"/>
  <c r="AJ22" i="12"/>
  <c r="AI22" i="12"/>
  <c r="O43" i="8"/>
  <c r="AH189" i="12"/>
  <c r="G103" i="12"/>
  <c r="G33" i="12"/>
  <c r="B392" i="11"/>
  <c r="C392" i="11"/>
  <c r="B393" i="11"/>
  <c r="C393" i="11"/>
  <c r="B389" i="11"/>
  <c r="C389" i="11"/>
  <c r="B390" i="11"/>
  <c r="C390" i="11"/>
  <c r="B391" i="11"/>
  <c r="C391" i="11"/>
  <c r="C387" i="11"/>
  <c r="B14" i="11"/>
  <c r="C14" i="11"/>
  <c r="B15" i="11"/>
  <c r="C15" i="11"/>
  <c r="B16" i="11"/>
  <c r="C16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5" i="11"/>
  <c r="C55" i="11"/>
  <c r="B56" i="11"/>
  <c r="C56" i="11"/>
  <c r="B57" i="11"/>
  <c r="C57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6" i="11"/>
  <c r="C76" i="11"/>
  <c r="B77" i="11"/>
  <c r="C77" i="11"/>
  <c r="B78" i="11"/>
  <c r="C78" i="11"/>
  <c r="B79" i="11"/>
  <c r="C79" i="11"/>
  <c r="B80" i="11"/>
  <c r="C80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8" i="11"/>
  <c r="C98" i="11"/>
  <c r="B99" i="11"/>
  <c r="C99" i="11"/>
  <c r="B100" i="11"/>
  <c r="C100" i="11"/>
  <c r="B101" i="11"/>
  <c r="C101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8" i="11"/>
  <c r="C198" i="11"/>
  <c r="B199" i="11"/>
  <c r="C199" i="11"/>
  <c r="B200" i="11"/>
  <c r="C200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2" i="11"/>
  <c r="C382" i="11"/>
  <c r="B383" i="11"/>
  <c r="C383" i="11"/>
  <c r="B384" i="11"/>
  <c r="C384" i="11"/>
  <c r="B385" i="11"/>
  <c r="C385" i="11"/>
  <c r="B386" i="11"/>
  <c r="C386" i="11"/>
  <c r="B387" i="11"/>
  <c r="BA294" i="11"/>
  <c r="BB294" i="11"/>
  <c r="BK381" i="11"/>
  <c r="BJ381" i="11"/>
  <c r="CD165" i="12" l="1"/>
  <c r="BL381" i="11"/>
  <c r="BT8" i="12"/>
  <c r="BT194" i="12" s="1"/>
  <c r="E131" i="7" s="1"/>
  <c r="BU181" i="12"/>
  <c r="CB8" i="12"/>
  <c r="CC8" i="12"/>
  <c r="CC194" i="12" s="1"/>
  <c r="E134" i="7" s="1"/>
  <c r="BS8" i="12"/>
  <c r="BS194" i="12" s="1"/>
  <c r="D131" i="7" s="1"/>
  <c r="CD84" i="12"/>
  <c r="CD132" i="12"/>
  <c r="BW8" i="12"/>
  <c r="BW194" i="12" s="1"/>
  <c r="E132" i="7" s="1"/>
  <c r="BZ8" i="12"/>
  <c r="BV8" i="12"/>
  <c r="BV194" i="12" s="1"/>
  <c r="D132" i="7" s="1"/>
  <c r="CD150" i="12"/>
  <c r="CD188" i="12"/>
  <c r="BY8" i="12"/>
  <c r="BY194" i="12" s="1"/>
  <c r="D133" i="7" s="1"/>
  <c r="CD162" i="12"/>
  <c r="CA10" i="12"/>
  <c r="CD44" i="12"/>
  <c r="CD66" i="12"/>
  <c r="CD77" i="12"/>
  <c r="CD102" i="12"/>
  <c r="CD115" i="12"/>
  <c r="CD32" i="12"/>
  <c r="CD69" i="12"/>
  <c r="CD22" i="12"/>
  <c r="CD62" i="12"/>
  <c r="CD142" i="12"/>
  <c r="D25" i="12"/>
  <c r="N43" i="8"/>
  <c r="P43" i="8" s="1"/>
  <c r="CD177" i="12"/>
  <c r="CD170" i="12"/>
  <c r="CD156" i="12"/>
  <c r="CD153" i="12"/>
  <c r="CD147" i="12"/>
  <c r="CD136" i="12"/>
  <c r="CD129" i="12"/>
  <c r="CD110" i="12"/>
  <c r="CD105" i="12"/>
  <c r="CD94" i="12"/>
  <c r="CD88" i="12"/>
  <c r="CD81" i="12"/>
  <c r="CD73" i="12"/>
  <c r="CD56" i="12"/>
  <c r="CD52" i="12"/>
  <c r="CD49" i="12"/>
  <c r="CD40" i="12"/>
  <c r="CD17" i="12"/>
  <c r="CD14" i="12"/>
  <c r="CD11" i="12"/>
  <c r="BX9" i="12"/>
  <c r="BU188" i="12"/>
  <c r="BN350" i="11"/>
  <c r="BM350" i="11"/>
  <c r="BO351" i="11"/>
  <c r="BO343" i="11"/>
  <c r="BN342" i="11"/>
  <c r="BM342" i="11"/>
  <c r="BN321" i="11"/>
  <c r="BM321" i="11"/>
  <c r="BO314" i="11"/>
  <c r="BN313" i="11"/>
  <c r="BM313" i="11"/>
  <c r="BO275" i="11"/>
  <c r="BN274" i="11"/>
  <c r="BM274" i="11"/>
  <c r="BM240" i="11"/>
  <c r="BM197" i="11"/>
  <c r="BO197" i="11" s="1"/>
  <c r="BM184" i="11"/>
  <c r="BO184" i="11" s="1"/>
  <c r="BN160" i="11"/>
  <c r="BM160" i="11"/>
  <c r="BO161" i="11"/>
  <c r="BN102" i="11"/>
  <c r="BM102" i="11"/>
  <c r="BO103" i="11"/>
  <c r="BN17" i="11"/>
  <c r="BM17" i="11"/>
  <c r="BO18" i="11"/>
  <c r="I398" i="8"/>
  <c r="I394" i="8"/>
  <c r="I395" i="8"/>
  <c r="I396" i="8"/>
  <c r="I397" i="8"/>
  <c r="AY101" i="10"/>
  <c r="DW390" i="10"/>
  <c r="DW375" i="10"/>
  <c r="DW384" i="10"/>
  <c r="DW288" i="10"/>
  <c r="DW57" i="10"/>
  <c r="BO160" i="11" l="1"/>
  <c r="BO321" i="11"/>
  <c r="BO102" i="11"/>
  <c r="CD8" i="12"/>
  <c r="BO274" i="11"/>
  <c r="BO342" i="11"/>
  <c r="BO350" i="11"/>
  <c r="BO313" i="11"/>
  <c r="BO17" i="11"/>
  <c r="D12" i="10"/>
  <c r="CB194" i="12"/>
  <c r="D134" i="7" s="1"/>
  <c r="F134" i="7" s="1"/>
  <c r="CA8" i="12"/>
  <c r="BZ194" i="12"/>
  <c r="E133" i="7" s="1"/>
  <c r="BX8" i="12"/>
  <c r="F131" i="7"/>
  <c r="BX194" i="12"/>
  <c r="F132" i="7"/>
  <c r="BU194" i="12"/>
  <c r="BU8" i="12"/>
  <c r="FY57" i="10"/>
  <c r="FX55" i="10"/>
  <c r="FW55" i="10"/>
  <c r="FW8" i="10" s="1"/>
  <c r="FW395" i="10" s="1"/>
  <c r="D69" i="7" s="1"/>
  <c r="FX135" i="10"/>
  <c r="FX10" i="10"/>
  <c r="FW10" i="10"/>
  <c r="FX9" i="10"/>
  <c r="FW9" i="10"/>
  <c r="BI383" i="10"/>
  <c r="BI278" i="10"/>
  <c r="BI214" i="10"/>
  <c r="BI184" i="10"/>
  <c r="BI123" i="10"/>
  <c r="BI102" i="10"/>
  <c r="FV136" i="10"/>
  <c r="FU135" i="10"/>
  <c r="FU8" i="10" s="1"/>
  <c r="FU395" i="10" s="1"/>
  <c r="FT135" i="10"/>
  <c r="FT8" i="10" s="1"/>
  <c r="FT395" i="10" s="1"/>
  <c r="D68" i="7" s="1"/>
  <c r="FU10" i="10"/>
  <c r="FT10" i="10"/>
  <c r="FU9" i="10"/>
  <c r="FT9" i="10"/>
  <c r="FS198" i="10"/>
  <c r="FS147" i="10"/>
  <c r="FS74" i="10"/>
  <c r="FR389" i="10"/>
  <c r="FQ389" i="10"/>
  <c r="FR382" i="10"/>
  <c r="FQ382" i="10"/>
  <c r="FR373" i="10"/>
  <c r="FQ373" i="10"/>
  <c r="FR360" i="10"/>
  <c r="FQ360" i="10"/>
  <c r="FR353" i="10"/>
  <c r="FQ353" i="10"/>
  <c r="FR344" i="10"/>
  <c r="FQ344" i="10"/>
  <c r="FR335" i="10"/>
  <c r="FQ335" i="10"/>
  <c r="FR325" i="10"/>
  <c r="FQ325" i="10"/>
  <c r="FR316" i="10"/>
  <c r="FQ316" i="10"/>
  <c r="FR308" i="10"/>
  <c r="FQ308" i="10"/>
  <c r="FR298" i="10"/>
  <c r="FQ298" i="10"/>
  <c r="FR287" i="10"/>
  <c r="FQ287" i="10"/>
  <c r="FR277" i="10"/>
  <c r="FQ277" i="10"/>
  <c r="FR269" i="10"/>
  <c r="FQ269" i="10"/>
  <c r="FR255" i="10"/>
  <c r="FQ255" i="10"/>
  <c r="FR242" i="10"/>
  <c r="FQ242" i="10"/>
  <c r="FR229" i="10"/>
  <c r="FQ229" i="10"/>
  <c r="FS223" i="10"/>
  <c r="FR222" i="10"/>
  <c r="FQ222" i="10"/>
  <c r="FR213" i="10"/>
  <c r="FQ213" i="10"/>
  <c r="FR201" i="10"/>
  <c r="FQ201" i="10"/>
  <c r="FR197" i="10"/>
  <c r="FQ197" i="10"/>
  <c r="FR183" i="10"/>
  <c r="FQ183" i="10"/>
  <c r="FR170" i="10"/>
  <c r="FQ170" i="10"/>
  <c r="FR157" i="10"/>
  <c r="FQ157" i="10"/>
  <c r="FR146" i="10"/>
  <c r="FQ146" i="10"/>
  <c r="FS136" i="10"/>
  <c r="FR135" i="10"/>
  <c r="FQ135" i="10"/>
  <c r="FR122" i="10"/>
  <c r="FQ122" i="10"/>
  <c r="FR113" i="10"/>
  <c r="FQ113" i="10"/>
  <c r="FR101" i="10"/>
  <c r="FQ101" i="10"/>
  <c r="FR96" i="10"/>
  <c r="FQ96" i="10"/>
  <c r="FR79" i="10"/>
  <c r="FQ79" i="10"/>
  <c r="FR73" i="10"/>
  <c r="FQ73" i="10"/>
  <c r="FR55" i="10"/>
  <c r="FQ55" i="10"/>
  <c r="FR50" i="10"/>
  <c r="FQ50" i="10"/>
  <c r="FR38" i="10"/>
  <c r="FQ38" i="10"/>
  <c r="FR24" i="10"/>
  <c r="FQ24" i="10"/>
  <c r="FR15" i="10"/>
  <c r="FQ15" i="10"/>
  <c r="FR11" i="10"/>
  <c r="FQ11" i="10"/>
  <c r="FR10" i="10"/>
  <c r="FQ10" i="10"/>
  <c r="FR9" i="10"/>
  <c r="FQ9" i="10"/>
  <c r="FO157" i="10"/>
  <c r="FP390" i="10"/>
  <c r="FO389" i="10"/>
  <c r="FN389" i="10"/>
  <c r="FP383" i="10"/>
  <c r="FO382" i="10"/>
  <c r="FN382" i="10"/>
  <c r="FO373" i="10"/>
  <c r="FN373" i="10"/>
  <c r="FO360" i="10"/>
  <c r="FN360" i="10"/>
  <c r="FO353" i="10"/>
  <c r="FN353" i="10"/>
  <c r="FO344" i="10"/>
  <c r="FN344" i="10"/>
  <c r="FO335" i="10"/>
  <c r="FN335" i="10"/>
  <c r="FO325" i="10"/>
  <c r="FN325" i="10"/>
  <c r="FP317" i="10"/>
  <c r="FO316" i="10"/>
  <c r="FN316" i="10"/>
  <c r="FO308" i="10"/>
  <c r="FN308" i="10"/>
  <c r="FO298" i="10"/>
  <c r="FN298" i="10"/>
  <c r="FP288" i="10"/>
  <c r="FO287" i="10"/>
  <c r="FN287" i="10"/>
  <c r="FO277" i="10"/>
  <c r="FN277" i="10"/>
  <c r="FO269" i="10"/>
  <c r="FN269" i="10"/>
  <c r="FO255" i="10"/>
  <c r="FN255" i="10"/>
  <c r="FP243" i="10"/>
  <c r="FO242" i="10"/>
  <c r="FN242" i="10"/>
  <c r="FO229" i="10"/>
  <c r="FN229" i="10"/>
  <c r="FP223" i="10"/>
  <c r="FO222" i="10"/>
  <c r="FN222" i="10"/>
  <c r="FP214" i="10"/>
  <c r="FO213" i="10"/>
  <c r="FN213" i="10"/>
  <c r="FO201" i="10"/>
  <c r="FN201" i="10"/>
  <c r="FO197" i="10"/>
  <c r="FN197" i="10"/>
  <c r="FO183" i="10"/>
  <c r="FN183" i="10"/>
  <c r="FP171" i="10"/>
  <c r="FO170" i="10"/>
  <c r="FN170" i="10"/>
  <c r="FN157" i="10"/>
  <c r="FO146" i="10"/>
  <c r="FN146" i="10"/>
  <c r="FP136" i="10"/>
  <c r="FO135" i="10"/>
  <c r="FN135" i="10"/>
  <c r="FO122" i="10"/>
  <c r="FN122" i="10"/>
  <c r="FO113" i="10"/>
  <c r="FN113" i="10"/>
  <c r="FO101" i="10"/>
  <c r="FN101" i="10"/>
  <c r="FO96" i="10"/>
  <c r="FN96" i="10"/>
  <c r="FO79" i="10"/>
  <c r="FN79" i="10"/>
  <c r="FO73" i="10"/>
  <c r="FN73" i="10"/>
  <c r="FP56" i="10"/>
  <c r="FO55" i="10"/>
  <c r="FN55" i="10"/>
  <c r="FP51" i="10"/>
  <c r="FO50" i="10"/>
  <c r="FN50" i="10"/>
  <c r="FO38" i="10"/>
  <c r="FN38" i="10"/>
  <c r="FO24" i="10"/>
  <c r="FN24" i="10"/>
  <c r="FO15" i="10"/>
  <c r="FN15" i="10"/>
  <c r="FO11" i="10"/>
  <c r="FN11" i="10"/>
  <c r="FO10" i="10"/>
  <c r="FN10" i="10"/>
  <c r="FO9" i="10"/>
  <c r="FN9" i="10"/>
  <c r="FM393" i="10"/>
  <c r="FM390" i="10"/>
  <c r="FL389" i="10"/>
  <c r="FK389" i="10"/>
  <c r="FM383" i="10"/>
  <c r="FL382" i="10"/>
  <c r="FK382" i="10"/>
  <c r="FM374" i="10"/>
  <c r="FL373" i="10"/>
  <c r="FK373" i="10"/>
  <c r="FM361" i="10"/>
  <c r="FL360" i="10"/>
  <c r="FK360" i="10"/>
  <c r="FM354" i="10"/>
  <c r="FL353" i="10"/>
  <c r="FK353" i="10"/>
  <c r="FM345" i="10"/>
  <c r="FL344" i="10"/>
  <c r="FK344" i="10"/>
  <c r="FM336" i="10"/>
  <c r="FL335" i="10"/>
  <c r="FK335" i="10"/>
  <c r="FL325" i="10"/>
  <c r="FK325" i="10"/>
  <c r="FM317" i="10"/>
  <c r="FL316" i="10"/>
  <c r="FK316" i="10"/>
  <c r="FM309" i="10"/>
  <c r="FL308" i="10"/>
  <c r="FK308" i="10"/>
  <c r="FM299" i="10"/>
  <c r="FL298" i="10"/>
  <c r="FK298" i="10"/>
  <c r="FM288" i="10"/>
  <c r="FL287" i="10"/>
  <c r="FK287" i="10"/>
  <c r="FM278" i="10"/>
  <c r="FL277" i="10"/>
  <c r="FK277" i="10"/>
  <c r="FM270" i="10"/>
  <c r="FL269" i="10"/>
  <c r="FK269" i="10"/>
  <c r="FM256" i="10"/>
  <c r="FL255" i="10"/>
  <c r="FK255" i="10"/>
  <c r="FM243" i="10"/>
  <c r="FL242" i="10"/>
  <c r="FK242" i="10"/>
  <c r="FM230" i="10"/>
  <c r="FL229" i="10"/>
  <c r="FK229" i="10"/>
  <c r="FM223" i="10"/>
  <c r="FL222" i="10"/>
  <c r="FK222" i="10"/>
  <c r="FM214" i="10"/>
  <c r="FL213" i="10"/>
  <c r="FK213" i="10"/>
  <c r="FM202" i="10"/>
  <c r="FL201" i="10"/>
  <c r="FK201" i="10"/>
  <c r="FM198" i="10"/>
  <c r="FL197" i="10"/>
  <c r="FK197" i="10"/>
  <c r="FM184" i="10"/>
  <c r="FL183" i="10"/>
  <c r="FK183" i="10"/>
  <c r="FM171" i="10"/>
  <c r="FL170" i="10"/>
  <c r="FK170" i="10"/>
  <c r="FM158" i="10"/>
  <c r="FL157" i="10"/>
  <c r="FK157" i="10"/>
  <c r="FL146" i="10"/>
  <c r="FK146" i="10"/>
  <c r="FM136" i="10"/>
  <c r="FL135" i="10"/>
  <c r="FK135" i="10"/>
  <c r="FM123" i="10"/>
  <c r="FL122" i="10"/>
  <c r="FK122" i="10"/>
  <c r="FL113" i="10"/>
  <c r="FK113" i="10"/>
  <c r="FM102" i="10"/>
  <c r="FL101" i="10"/>
  <c r="FK101" i="10"/>
  <c r="FL96" i="10"/>
  <c r="FK96" i="10"/>
  <c r="FM80" i="10"/>
  <c r="FL79" i="10"/>
  <c r="FK79" i="10"/>
  <c r="FM74" i="10"/>
  <c r="FL73" i="10"/>
  <c r="FK73" i="10"/>
  <c r="FM56" i="10"/>
  <c r="FL55" i="10"/>
  <c r="FK55" i="10"/>
  <c r="FM51" i="10"/>
  <c r="FL50" i="10"/>
  <c r="FK50" i="10"/>
  <c r="FM39" i="10"/>
  <c r="FL38" i="10"/>
  <c r="FK38" i="10"/>
  <c r="FM25" i="10"/>
  <c r="FL24" i="10"/>
  <c r="FK24" i="10"/>
  <c r="FM16" i="10"/>
  <c r="FL15" i="10"/>
  <c r="FK15" i="10"/>
  <c r="FM12" i="10"/>
  <c r="FL11" i="10"/>
  <c r="FK11" i="10"/>
  <c r="FL10" i="10"/>
  <c r="FK10" i="10"/>
  <c r="FL9" i="10"/>
  <c r="FK9" i="10"/>
  <c r="FJ393" i="10"/>
  <c r="FJ374" i="10"/>
  <c r="FJ390" i="10"/>
  <c r="FI389" i="10"/>
  <c r="FH389" i="10"/>
  <c r="FJ383" i="10"/>
  <c r="FI382" i="10"/>
  <c r="FH382" i="10"/>
  <c r="FI373" i="10"/>
  <c r="FH373" i="10"/>
  <c r="FJ361" i="10"/>
  <c r="FI360" i="10"/>
  <c r="FH360" i="10"/>
  <c r="FJ354" i="10"/>
  <c r="FI353" i="10"/>
  <c r="FH353" i="10"/>
  <c r="FJ345" i="10"/>
  <c r="FI344" i="10"/>
  <c r="FH344" i="10"/>
  <c r="FJ336" i="10"/>
  <c r="FI335" i="10"/>
  <c r="FH335" i="10"/>
  <c r="FJ326" i="10"/>
  <c r="FI325" i="10"/>
  <c r="FH325" i="10"/>
  <c r="FJ317" i="10"/>
  <c r="FI316" i="10"/>
  <c r="FH316" i="10"/>
  <c r="FJ309" i="10"/>
  <c r="FI308" i="10"/>
  <c r="FH308" i="10"/>
  <c r="FJ299" i="10"/>
  <c r="FI298" i="10"/>
  <c r="FH298" i="10"/>
  <c r="FJ288" i="10"/>
  <c r="FI287" i="10"/>
  <c r="FH287" i="10"/>
  <c r="FJ278" i="10"/>
  <c r="FI277" i="10"/>
  <c r="FH277" i="10"/>
  <c r="FJ270" i="10"/>
  <c r="FI269" i="10"/>
  <c r="FH269" i="10"/>
  <c r="FJ256" i="10"/>
  <c r="FI255" i="10"/>
  <c r="FH255" i="10"/>
  <c r="FJ243" i="10"/>
  <c r="FI242" i="10"/>
  <c r="FH242" i="10"/>
  <c r="FJ230" i="10"/>
  <c r="FI229" i="10"/>
  <c r="FH229" i="10"/>
  <c r="FJ223" i="10"/>
  <c r="FI222" i="10"/>
  <c r="FH222" i="10"/>
  <c r="FJ214" i="10"/>
  <c r="FI213" i="10"/>
  <c r="FH213" i="10"/>
  <c r="FJ202" i="10"/>
  <c r="FI201" i="10"/>
  <c r="FH201" i="10"/>
  <c r="FJ198" i="10"/>
  <c r="FI197" i="10"/>
  <c r="FH197" i="10"/>
  <c r="FJ184" i="10"/>
  <c r="FI183" i="10"/>
  <c r="FH183" i="10"/>
  <c r="FJ171" i="10"/>
  <c r="FI170" i="10"/>
  <c r="FH170" i="10"/>
  <c r="FJ158" i="10"/>
  <c r="FI157" i="10"/>
  <c r="FH157" i="10"/>
  <c r="FJ147" i="10"/>
  <c r="FI146" i="10"/>
  <c r="FH146" i="10"/>
  <c r="FJ136" i="10"/>
  <c r="FI135" i="10"/>
  <c r="FH135" i="10"/>
  <c r="FJ123" i="10"/>
  <c r="FI122" i="10"/>
  <c r="FH122" i="10"/>
  <c r="FJ114" i="10"/>
  <c r="FI113" i="10"/>
  <c r="FH113" i="10"/>
  <c r="FJ102" i="10"/>
  <c r="FI101" i="10"/>
  <c r="FH101" i="10"/>
  <c r="FJ97" i="10"/>
  <c r="FJ96" i="10" s="1"/>
  <c r="FI96" i="10"/>
  <c r="FH96" i="10"/>
  <c r="FJ80" i="10"/>
  <c r="FI79" i="10"/>
  <c r="FH79" i="10"/>
  <c r="FJ74" i="10"/>
  <c r="FI73" i="10"/>
  <c r="FH73" i="10"/>
  <c r="FJ56" i="10"/>
  <c r="FI55" i="10"/>
  <c r="FH55" i="10"/>
  <c r="FJ51" i="10"/>
  <c r="FI50" i="10"/>
  <c r="FH50" i="10"/>
  <c r="FJ39" i="10"/>
  <c r="FI38" i="10"/>
  <c r="FH38" i="10"/>
  <c r="FJ25" i="10"/>
  <c r="FI24" i="10"/>
  <c r="FH24" i="10"/>
  <c r="FJ16" i="10"/>
  <c r="FI15" i="10"/>
  <c r="FH15" i="10"/>
  <c r="FJ12" i="10"/>
  <c r="FI11" i="10"/>
  <c r="FH11" i="10"/>
  <c r="FI10" i="10"/>
  <c r="FH10" i="10"/>
  <c r="FI9" i="10"/>
  <c r="FH9" i="10"/>
  <c r="FF389" i="10"/>
  <c r="FE389" i="10"/>
  <c r="FF382" i="10"/>
  <c r="FE382" i="10"/>
  <c r="FF373" i="10"/>
  <c r="FE373" i="10"/>
  <c r="FF360" i="10"/>
  <c r="FE360" i="10"/>
  <c r="FF353" i="10"/>
  <c r="FE353" i="10"/>
  <c r="FF344" i="10"/>
  <c r="FE344" i="10"/>
  <c r="FF335" i="10"/>
  <c r="FE335" i="10"/>
  <c r="FF325" i="10"/>
  <c r="FE325" i="10"/>
  <c r="FF316" i="10"/>
  <c r="FE316" i="10"/>
  <c r="FF308" i="10"/>
  <c r="FE308" i="10"/>
  <c r="FF298" i="10"/>
  <c r="FE298" i="10"/>
  <c r="FF287" i="10"/>
  <c r="FE287" i="10"/>
  <c r="FF277" i="10"/>
  <c r="FE277" i="10"/>
  <c r="FF269" i="10"/>
  <c r="FE269" i="10"/>
  <c r="FF255" i="10"/>
  <c r="FE255" i="10"/>
  <c r="FF242" i="10"/>
  <c r="FE242" i="10"/>
  <c r="FF229" i="10"/>
  <c r="FE229" i="10"/>
  <c r="FF222" i="10"/>
  <c r="FE222" i="10"/>
  <c r="FF213" i="10"/>
  <c r="FE213" i="10"/>
  <c r="FF201" i="10"/>
  <c r="FE201" i="10"/>
  <c r="FF197" i="10"/>
  <c r="FE197" i="10"/>
  <c r="FF183" i="10"/>
  <c r="FE183" i="10"/>
  <c r="FF170" i="10"/>
  <c r="FE170" i="10"/>
  <c r="FF157" i="10"/>
  <c r="FE157" i="10"/>
  <c r="FF146" i="10"/>
  <c r="FE146" i="10"/>
  <c r="FF135" i="10"/>
  <c r="FE135" i="10"/>
  <c r="FF122" i="10"/>
  <c r="FE122" i="10"/>
  <c r="FF113" i="10"/>
  <c r="FE113" i="10"/>
  <c r="FF101" i="10"/>
  <c r="FE101" i="10"/>
  <c r="FF96" i="10"/>
  <c r="FE96" i="10"/>
  <c r="FF79" i="10"/>
  <c r="FE79" i="10"/>
  <c r="FF73" i="10"/>
  <c r="FE73" i="10"/>
  <c r="FF55" i="10"/>
  <c r="FE55" i="10"/>
  <c r="FF50" i="10"/>
  <c r="FE50" i="10"/>
  <c r="FF38" i="10"/>
  <c r="FE38" i="10"/>
  <c r="FF24" i="10"/>
  <c r="FE24" i="10"/>
  <c r="FF15" i="10"/>
  <c r="FE15" i="10"/>
  <c r="FF11" i="10"/>
  <c r="FE11" i="10"/>
  <c r="FF10" i="10"/>
  <c r="FE10" i="10"/>
  <c r="FF9" i="10"/>
  <c r="FE9" i="10"/>
  <c r="FC389" i="10"/>
  <c r="FB389" i="10"/>
  <c r="FC382" i="10"/>
  <c r="FB382" i="10"/>
  <c r="FC373" i="10"/>
  <c r="FB373" i="10"/>
  <c r="FC360" i="10"/>
  <c r="FB360" i="10"/>
  <c r="FC353" i="10"/>
  <c r="FB353" i="10"/>
  <c r="FC344" i="10"/>
  <c r="FB344" i="10"/>
  <c r="FC335" i="10"/>
  <c r="FB335" i="10"/>
  <c r="FC325" i="10"/>
  <c r="FB325" i="10"/>
  <c r="FC316" i="10"/>
  <c r="FB316" i="10"/>
  <c r="FC308" i="10"/>
  <c r="FB308" i="10"/>
  <c r="FC298" i="10"/>
  <c r="FB298" i="10"/>
  <c r="FC287" i="10"/>
  <c r="FB287" i="10"/>
  <c r="FC277" i="10"/>
  <c r="FB277" i="10"/>
  <c r="FC269" i="10"/>
  <c r="FB269" i="10"/>
  <c r="FC255" i="10"/>
  <c r="FB255" i="10"/>
  <c r="FC242" i="10"/>
  <c r="FB242" i="10"/>
  <c r="FC229" i="10"/>
  <c r="FB229" i="10"/>
  <c r="FC222" i="10"/>
  <c r="FB222" i="10"/>
  <c r="FC213" i="10"/>
  <c r="FB213" i="10"/>
  <c r="FC201" i="10"/>
  <c r="FB201" i="10"/>
  <c r="FC197" i="10"/>
  <c r="FB197" i="10"/>
  <c r="FC183" i="10"/>
  <c r="FB183" i="10"/>
  <c r="FC170" i="10"/>
  <c r="FB170" i="10"/>
  <c r="FC157" i="10"/>
  <c r="FB157" i="10"/>
  <c r="FC146" i="10"/>
  <c r="FB146" i="10"/>
  <c r="FC135" i="10"/>
  <c r="FB135" i="10"/>
  <c r="FC122" i="10"/>
  <c r="FB122" i="10"/>
  <c r="FC113" i="10"/>
  <c r="FB113" i="10"/>
  <c r="FC101" i="10"/>
  <c r="FB101" i="10"/>
  <c r="FC96" i="10"/>
  <c r="FB96" i="10"/>
  <c r="FC79" i="10"/>
  <c r="FB79" i="10"/>
  <c r="FC73" i="10"/>
  <c r="FB73" i="10"/>
  <c r="FC55" i="10"/>
  <c r="FB55" i="10"/>
  <c r="FC50" i="10"/>
  <c r="FB50" i="10"/>
  <c r="FC38" i="10"/>
  <c r="FB38" i="10"/>
  <c r="FC24" i="10"/>
  <c r="FB24" i="10"/>
  <c r="FC15" i="10"/>
  <c r="FB15" i="10"/>
  <c r="FC11" i="10"/>
  <c r="FB11" i="10"/>
  <c r="FC10" i="10"/>
  <c r="FB10" i="10"/>
  <c r="FC9" i="10"/>
  <c r="FB9" i="10"/>
  <c r="CL122" i="10"/>
  <c r="CK122" i="10"/>
  <c r="FA384" i="10"/>
  <c r="EZ382" i="10"/>
  <c r="EY382" i="10"/>
  <c r="FA26" i="10"/>
  <c r="EZ24" i="10"/>
  <c r="EY24" i="10"/>
  <c r="EZ389" i="10"/>
  <c r="EY389" i="10"/>
  <c r="EZ10" i="10"/>
  <c r="EY10" i="10"/>
  <c r="EZ9" i="10"/>
  <c r="EY9" i="10"/>
  <c r="FP157" i="10" l="1"/>
  <c r="FP146" i="10"/>
  <c r="FG389" i="10"/>
  <c r="CM122" i="10"/>
  <c r="FD10" i="10"/>
  <c r="FA382" i="10"/>
  <c r="FP269" i="10"/>
  <c r="FD242" i="10"/>
  <c r="FS277" i="10"/>
  <c r="FY10" i="10"/>
  <c r="FS229" i="10"/>
  <c r="FS113" i="10"/>
  <c r="FS96" i="10"/>
  <c r="FD287" i="10"/>
  <c r="CD194" i="12"/>
  <c r="FX8" i="10"/>
  <c r="FY8" i="10" s="1"/>
  <c r="FY395" i="10" s="1"/>
  <c r="F133" i="7"/>
  <c r="CA194" i="12"/>
  <c r="E68" i="7"/>
  <c r="F68" i="7" s="1"/>
  <c r="FA10" i="10"/>
  <c r="FY55" i="10"/>
  <c r="FA24" i="10"/>
  <c r="FP287" i="10"/>
  <c r="FF8" i="10"/>
  <c r="FF395" i="10" s="1"/>
  <c r="FS146" i="10"/>
  <c r="FS73" i="10"/>
  <c r="EZ8" i="10"/>
  <c r="FS197" i="10"/>
  <c r="FJ197" i="10"/>
  <c r="FJ277" i="10"/>
  <c r="FJ353" i="10"/>
  <c r="FJ382" i="10"/>
  <c r="EY8" i="10"/>
  <c r="EY395" i="10" s="1"/>
  <c r="D61" i="7" s="1"/>
  <c r="FJ50" i="10"/>
  <c r="FP55" i="10"/>
  <c r="FP222" i="10"/>
  <c r="FM157" i="10"/>
  <c r="FM242" i="10"/>
  <c r="FS222" i="10"/>
  <c r="FM73" i="10"/>
  <c r="FM135" i="10"/>
  <c r="FP50" i="10"/>
  <c r="FP242" i="10"/>
  <c r="FS135" i="10"/>
  <c r="FV135" i="10"/>
  <c r="FV9" i="10"/>
  <c r="FV8" i="10"/>
  <c r="FV395" i="10" s="1"/>
  <c r="FQ8" i="10"/>
  <c r="FQ395" i="10" s="1"/>
  <c r="D67" i="7" s="1"/>
  <c r="FR8" i="10"/>
  <c r="FR395" i="10" s="1"/>
  <c r="E67" i="7" s="1"/>
  <c r="FS9" i="10"/>
  <c r="FP389" i="10"/>
  <c r="FP382" i="10"/>
  <c r="FP316" i="10"/>
  <c r="FP213" i="10"/>
  <c r="FP170" i="10"/>
  <c r="FP135" i="10"/>
  <c r="FO8" i="10"/>
  <c r="FO395" i="10" s="1"/>
  <c r="FN8" i="10"/>
  <c r="FN395" i="10" s="1"/>
  <c r="D66" i="7" s="1"/>
  <c r="FP9" i="10"/>
  <c r="FM389" i="10"/>
  <c r="FM382" i="10"/>
  <c r="FM373" i="10"/>
  <c r="FM360" i="10"/>
  <c r="FM353" i="10"/>
  <c r="FM344" i="10"/>
  <c r="FM335" i="10"/>
  <c r="FM316" i="10"/>
  <c r="FM308" i="10"/>
  <c r="FM298" i="10"/>
  <c r="FM287" i="10"/>
  <c r="FM277" i="10"/>
  <c r="FM269" i="10"/>
  <c r="FM255" i="10"/>
  <c r="FM229" i="10"/>
  <c r="FM222" i="10"/>
  <c r="FM213" i="10"/>
  <c r="FM201" i="10"/>
  <c r="FM197" i="10"/>
  <c r="FM183" i="10"/>
  <c r="FM170" i="10"/>
  <c r="FM122" i="10"/>
  <c r="FM101" i="10"/>
  <c r="FM79" i="10"/>
  <c r="FL8" i="10"/>
  <c r="FL395" i="10" s="1"/>
  <c r="FM55" i="10"/>
  <c r="FM50" i="10"/>
  <c r="FM38" i="10"/>
  <c r="FM24" i="10"/>
  <c r="FK8" i="10"/>
  <c r="FK395" i="10" s="1"/>
  <c r="D65" i="7" s="1"/>
  <c r="FM11" i="10"/>
  <c r="FM9" i="10"/>
  <c r="FM15" i="10"/>
  <c r="FJ389" i="10"/>
  <c r="FJ373" i="10"/>
  <c r="FJ360" i="10"/>
  <c r="FJ344" i="10"/>
  <c r="FJ335" i="10"/>
  <c r="FJ325" i="10"/>
  <c r="FJ316" i="10"/>
  <c r="FJ308" i="10"/>
  <c r="FJ298" i="10"/>
  <c r="FJ287" i="10"/>
  <c r="FJ269" i="10"/>
  <c r="FJ255" i="10"/>
  <c r="FJ242" i="10"/>
  <c r="FJ229" i="10"/>
  <c r="FJ222" i="10"/>
  <c r="FJ213" i="10"/>
  <c r="FJ201" i="10"/>
  <c r="FJ183" i="10"/>
  <c r="FJ170" i="10"/>
  <c r="FJ157" i="10"/>
  <c r="FJ146" i="10"/>
  <c r="FJ135" i="10"/>
  <c r="FJ122" i="10"/>
  <c r="FJ113" i="10"/>
  <c r="FJ9" i="10"/>
  <c r="FJ101" i="10"/>
  <c r="FH8" i="10"/>
  <c r="FH395" i="10" s="1"/>
  <c r="D64" i="7" s="1"/>
  <c r="FJ79" i="10"/>
  <c r="FJ73" i="10"/>
  <c r="FJ55" i="10"/>
  <c r="FJ38" i="10"/>
  <c r="FI8" i="10"/>
  <c r="FJ24" i="10"/>
  <c r="FJ11" i="10"/>
  <c r="FJ15" i="10"/>
  <c r="FE8" i="10"/>
  <c r="FE395" i="10" s="1"/>
  <c r="D63" i="7" s="1"/>
  <c r="FB8" i="10"/>
  <c r="FB395" i="10" s="1"/>
  <c r="D62" i="7" s="1"/>
  <c r="FC8" i="10"/>
  <c r="Y136" i="10"/>
  <c r="Y74" i="10"/>
  <c r="ED9" i="10"/>
  <c r="ED255" i="10"/>
  <c r="ED157" i="10"/>
  <c r="ED213" i="10"/>
  <c r="EE213" i="10"/>
  <c r="EL354" i="10"/>
  <c r="EM197" i="10"/>
  <c r="EM201" i="10"/>
  <c r="EB382" i="10"/>
  <c r="EA382" i="10"/>
  <c r="BX203" i="10"/>
  <c r="AM389" i="10"/>
  <c r="AL389" i="10"/>
  <c r="AN390" i="10"/>
  <c r="AN354" i="10"/>
  <c r="AN336" i="10"/>
  <c r="AN288" i="10"/>
  <c r="AN184" i="10"/>
  <c r="AN147" i="10"/>
  <c r="AN123" i="10"/>
  <c r="AN74" i="10"/>
  <c r="AL73" i="10"/>
  <c r="AN56" i="10"/>
  <c r="AN25" i="10"/>
  <c r="AK361" i="10"/>
  <c r="AK326" i="10"/>
  <c r="AK309" i="10"/>
  <c r="AK158" i="10"/>
  <c r="AK102" i="10"/>
  <c r="AK16" i="10"/>
  <c r="AK12" i="10"/>
  <c r="EF213" i="10" l="1"/>
  <c r="E65" i="7"/>
  <c r="F65" i="7" s="1"/>
  <c r="FM395" i="10"/>
  <c r="E66" i="7"/>
  <c r="F66" i="7" s="1"/>
  <c r="FP395" i="10"/>
  <c r="F67" i="7"/>
  <c r="FX395" i="10"/>
  <c r="E69" i="7" s="1"/>
  <c r="F69" i="7" s="1"/>
  <c r="E63" i="7"/>
  <c r="F63" i="7" s="1"/>
  <c r="FG395" i="10"/>
  <c r="EE255" i="10"/>
  <c r="EF255" i="10" s="1"/>
  <c r="FA8" i="10"/>
  <c r="EZ395" i="10"/>
  <c r="AN389" i="10"/>
  <c r="EE9" i="10"/>
  <c r="FS8" i="10"/>
  <c r="FS395" i="10" s="1"/>
  <c r="FP8" i="10"/>
  <c r="FM8" i="10"/>
  <c r="FJ8" i="10"/>
  <c r="FI395" i="10"/>
  <c r="FJ395" i="10" s="1"/>
  <c r="FC395" i="10"/>
  <c r="FD8" i="10"/>
  <c r="FD395" i="10" s="1"/>
  <c r="E62" i="7" l="1"/>
  <c r="F62" i="7" s="1"/>
  <c r="E64" i="7"/>
  <c r="F64" i="7" s="1"/>
  <c r="E61" i="7"/>
  <c r="F61" i="7" s="1"/>
  <c r="FA395" i="10"/>
  <c r="AH374" i="10"/>
  <c r="AH317" i="10"/>
  <c r="AH299" i="10"/>
  <c r="AH270" i="10"/>
  <c r="AH243" i="10"/>
  <c r="AH230" i="10"/>
  <c r="AH171" i="10"/>
  <c r="AH184" i="10"/>
  <c r="AH158" i="10"/>
  <c r="AH102" i="10"/>
  <c r="AH80" i="10"/>
  <c r="BQ373" i="10"/>
  <c r="E389" i="10"/>
  <c r="CO353" i="10"/>
  <c r="CN353" i="10"/>
  <c r="DG269" i="10"/>
  <c r="CG341" i="10"/>
  <c r="G389" i="10" l="1"/>
  <c r="DN393" i="10"/>
  <c r="DK392" i="10"/>
  <c r="DK393" i="10"/>
  <c r="DB310" i="10" l="1"/>
  <c r="DB95" i="10"/>
  <c r="C92" i="9" l="1"/>
  <c r="B92" i="9"/>
  <c r="B14" i="9"/>
  <c r="C14" i="9"/>
  <c r="B16" i="9"/>
  <c r="C16" i="9"/>
  <c r="B18" i="9"/>
  <c r="C18" i="9"/>
  <c r="B20" i="9"/>
  <c r="C20" i="9"/>
  <c r="B22" i="9"/>
  <c r="C22" i="9"/>
  <c r="B23" i="9"/>
  <c r="C23" i="9"/>
  <c r="B25" i="9"/>
  <c r="C25" i="9"/>
  <c r="B27" i="9"/>
  <c r="C27" i="9"/>
  <c r="B29" i="9"/>
  <c r="C29" i="9"/>
  <c r="B31" i="9"/>
  <c r="C31" i="9"/>
  <c r="B33" i="9"/>
  <c r="C33" i="9"/>
  <c r="B35" i="9"/>
  <c r="C35" i="9"/>
  <c r="B37" i="9"/>
  <c r="C37" i="9"/>
  <c r="B39" i="9"/>
  <c r="C39" i="9"/>
  <c r="B41" i="9"/>
  <c r="C41" i="9"/>
  <c r="B43" i="9"/>
  <c r="C43" i="9"/>
  <c r="B45" i="9"/>
  <c r="C45" i="9"/>
  <c r="B47" i="9"/>
  <c r="C47" i="9"/>
  <c r="B49" i="9"/>
  <c r="C49" i="9"/>
  <c r="B51" i="9"/>
  <c r="C51" i="9"/>
  <c r="B53" i="9"/>
  <c r="C53" i="9"/>
  <c r="B55" i="9"/>
  <c r="C55" i="9"/>
  <c r="B57" i="9"/>
  <c r="C57" i="9"/>
  <c r="B59" i="9"/>
  <c r="C59" i="9"/>
  <c r="B61" i="9"/>
  <c r="C61" i="9"/>
  <c r="B63" i="9"/>
  <c r="C63" i="9"/>
  <c r="B65" i="9"/>
  <c r="C65" i="9"/>
  <c r="B67" i="9"/>
  <c r="C67" i="9"/>
  <c r="B69" i="9"/>
  <c r="C69" i="9"/>
  <c r="B71" i="9"/>
  <c r="C71" i="9"/>
  <c r="B73" i="9"/>
  <c r="C73" i="9"/>
  <c r="B75" i="9"/>
  <c r="C75" i="9"/>
  <c r="B77" i="9"/>
  <c r="C77" i="9"/>
  <c r="B79" i="9"/>
  <c r="C79" i="9"/>
  <c r="B81" i="9"/>
  <c r="C81" i="9"/>
  <c r="B83" i="9"/>
  <c r="C83" i="9"/>
  <c r="B85" i="9"/>
  <c r="C85" i="9"/>
  <c r="B86" i="9"/>
  <c r="C86" i="9"/>
  <c r="B88" i="9"/>
  <c r="C88" i="9"/>
  <c r="B89" i="9"/>
  <c r="C89" i="9"/>
  <c r="B90" i="9"/>
  <c r="C90" i="9"/>
  <c r="B91" i="9"/>
  <c r="C91" i="9"/>
  <c r="B12" i="9"/>
  <c r="C12" i="9"/>
  <c r="D10" i="9"/>
  <c r="N134" i="8" l="1"/>
  <c r="O134" i="8"/>
  <c r="BQ66" i="12"/>
  <c r="BP66" i="12"/>
  <c r="BQ188" i="12"/>
  <c r="BP188" i="12"/>
  <c r="BQ177" i="12"/>
  <c r="BP177" i="12"/>
  <c r="BQ165" i="12"/>
  <c r="BP165" i="12"/>
  <c r="BQ162" i="12"/>
  <c r="BP162" i="12"/>
  <c r="BQ156" i="12"/>
  <c r="BP156" i="12"/>
  <c r="BQ115" i="12"/>
  <c r="BP115" i="12"/>
  <c r="BQ105" i="12"/>
  <c r="BP105" i="12"/>
  <c r="BQ102" i="12"/>
  <c r="BP102" i="12"/>
  <c r="BQ88" i="12"/>
  <c r="BP88" i="12"/>
  <c r="BQ84" i="12"/>
  <c r="BP84" i="12"/>
  <c r="BQ81" i="12"/>
  <c r="BP81" i="12"/>
  <c r="BQ77" i="12"/>
  <c r="BP77" i="12"/>
  <c r="BQ69" i="12"/>
  <c r="BP69" i="12"/>
  <c r="BQ52" i="12"/>
  <c r="BP52" i="12"/>
  <c r="BQ49" i="12"/>
  <c r="BP49" i="12"/>
  <c r="BQ40" i="12"/>
  <c r="BP40" i="12"/>
  <c r="BQ32" i="12"/>
  <c r="BP32" i="12"/>
  <c r="BQ22" i="12"/>
  <c r="BP22" i="12"/>
  <c r="BQ17" i="12"/>
  <c r="BP17" i="12"/>
  <c r="BQ14" i="12"/>
  <c r="BP14" i="12"/>
  <c r="BQ11" i="12"/>
  <c r="BP11" i="12"/>
  <c r="BN188" i="12"/>
  <c r="BM188" i="12"/>
  <c r="BM194" i="12" s="1"/>
  <c r="D129" i="7" s="1"/>
  <c r="BL192" i="12"/>
  <c r="BL191" i="12"/>
  <c r="BL190" i="12"/>
  <c r="BL189" i="12"/>
  <c r="BK188" i="12"/>
  <c r="BJ188" i="12"/>
  <c r="BL182" i="12"/>
  <c r="BK181" i="12"/>
  <c r="BJ181" i="12"/>
  <c r="BL178" i="12"/>
  <c r="BK177" i="12"/>
  <c r="BJ177" i="12"/>
  <c r="BL171" i="12"/>
  <c r="BK170" i="12"/>
  <c r="BJ170" i="12"/>
  <c r="BL166" i="12"/>
  <c r="BK165" i="12"/>
  <c r="BJ165" i="12"/>
  <c r="BL163" i="12"/>
  <c r="BK162" i="12"/>
  <c r="BJ162" i="12"/>
  <c r="BL157" i="12"/>
  <c r="BK156" i="12"/>
  <c r="BJ156" i="12"/>
  <c r="BL154" i="12"/>
  <c r="BK153" i="12"/>
  <c r="BJ153" i="12"/>
  <c r="BL151" i="12"/>
  <c r="BK150" i="12"/>
  <c r="BJ150" i="12"/>
  <c r="BL148" i="12"/>
  <c r="BK147" i="12"/>
  <c r="BJ147" i="12"/>
  <c r="BL143" i="12"/>
  <c r="BK142" i="12"/>
  <c r="BJ142" i="12"/>
  <c r="BL137" i="12"/>
  <c r="BK136" i="12"/>
  <c r="BJ136" i="12"/>
  <c r="BL133" i="12"/>
  <c r="BK132" i="12"/>
  <c r="BJ132" i="12"/>
  <c r="BL130" i="12"/>
  <c r="BK129" i="12"/>
  <c r="BJ129" i="12"/>
  <c r="BL116" i="12"/>
  <c r="BK115" i="12"/>
  <c r="BJ115" i="12"/>
  <c r="BL111" i="12"/>
  <c r="BK110" i="12"/>
  <c r="BJ110" i="12"/>
  <c r="BL106" i="12"/>
  <c r="BK105" i="12"/>
  <c r="BJ105" i="12"/>
  <c r="BL103" i="12"/>
  <c r="BK102" i="12"/>
  <c r="BJ102" i="12"/>
  <c r="BL95" i="12"/>
  <c r="BK94" i="12"/>
  <c r="BJ94" i="12"/>
  <c r="BL89" i="12"/>
  <c r="BK88" i="12"/>
  <c r="BJ88" i="12"/>
  <c r="BL85" i="12"/>
  <c r="BK84" i="12"/>
  <c r="BJ84" i="12"/>
  <c r="BL82" i="12"/>
  <c r="BK81" i="12"/>
  <c r="BJ81" i="12"/>
  <c r="BL78" i="12"/>
  <c r="BK77" i="12"/>
  <c r="BJ77" i="12"/>
  <c r="BL74" i="12"/>
  <c r="BK73" i="12"/>
  <c r="BJ73" i="12"/>
  <c r="BL70" i="12"/>
  <c r="BK69" i="12"/>
  <c r="BJ69" i="12"/>
  <c r="BL67" i="12"/>
  <c r="BK66" i="12"/>
  <c r="BJ66" i="12"/>
  <c r="BL63" i="12"/>
  <c r="BK62" i="12"/>
  <c r="BJ62" i="12"/>
  <c r="BL57" i="12"/>
  <c r="BK56" i="12"/>
  <c r="BJ56" i="12"/>
  <c r="BL53" i="12"/>
  <c r="BK52" i="12"/>
  <c r="BJ52" i="12"/>
  <c r="BL50" i="12"/>
  <c r="BK49" i="12"/>
  <c r="BJ49" i="12"/>
  <c r="BL45" i="12"/>
  <c r="BK44" i="12"/>
  <c r="BJ44" i="12"/>
  <c r="BL41" i="12"/>
  <c r="BK40" i="12"/>
  <c r="BJ40" i="12"/>
  <c r="BL33" i="12"/>
  <c r="BK32" i="12"/>
  <c r="BJ32" i="12"/>
  <c r="BL28" i="12"/>
  <c r="BK27" i="12"/>
  <c r="BJ27" i="12"/>
  <c r="BL23" i="12"/>
  <c r="BK22" i="12"/>
  <c r="BJ22" i="12"/>
  <c r="BL18" i="12"/>
  <c r="BK17" i="12"/>
  <c r="BJ17" i="12"/>
  <c r="BL15" i="12"/>
  <c r="BK14" i="12"/>
  <c r="BJ14" i="12"/>
  <c r="BL12" i="12"/>
  <c r="BK11" i="12"/>
  <c r="BJ11" i="12"/>
  <c r="BK9" i="12"/>
  <c r="BJ9" i="12"/>
  <c r="BP8" i="12" l="1"/>
  <c r="BP194" i="12" s="1"/>
  <c r="D130" i="7" s="1"/>
  <c r="BQ8" i="12"/>
  <c r="BQ194" i="12" s="1"/>
  <c r="E130" i="7" s="1"/>
  <c r="BJ8" i="12"/>
  <c r="BJ194" i="12" s="1"/>
  <c r="D128" i="7" s="1"/>
  <c r="D155" i="12"/>
  <c r="D79" i="12"/>
  <c r="D19" i="12"/>
  <c r="D149" i="12"/>
  <c r="D138" i="12"/>
  <c r="BL170" i="12"/>
  <c r="BL17" i="12"/>
  <c r="BL88" i="12"/>
  <c r="BR44" i="12"/>
  <c r="BL156" i="12"/>
  <c r="BL56" i="12"/>
  <c r="BL136" i="12"/>
  <c r="BN194" i="12"/>
  <c r="E129" i="7" s="1"/>
  <c r="BL188" i="12"/>
  <c r="BL181" i="12"/>
  <c r="BL177" i="12"/>
  <c r="BL165" i="12"/>
  <c r="BL162" i="12"/>
  <c r="BL153" i="12"/>
  <c r="BL150" i="12"/>
  <c r="BL147" i="12"/>
  <c r="BL142" i="12"/>
  <c r="BL132" i="12"/>
  <c r="BL129" i="12"/>
  <c r="BL115" i="12"/>
  <c r="BL110" i="12"/>
  <c r="BL105" i="12"/>
  <c r="BL102" i="12"/>
  <c r="BL94" i="12"/>
  <c r="BL84" i="12"/>
  <c r="BL81" i="12"/>
  <c r="BL77" i="12"/>
  <c r="BL73" i="12"/>
  <c r="BL69" i="12"/>
  <c r="BL66" i="12"/>
  <c r="BL62" i="12"/>
  <c r="BL52" i="12"/>
  <c r="BL49" i="12"/>
  <c r="BL44" i="12"/>
  <c r="BL40" i="12"/>
  <c r="BL32" i="12"/>
  <c r="BL27" i="12"/>
  <c r="BL22" i="12"/>
  <c r="BK8" i="12"/>
  <c r="BK194" i="12" s="1"/>
  <c r="BL14" i="12"/>
  <c r="BL9" i="12"/>
  <c r="BL11" i="12"/>
  <c r="F130" i="7" l="1"/>
  <c r="BR8" i="12"/>
  <c r="BR194" i="12"/>
  <c r="BO194" i="12"/>
  <c r="F129" i="7"/>
  <c r="BL8" i="12"/>
  <c r="BL194" i="12"/>
  <c r="E128" i="7"/>
  <c r="F128" i="7" s="1"/>
  <c r="BI189" i="12"/>
  <c r="BH188" i="12"/>
  <c r="BG188" i="12"/>
  <c r="BH9" i="12"/>
  <c r="BG9" i="12"/>
  <c r="BH8" i="12"/>
  <c r="BG8" i="12"/>
  <c r="BF189" i="12"/>
  <c r="BE188" i="12"/>
  <c r="BD188" i="12"/>
  <c r="BE9" i="12"/>
  <c r="BD9" i="12"/>
  <c r="BE8" i="12"/>
  <c r="BD8" i="12"/>
  <c r="BC189" i="12"/>
  <c r="BB188" i="12"/>
  <c r="BA188" i="12"/>
  <c r="BB8" i="12"/>
  <c r="BA8" i="12"/>
  <c r="BB9" i="12"/>
  <c r="BA9" i="12"/>
  <c r="AB189" i="12"/>
  <c r="AA188" i="12"/>
  <c r="AA194" i="12" s="1"/>
  <c r="AA181" i="12"/>
  <c r="AA177" i="12"/>
  <c r="AA170" i="12"/>
  <c r="AA165" i="12"/>
  <c r="AA162" i="12"/>
  <c r="AA156" i="12"/>
  <c r="AA153" i="12"/>
  <c r="AA150" i="12"/>
  <c r="AA147" i="12"/>
  <c r="AA142" i="12"/>
  <c r="AA136" i="12"/>
  <c r="AA132" i="12"/>
  <c r="AA129" i="12"/>
  <c r="AA115" i="12"/>
  <c r="AA110" i="12"/>
  <c r="AA105" i="12"/>
  <c r="AA102" i="12"/>
  <c r="AA94" i="12"/>
  <c r="AA88" i="12"/>
  <c r="AA84" i="12"/>
  <c r="AA81" i="12"/>
  <c r="AA77" i="12"/>
  <c r="AA73" i="12"/>
  <c r="AA69" i="12"/>
  <c r="AA66" i="12"/>
  <c r="AA62" i="12"/>
  <c r="AA56" i="12"/>
  <c r="AA52" i="12"/>
  <c r="AA49" i="12"/>
  <c r="AA44" i="12"/>
  <c r="AA40" i="12"/>
  <c r="AA32" i="12"/>
  <c r="AA27" i="12"/>
  <c r="AA22" i="12"/>
  <c r="AA17" i="12"/>
  <c r="AA14" i="12"/>
  <c r="AA11" i="12"/>
  <c r="BA194" i="12" l="1"/>
  <c r="D125" i="7" s="1"/>
  <c r="BE194" i="12"/>
  <c r="E126" i="7" s="1"/>
  <c r="BI188" i="12"/>
  <c r="BH194" i="12"/>
  <c r="E127" i="7" s="1"/>
  <c r="BG194" i="12"/>
  <c r="D127" i="7" s="1"/>
  <c r="BF188" i="12"/>
  <c r="BD194" i="12"/>
  <c r="D126" i="7" s="1"/>
  <c r="BC188" i="12"/>
  <c r="BB194" i="12"/>
  <c r="BI194" i="12" l="1"/>
  <c r="F127" i="7"/>
  <c r="BC194" i="12"/>
  <c r="E125" i="7"/>
  <c r="F125" i="7" s="1"/>
  <c r="BF194" i="12"/>
  <c r="F126" i="7"/>
  <c r="X188" i="12"/>
  <c r="X181" i="12"/>
  <c r="X177" i="12"/>
  <c r="X170" i="12"/>
  <c r="X165" i="12"/>
  <c r="X162" i="12"/>
  <c r="X156" i="12"/>
  <c r="X153" i="12"/>
  <c r="X150" i="12"/>
  <c r="X147" i="12"/>
  <c r="X142" i="12"/>
  <c r="X136" i="12"/>
  <c r="X132" i="12"/>
  <c r="X129" i="12"/>
  <c r="X115" i="12"/>
  <c r="X110" i="12"/>
  <c r="X105" i="12"/>
  <c r="X102" i="12"/>
  <c r="X94" i="12"/>
  <c r="X88" i="12"/>
  <c r="X84" i="12"/>
  <c r="X81" i="12"/>
  <c r="X77" i="12"/>
  <c r="X73" i="12"/>
  <c r="X69" i="12"/>
  <c r="X66" i="12"/>
  <c r="X62" i="12"/>
  <c r="X56" i="12"/>
  <c r="X52" i="12"/>
  <c r="X49" i="12"/>
  <c r="X44" i="12"/>
  <c r="X40" i="12"/>
  <c r="X32" i="12"/>
  <c r="X27" i="12"/>
  <c r="X22" i="12"/>
  <c r="X17" i="12"/>
  <c r="X14" i="12"/>
  <c r="X11" i="12"/>
  <c r="X9" i="12"/>
  <c r="U188" i="12"/>
  <c r="U181" i="12"/>
  <c r="U177" i="12"/>
  <c r="U170" i="12"/>
  <c r="U165" i="12"/>
  <c r="U162" i="12"/>
  <c r="U156" i="12"/>
  <c r="U153" i="12"/>
  <c r="U150" i="12"/>
  <c r="U147" i="12"/>
  <c r="U142" i="12"/>
  <c r="U136" i="12"/>
  <c r="U132" i="12"/>
  <c r="U129" i="12"/>
  <c r="U115" i="12"/>
  <c r="U110" i="12"/>
  <c r="U105" i="12"/>
  <c r="U102" i="12"/>
  <c r="U94" i="12"/>
  <c r="U88" i="12"/>
  <c r="U84" i="12"/>
  <c r="U81" i="12"/>
  <c r="U77" i="12"/>
  <c r="U73" i="12"/>
  <c r="U69" i="12"/>
  <c r="U66" i="12"/>
  <c r="U62" i="12"/>
  <c r="U56" i="12"/>
  <c r="U52" i="12"/>
  <c r="U49" i="12"/>
  <c r="U44" i="12"/>
  <c r="U40" i="12"/>
  <c r="U32" i="12"/>
  <c r="U27" i="12"/>
  <c r="U22" i="12"/>
  <c r="U17" i="12"/>
  <c r="U14" i="12"/>
  <c r="U11" i="12"/>
  <c r="U9" i="12"/>
  <c r="L188" i="12"/>
  <c r="L181" i="12"/>
  <c r="L177" i="12"/>
  <c r="L170" i="12"/>
  <c r="L165" i="12"/>
  <c r="L162" i="12"/>
  <c r="L156" i="12"/>
  <c r="L153" i="12"/>
  <c r="L150" i="12"/>
  <c r="L147" i="12"/>
  <c r="L142" i="12"/>
  <c r="L136" i="12"/>
  <c r="L132" i="12"/>
  <c r="L129" i="12"/>
  <c r="L115" i="12"/>
  <c r="L110" i="12"/>
  <c r="L105" i="12"/>
  <c r="L102" i="12"/>
  <c r="L94" i="12"/>
  <c r="L88" i="12"/>
  <c r="L84" i="12"/>
  <c r="L81" i="12"/>
  <c r="L77" i="12"/>
  <c r="L73" i="12"/>
  <c r="L69" i="12"/>
  <c r="L66" i="12"/>
  <c r="L62" i="12"/>
  <c r="L56" i="12"/>
  <c r="L52" i="12"/>
  <c r="L49" i="12"/>
  <c r="L44" i="12"/>
  <c r="L40" i="12"/>
  <c r="L32" i="12"/>
  <c r="L27" i="12"/>
  <c r="L22" i="12"/>
  <c r="L17" i="12"/>
  <c r="L14" i="12"/>
  <c r="L11" i="12"/>
  <c r="L10" i="12"/>
  <c r="L9" i="12"/>
  <c r="F188" i="12"/>
  <c r="F181" i="12"/>
  <c r="F177" i="12"/>
  <c r="F170" i="12"/>
  <c r="F165" i="12"/>
  <c r="F162" i="12"/>
  <c r="F156" i="12"/>
  <c r="F153" i="12"/>
  <c r="F150" i="12"/>
  <c r="F147" i="12"/>
  <c r="F142" i="12"/>
  <c r="F136" i="12"/>
  <c r="F132" i="12"/>
  <c r="F129" i="12"/>
  <c r="F115" i="12"/>
  <c r="F110" i="12"/>
  <c r="F105" i="12"/>
  <c r="F102" i="12"/>
  <c r="F94" i="12"/>
  <c r="F88" i="12"/>
  <c r="F84" i="12"/>
  <c r="F81" i="12"/>
  <c r="F77" i="12"/>
  <c r="F73" i="12"/>
  <c r="F69" i="12"/>
  <c r="F66" i="12"/>
  <c r="F62" i="12"/>
  <c r="F56" i="12"/>
  <c r="F52" i="12"/>
  <c r="F49" i="12"/>
  <c r="F44" i="12"/>
  <c r="F40" i="12"/>
  <c r="F32" i="12"/>
  <c r="F27" i="12"/>
  <c r="F22" i="12"/>
  <c r="F17" i="12"/>
  <c r="F14" i="12"/>
  <c r="F11" i="12"/>
  <c r="F10" i="12"/>
  <c r="F9" i="12"/>
  <c r="L8" i="12" l="1"/>
  <c r="L194" i="12" s="1"/>
  <c r="F8" i="12"/>
  <c r="U8" i="12"/>
  <c r="U194" i="12" s="1"/>
  <c r="X8" i="12"/>
  <c r="X194" i="12" s="1"/>
  <c r="F194" i="12" l="1"/>
  <c r="BH388" i="11"/>
  <c r="BH381" i="11"/>
  <c r="BH372" i="11"/>
  <c r="BH359" i="11"/>
  <c r="BH350" i="11"/>
  <c r="BH342" i="11"/>
  <c r="BH331" i="11"/>
  <c r="BH321" i="11"/>
  <c r="BH313" i="11"/>
  <c r="BH304" i="11"/>
  <c r="BH294" i="11"/>
  <c r="BH284" i="11"/>
  <c r="BH274" i="11"/>
  <c r="BH267" i="11"/>
  <c r="BH253" i="11"/>
  <c r="BH240" i="11"/>
  <c r="BH228" i="11"/>
  <c r="BH221" i="11"/>
  <c r="BH213" i="11"/>
  <c r="BH201" i="11"/>
  <c r="BH197" i="11"/>
  <c r="BH184" i="11"/>
  <c r="BH172" i="11"/>
  <c r="BH160" i="11"/>
  <c r="BH149" i="11"/>
  <c r="BH137" i="11"/>
  <c r="BH123" i="11"/>
  <c r="BH114" i="11"/>
  <c r="BH102" i="11"/>
  <c r="BH97" i="11"/>
  <c r="BH81" i="11"/>
  <c r="BH75" i="11"/>
  <c r="BH58" i="11"/>
  <c r="BH54" i="11"/>
  <c r="BH40" i="11"/>
  <c r="BH26" i="11"/>
  <c r="BH17" i="11"/>
  <c r="BH13" i="11"/>
  <c r="BH12" i="11"/>
  <c r="BH11" i="11"/>
  <c r="BL55" i="11"/>
  <c r="AV388" i="11"/>
  <c r="AV381" i="11"/>
  <c r="AV372" i="11"/>
  <c r="AV359" i="11"/>
  <c r="AV350" i="11"/>
  <c r="AV342" i="11"/>
  <c r="AV331" i="11"/>
  <c r="AV321" i="11"/>
  <c r="AV313" i="11"/>
  <c r="AV304" i="11"/>
  <c r="AV294" i="11"/>
  <c r="AV284" i="11"/>
  <c r="AV274" i="11"/>
  <c r="AV267" i="11"/>
  <c r="AV253" i="11"/>
  <c r="AV240" i="11"/>
  <c r="AV228" i="11"/>
  <c r="AV221" i="11"/>
  <c r="AV213" i="11"/>
  <c r="AV201" i="11"/>
  <c r="AV197" i="11"/>
  <c r="AV184" i="11"/>
  <c r="AV172" i="11"/>
  <c r="AV160" i="11"/>
  <c r="AV149" i="11"/>
  <c r="AV137" i="11"/>
  <c r="AV123" i="11"/>
  <c r="AV114" i="11"/>
  <c r="AV102" i="11"/>
  <c r="AV97" i="11"/>
  <c r="AV81" i="11"/>
  <c r="AV75" i="11"/>
  <c r="AV58" i="11"/>
  <c r="AV54" i="11"/>
  <c r="AV40" i="11"/>
  <c r="AV26" i="11"/>
  <c r="AV17" i="11"/>
  <c r="AV13" i="11"/>
  <c r="AV12" i="11"/>
  <c r="AV11" i="11"/>
  <c r="AP388" i="11"/>
  <c r="AP381" i="11"/>
  <c r="AP372" i="11"/>
  <c r="AP359" i="11"/>
  <c r="AP350" i="11"/>
  <c r="AP342" i="11"/>
  <c r="AP331" i="11"/>
  <c r="AP321" i="11"/>
  <c r="AP313" i="11"/>
  <c r="AP304" i="11"/>
  <c r="AP294" i="11"/>
  <c r="AP284" i="11"/>
  <c r="AP274" i="11"/>
  <c r="AP267" i="11"/>
  <c r="AP253" i="11"/>
  <c r="AP240" i="11"/>
  <c r="AP228" i="11"/>
  <c r="AP221" i="11"/>
  <c r="AP213" i="11"/>
  <c r="AP201" i="11"/>
  <c r="AP197" i="11"/>
  <c r="AP184" i="11"/>
  <c r="AP172" i="11"/>
  <c r="AP160" i="11"/>
  <c r="AP149" i="11"/>
  <c r="AP137" i="11"/>
  <c r="AP123" i="11"/>
  <c r="AP114" i="11"/>
  <c r="AP102" i="11"/>
  <c r="AP97" i="11"/>
  <c r="AP81" i="11"/>
  <c r="AP75" i="11"/>
  <c r="AP58" i="11"/>
  <c r="AP54" i="11"/>
  <c r="AP40" i="11"/>
  <c r="AP26" i="11"/>
  <c r="AP17" i="11"/>
  <c r="AP13" i="11"/>
  <c r="AP12" i="11"/>
  <c r="AP11" i="11"/>
  <c r="AE138" i="11"/>
  <c r="AE27" i="11"/>
  <c r="AE13" i="11"/>
  <c r="BH10" i="11" l="1"/>
  <c r="BH394" i="11" s="1"/>
  <c r="AV10" i="11"/>
  <c r="AV394" i="11" s="1"/>
  <c r="AP10" i="11"/>
  <c r="AP394" i="11" s="1"/>
  <c r="M275" i="11" l="1"/>
  <c r="BO14" i="11"/>
  <c r="BM11" i="11"/>
  <c r="BO391" i="11"/>
  <c r="BO389" i="11"/>
  <c r="BN388" i="11"/>
  <c r="BM388" i="11"/>
  <c r="BO382" i="11"/>
  <c r="BN381" i="11"/>
  <c r="BM381" i="11"/>
  <c r="BO373" i="11"/>
  <c r="BN372" i="11"/>
  <c r="BM372" i="11"/>
  <c r="BO360" i="11"/>
  <c r="BN359" i="11"/>
  <c r="BM359" i="11"/>
  <c r="BO332" i="11"/>
  <c r="BN331" i="11"/>
  <c r="BM331" i="11"/>
  <c r="BO295" i="11"/>
  <c r="BN294" i="11"/>
  <c r="BM294" i="11"/>
  <c r="BO285" i="11"/>
  <c r="BN284" i="11"/>
  <c r="BM284" i="11"/>
  <c r="BO268" i="11"/>
  <c r="BN267" i="11"/>
  <c r="BM267" i="11"/>
  <c r="BO254" i="11"/>
  <c r="BN253" i="11"/>
  <c r="BM253" i="11"/>
  <c r="BO229" i="11"/>
  <c r="BN228" i="11"/>
  <c r="BM228" i="11"/>
  <c r="BO222" i="11"/>
  <c r="BN221" i="11"/>
  <c r="BM221" i="11"/>
  <c r="BO214" i="11"/>
  <c r="BN213" i="11"/>
  <c r="BM213" i="11"/>
  <c r="BO202" i="11"/>
  <c r="BN201" i="11"/>
  <c r="BM201" i="11"/>
  <c r="BO173" i="11"/>
  <c r="BN172" i="11"/>
  <c r="BM172" i="11"/>
  <c r="BO150" i="11"/>
  <c r="BN149" i="11"/>
  <c r="BM149" i="11"/>
  <c r="BO138" i="11"/>
  <c r="BN137" i="11"/>
  <c r="BM137" i="11"/>
  <c r="BO124" i="11"/>
  <c r="BN123" i="11"/>
  <c r="BM123" i="11"/>
  <c r="BO115" i="11"/>
  <c r="BN114" i="11"/>
  <c r="BM114" i="11"/>
  <c r="BN97" i="11"/>
  <c r="BM97" i="11"/>
  <c r="BO82" i="11"/>
  <c r="BN81" i="11"/>
  <c r="BM81" i="11"/>
  <c r="BO76" i="11"/>
  <c r="BN75" i="11"/>
  <c r="BM75" i="11"/>
  <c r="BO59" i="11"/>
  <c r="BN58" i="11"/>
  <c r="BM58" i="11"/>
  <c r="BO55" i="11"/>
  <c r="BN54" i="11"/>
  <c r="BM54" i="11"/>
  <c r="BO41" i="11"/>
  <c r="BN40" i="11"/>
  <c r="BM40" i="11"/>
  <c r="BO27" i="11"/>
  <c r="BN26" i="11"/>
  <c r="BM26" i="11"/>
  <c r="BN13" i="11"/>
  <c r="BM13" i="11"/>
  <c r="BN12" i="11"/>
  <c r="BM12" i="11"/>
  <c r="BN11" i="11"/>
  <c r="BO26" i="11" l="1"/>
  <c r="BO201" i="11"/>
  <c r="BO149" i="11"/>
  <c r="BO81" i="11"/>
  <c r="BO359" i="11"/>
  <c r="BO40" i="11"/>
  <c r="BO137" i="11"/>
  <c r="BO114" i="11"/>
  <c r="BO284" i="11"/>
  <c r="BO267" i="11"/>
  <c r="BO58" i="11"/>
  <c r="BO388" i="11"/>
  <c r="BO381" i="11"/>
  <c r="BO372" i="11"/>
  <c r="BO331" i="11"/>
  <c r="BO294" i="11"/>
  <c r="BO253" i="11"/>
  <c r="BO228" i="11"/>
  <c r="BO221" i="11"/>
  <c r="BO213" i="11"/>
  <c r="BO172" i="11"/>
  <c r="BO123" i="11"/>
  <c r="BO75" i="11"/>
  <c r="BO54" i="11"/>
  <c r="BM10" i="11"/>
  <c r="BM394" i="11" s="1"/>
  <c r="D107" i="7" s="1"/>
  <c r="BO11" i="11"/>
  <c r="BO13" i="11"/>
  <c r="BN10" i="11"/>
  <c r="S343" i="11"/>
  <c r="BN394" i="11" l="1"/>
  <c r="BO10" i="11"/>
  <c r="BO394" i="11" l="1"/>
  <c r="E107" i="7"/>
  <c r="F107" i="7" s="1"/>
  <c r="DA10" i="10" l="1"/>
  <c r="DA360" i="10"/>
  <c r="DA269" i="10"/>
  <c r="DA183" i="10"/>
  <c r="CZ9" i="10"/>
  <c r="DA9" i="10"/>
  <c r="E10" i="10"/>
  <c r="F10" i="10"/>
  <c r="EU390" i="10"/>
  <c r="ET389" i="10"/>
  <c r="ES389" i="10"/>
  <c r="EU383" i="10"/>
  <c r="ET382" i="10"/>
  <c r="ES382" i="10"/>
  <c r="ET373" i="10"/>
  <c r="ES373" i="10"/>
  <c r="ET360" i="10"/>
  <c r="ES360" i="10"/>
  <c r="ET353" i="10"/>
  <c r="ES353" i="10"/>
  <c r="ET344" i="10"/>
  <c r="ES344" i="10"/>
  <c r="EU336" i="10"/>
  <c r="ET335" i="10"/>
  <c r="ES335" i="10"/>
  <c r="EU325" i="10"/>
  <c r="ET325" i="10"/>
  <c r="ES325" i="10"/>
  <c r="EU316" i="10"/>
  <c r="ET316" i="10"/>
  <c r="ES316" i="10"/>
  <c r="EU308" i="10"/>
  <c r="ET308" i="10"/>
  <c r="ES308" i="10"/>
  <c r="EU299" i="10"/>
  <c r="ET298" i="10"/>
  <c r="ES298" i="10"/>
  <c r="EU291" i="10"/>
  <c r="EU289" i="10"/>
  <c r="ET287" i="10"/>
  <c r="ES287" i="10"/>
  <c r="ET277" i="10"/>
  <c r="ES277" i="10"/>
  <c r="EU270" i="10"/>
  <c r="ET269" i="10"/>
  <c r="ES269" i="10"/>
  <c r="EU255" i="10"/>
  <c r="ET255" i="10"/>
  <c r="ES255" i="10"/>
  <c r="EU242" i="10"/>
  <c r="ET242" i="10"/>
  <c r="ES242" i="10"/>
  <c r="ET229" i="10"/>
  <c r="ES229" i="10"/>
  <c r="EU222" i="10"/>
  <c r="ET222" i="10"/>
  <c r="ES222" i="10"/>
  <c r="ET213" i="10"/>
  <c r="ES213" i="10"/>
  <c r="EU201" i="10"/>
  <c r="ET201" i="10"/>
  <c r="ES201" i="10"/>
  <c r="EU197" i="10"/>
  <c r="ET197" i="10"/>
  <c r="ES197" i="10"/>
  <c r="EU184" i="10"/>
  <c r="ET183" i="10"/>
  <c r="ES183" i="10"/>
  <c r="EU171" i="10"/>
  <c r="ET170" i="10"/>
  <c r="ES170" i="10"/>
  <c r="EU157" i="10"/>
  <c r="ET157" i="10"/>
  <c r="ES157" i="10"/>
  <c r="EU146" i="10"/>
  <c r="ET146" i="10"/>
  <c r="ES146" i="10"/>
  <c r="ET135" i="10"/>
  <c r="ES135" i="10"/>
  <c r="EU122" i="10"/>
  <c r="ET122" i="10"/>
  <c r="ES122" i="10"/>
  <c r="EU113" i="10"/>
  <c r="ET113" i="10"/>
  <c r="ES113" i="10"/>
  <c r="EU101" i="10"/>
  <c r="ET101" i="10"/>
  <c r="ES101" i="10"/>
  <c r="EU96" i="10"/>
  <c r="ET96" i="10"/>
  <c r="ES96" i="10"/>
  <c r="EU81" i="10"/>
  <c r="ES10" i="10"/>
  <c r="ES79" i="10"/>
  <c r="EU73" i="10"/>
  <c r="ET73" i="10"/>
  <c r="ES73" i="10"/>
  <c r="EU57" i="10"/>
  <c r="ET55" i="10"/>
  <c r="ES55" i="10"/>
  <c r="EU52" i="10"/>
  <c r="ET50" i="10"/>
  <c r="ES50" i="10"/>
  <c r="ET38" i="10"/>
  <c r="ES38" i="10"/>
  <c r="EU24" i="10"/>
  <c r="ET24" i="10"/>
  <c r="ES24" i="10"/>
  <c r="ET15" i="10"/>
  <c r="ES15" i="10"/>
  <c r="ET11" i="10"/>
  <c r="ES11" i="10"/>
  <c r="ET10" i="10"/>
  <c r="ET9" i="10"/>
  <c r="ES9" i="10"/>
  <c r="ER336" i="10"/>
  <c r="ER299" i="10"/>
  <c r="ER289" i="10"/>
  <c r="ER291" i="10"/>
  <c r="ER270" i="10"/>
  <c r="ER184" i="10"/>
  <c r="ER171" i="10"/>
  <c r="ER57" i="10"/>
  <c r="ER52" i="10"/>
  <c r="EU135" i="10" l="1"/>
  <c r="EU213" i="10"/>
  <c r="D268" i="10"/>
  <c r="EU50" i="10"/>
  <c r="EU335" i="10"/>
  <c r="EU298" i="10"/>
  <c r="EU287" i="10"/>
  <c r="EU269" i="10"/>
  <c r="EU183" i="10"/>
  <c r="EU170" i="10"/>
  <c r="EU55" i="10"/>
  <c r="EU9" i="10"/>
  <c r="EU382" i="10"/>
  <c r="ES8" i="10"/>
  <c r="ES395" i="10" s="1"/>
  <c r="D59" i="7" s="1"/>
  <c r="EU389" i="10"/>
  <c r="EU10" i="10"/>
  <c r="ET79" i="10"/>
  <c r="EU79" i="10" s="1"/>
  <c r="ET8" i="10" l="1"/>
  <c r="ET395" i="10" l="1"/>
  <c r="EU395" i="10" s="1"/>
  <c r="EU8" i="10"/>
  <c r="EE170" i="10"/>
  <c r="EB170" i="10"/>
  <c r="E59" i="7" l="1"/>
  <c r="F59" i="7" s="1"/>
  <c r="BR390" i="10"/>
  <c r="CP383" i="10"/>
  <c r="CP361" i="10"/>
  <c r="CP309" i="10"/>
  <c r="CP288" i="10"/>
  <c r="CP299" i="10"/>
  <c r="CP256" i="10"/>
  <c r="CP198" i="10"/>
  <c r="CP202" i="10"/>
  <c r="CP214" i="10"/>
  <c r="CP171" i="10"/>
  <c r="CP184" i="10"/>
  <c r="CP102" i="10"/>
  <c r="CP12" i="10"/>
  <c r="CP16" i="10"/>
  <c r="CP25" i="10"/>
  <c r="DH354" i="10"/>
  <c r="DH309" i="10"/>
  <c r="DH123" i="10"/>
  <c r="DH51" i="10"/>
  <c r="DH25" i="10"/>
  <c r="DT51" i="10"/>
  <c r="DQ51" i="10"/>
  <c r="DB14" i="10" l="1"/>
  <c r="E58" i="8" l="1"/>
  <c r="E59" i="8"/>
  <c r="F59" i="8"/>
  <c r="D37" i="9"/>
  <c r="D41" i="9"/>
  <c r="D45" i="9"/>
  <c r="D53" i="9"/>
  <c r="D57" i="9"/>
  <c r="D61" i="9"/>
  <c r="D69" i="9"/>
  <c r="D73" i="9"/>
  <c r="E393" i="8"/>
  <c r="F393" i="8"/>
  <c r="E394" i="8"/>
  <c r="H9" i="9"/>
  <c r="I9" i="9"/>
  <c r="K9" i="9"/>
  <c r="L9" i="9"/>
  <c r="H10" i="9"/>
  <c r="I10" i="9"/>
  <c r="K10" i="9"/>
  <c r="L10" i="9"/>
  <c r="M35" i="9"/>
  <c r="M39" i="9"/>
  <c r="M63" i="9"/>
  <c r="M73" i="9"/>
  <c r="M77" i="9"/>
  <c r="M85" i="9"/>
  <c r="M25" i="9"/>
  <c r="M12" i="9"/>
  <c r="J14" i="9"/>
  <c r="J16" i="9"/>
  <c r="J18" i="9"/>
  <c r="J22" i="9"/>
  <c r="J25" i="9"/>
  <c r="J27" i="9"/>
  <c r="J29" i="9"/>
  <c r="J31" i="9"/>
  <c r="J33" i="9"/>
  <c r="J35" i="9"/>
  <c r="J37" i="9"/>
  <c r="J39" i="9"/>
  <c r="J41" i="9"/>
  <c r="J43" i="9"/>
  <c r="J45" i="9"/>
  <c r="J47" i="9"/>
  <c r="J49" i="9"/>
  <c r="J51" i="9"/>
  <c r="J53" i="9"/>
  <c r="J55" i="9"/>
  <c r="J57" i="9"/>
  <c r="J59" i="9"/>
  <c r="J61" i="9"/>
  <c r="J63" i="9"/>
  <c r="J65" i="9"/>
  <c r="J67" i="9"/>
  <c r="J69" i="9"/>
  <c r="J71" i="9"/>
  <c r="J73" i="9"/>
  <c r="J75" i="9"/>
  <c r="J77" i="9"/>
  <c r="J79" i="9"/>
  <c r="J81" i="9"/>
  <c r="J83" i="9"/>
  <c r="J85" i="9"/>
  <c r="J12" i="9"/>
  <c r="H11" i="9"/>
  <c r="I11" i="9"/>
  <c r="K11" i="9"/>
  <c r="L11" i="9"/>
  <c r="H13" i="9"/>
  <c r="I13" i="9"/>
  <c r="K13" i="9"/>
  <c r="L13" i="9"/>
  <c r="H15" i="9"/>
  <c r="I15" i="9"/>
  <c r="K15" i="9"/>
  <c r="L15" i="9"/>
  <c r="H17" i="9"/>
  <c r="I17" i="9"/>
  <c r="K17" i="9"/>
  <c r="L17" i="9"/>
  <c r="H19" i="9"/>
  <c r="I19" i="9"/>
  <c r="K19" i="9"/>
  <c r="L19" i="9"/>
  <c r="H21" i="9"/>
  <c r="I21" i="9"/>
  <c r="K21" i="9"/>
  <c r="L21" i="9"/>
  <c r="H24" i="9"/>
  <c r="I24" i="9"/>
  <c r="K24" i="9"/>
  <c r="L24" i="9"/>
  <c r="L26" i="9"/>
  <c r="K26" i="9"/>
  <c r="I26" i="9"/>
  <c r="H26" i="9"/>
  <c r="H28" i="9"/>
  <c r="B28" i="9" s="1"/>
  <c r="I28" i="9"/>
  <c r="C28" i="9" s="1"/>
  <c r="H30" i="9"/>
  <c r="I30" i="9"/>
  <c r="K30" i="9"/>
  <c r="L30" i="9"/>
  <c r="H32" i="9"/>
  <c r="B32" i="9" s="1"/>
  <c r="I32" i="9"/>
  <c r="C32" i="9" s="1"/>
  <c r="H34" i="9"/>
  <c r="I34" i="9"/>
  <c r="K34" i="9"/>
  <c r="L34" i="9"/>
  <c r="H36" i="9"/>
  <c r="B36" i="9" s="1"/>
  <c r="I36" i="9"/>
  <c r="C36" i="9" s="1"/>
  <c r="H38" i="9"/>
  <c r="I38" i="9"/>
  <c r="K38" i="9"/>
  <c r="L38" i="9"/>
  <c r="H42" i="9"/>
  <c r="I42" i="9"/>
  <c r="C42" i="9" s="1"/>
  <c r="K42" i="9"/>
  <c r="H44" i="9"/>
  <c r="B44" i="9" s="1"/>
  <c r="I44" i="9"/>
  <c r="C44" i="9" s="1"/>
  <c r="H46" i="9"/>
  <c r="B46" i="9" s="1"/>
  <c r="I46" i="9"/>
  <c r="C46" i="9" s="1"/>
  <c r="H48" i="9"/>
  <c r="B48" i="9" s="1"/>
  <c r="I48" i="9"/>
  <c r="C48" i="9" s="1"/>
  <c r="H50" i="9"/>
  <c r="B50" i="9" s="1"/>
  <c r="I50" i="9"/>
  <c r="C50" i="9" s="1"/>
  <c r="H52" i="9"/>
  <c r="B52" i="9" s="1"/>
  <c r="I52" i="9"/>
  <c r="C52" i="9" s="1"/>
  <c r="H54" i="9"/>
  <c r="B54" i="9" s="1"/>
  <c r="I54" i="9"/>
  <c r="C54" i="9" s="1"/>
  <c r="H56" i="9"/>
  <c r="B56" i="9" s="1"/>
  <c r="I56" i="9"/>
  <c r="C56" i="9" s="1"/>
  <c r="H58" i="9"/>
  <c r="B58" i="9" s="1"/>
  <c r="I58" i="9"/>
  <c r="C58" i="9" s="1"/>
  <c r="H60" i="9"/>
  <c r="B60" i="9" s="1"/>
  <c r="I60" i="9"/>
  <c r="C60" i="9" s="1"/>
  <c r="H62" i="9"/>
  <c r="I62" i="9"/>
  <c r="K62" i="9"/>
  <c r="L62" i="9"/>
  <c r="H64" i="9"/>
  <c r="B64" i="9" s="1"/>
  <c r="I64" i="9"/>
  <c r="C64" i="9" s="1"/>
  <c r="H66" i="9"/>
  <c r="B66" i="9" s="1"/>
  <c r="I66" i="9"/>
  <c r="C66" i="9" s="1"/>
  <c r="H68" i="9"/>
  <c r="B68" i="9" s="1"/>
  <c r="I68" i="9"/>
  <c r="C68" i="9" s="1"/>
  <c r="H70" i="9"/>
  <c r="B70" i="9" s="1"/>
  <c r="I70" i="9"/>
  <c r="C70" i="9" s="1"/>
  <c r="H72" i="9"/>
  <c r="I72" i="9"/>
  <c r="K72" i="9"/>
  <c r="L72" i="9"/>
  <c r="H74" i="9"/>
  <c r="B74" i="9" s="1"/>
  <c r="I74" i="9"/>
  <c r="C74" i="9" s="1"/>
  <c r="H76" i="9"/>
  <c r="I76" i="9"/>
  <c r="K76" i="9"/>
  <c r="L76" i="9"/>
  <c r="H78" i="9"/>
  <c r="B78" i="9" s="1"/>
  <c r="I78" i="9"/>
  <c r="C78" i="9" s="1"/>
  <c r="H80" i="9"/>
  <c r="B80" i="9" s="1"/>
  <c r="I80" i="9"/>
  <c r="C80" i="9" s="1"/>
  <c r="H82" i="9"/>
  <c r="B82" i="9" s="1"/>
  <c r="I82" i="9"/>
  <c r="C82" i="9" s="1"/>
  <c r="H84" i="9"/>
  <c r="I84" i="9"/>
  <c r="K84" i="9"/>
  <c r="L84" i="9"/>
  <c r="H40" i="9"/>
  <c r="B40" i="9" s="1"/>
  <c r="I40" i="9"/>
  <c r="C40" i="9" s="1"/>
  <c r="C72" i="9" l="1"/>
  <c r="C21" i="9"/>
  <c r="C17" i="9"/>
  <c r="C13" i="9"/>
  <c r="B21" i="9"/>
  <c r="B17" i="9"/>
  <c r="B13" i="9"/>
  <c r="C30" i="9"/>
  <c r="B30" i="9"/>
  <c r="B76" i="9"/>
  <c r="C19" i="9"/>
  <c r="C15" i="9"/>
  <c r="C10" i="9"/>
  <c r="B19" i="9"/>
  <c r="B15" i="9"/>
  <c r="B11" i="9"/>
  <c r="B10" i="9"/>
  <c r="B42" i="9"/>
  <c r="B26" i="9"/>
  <c r="C26" i="9"/>
  <c r="C62" i="9"/>
  <c r="C24" i="9"/>
  <c r="C11" i="9"/>
  <c r="C84" i="9"/>
  <c r="B84" i="9"/>
  <c r="C76" i="9"/>
  <c r="B72" i="9"/>
  <c r="B62" i="9"/>
  <c r="C38" i="9"/>
  <c r="B38" i="9"/>
  <c r="C34" i="9"/>
  <c r="B34" i="9"/>
  <c r="B9" i="9"/>
  <c r="B24" i="9"/>
  <c r="C9" i="9"/>
  <c r="M76" i="9"/>
  <c r="D29" i="9"/>
  <c r="D35" i="9"/>
  <c r="J82" i="9"/>
  <c r="J80" i="9"/>
  <c r="M34" i="9"/>
  <c r="M24" i="9"/>
  <c r="J38" i="9"/>
  <c r="D75" i="9"/>
  <c r="D43" i="9"/>
  <c r="D27" i="9"/>
  <c r="D14" i="9"/>
  <c r="J9" i="9"/>
  <c r="J56" i="9"/>
  <c r="D83" i="9"/>
  <c r="M62" i="9"/>
  <c r="D59" i="9"/>
  <c r="J54" i="9"/>
  <c r="J52" i="9"/>
  <c r="D12" i="9"/>
  <c r="D47" i="9"/>
  <c r="D31" i="9"/>
  <c r="D16" i="9"/>
  <c r="J72" i="9"/>
  <c r="J84" i="9"/>
  <c r="J68" i="9"/>
  <c r="D77" i="9"/>
  <c r="D67" i="9"/>
  <c r="D51" i="9"/>
  <c r="J66" i="9"/>
  <c r="J44" i="9"/>
  <c r="M9" i="9"/>
  <c r="D71" i="9"/>
  <c r="D55" i="9"/>
  <c r="D33" i="9"/>
  <c r="D18" i="9"/>
  <c r="J32" i="9"/>
  <c r="J76" i="9"/>
  <c r="J60" i="9"/>
  <c r="J36" i="9"/>
  <c r="J28" i="9"/>
  <c r="I8" i="9"/>
  <c r="J15" i="9"/>
  <c r="D65" i="9"/>
  <c r="H8" i="9"/>
  <c r="J42" i="9"/>
  <c r="J50" i="9"/>
  <c r="M72" i="9"/>
  <c r="J74" i="9"/>
  <c r="J64" i="9"/>
  <c r="J26" i="9"/>
  <c r="D81" i="9"/>
  <c r="D63" i="9"/>
  <c r="D49" i="9"/>
  <c r="D25" i="9"/>
  <c r="J62" i="9"/>
  <c r="J48" i="9"/>
  <c r="J13" i="9"/>
  <c r="K8" i="9"/>
  <c r="M11" i="9"/>
  <c r="D22" i="9"/>
  <c r="F58" i="8"/>
  <c r="D85" i="9"/>
  <c r="J40" i="9"/>
  <c r="J78" i="9"/>
  <c r="J70" i="9"/>
  <c r="M38" i="9"/>
  <c r="J30" i="9"/>
  <c r="J24" i="9"/>
  <c r="J17" i="9"/>
  <c r="L8" i="9"/>
  <c r="J58" i="9"/>
  <c r="J34" i="9"/>
  <c r="M84" i="9"/>
  <c r="D79" i="9"/>
  <c r="D39" i="9"/>
  <c r="J11" i="9"/>
  <c r="J46" i="9"/>
  <c r="J21" i="9"/>
  <c r="F394" i="8"/>
  <c r="G59" i="8"/>
  <c r="E57" i="8"/>
  <c r="D9" i="9" l="1"/>
  <c r="C8" i="9"/>
  <c r="B8" i="9"/>
  <c r="D50" i="9"/>
  <c r="D28" i="9"/>
  <c r="D76" i="9"/>
  <c r="D40" i="9"/>
  <c r="D60" i="9"/>
  <c r="J8" i="9"/>
  <c r="D32" i="9"/>
  <c r="D48" i="9"/>
  <c r="D66" i="9"/>
  <c r="D72" i="9"/>
  <c r="D38" i="9"/>
  <c r="D15" i="9"/>
  <c r="D42" i="9"/>
  <c r="D44" i="9"/>
  <c r="D52" i="9"/>
  <c r="D68" i="9"/>
  <c r="D54" i="9"/>
  <c r="D30" i="9"/>
  <c r="D58" i="9"/>
  <c r="D84" i="9"/>
  <c r="D26" i="9"/>
  <c r="D56" i="9"/>
  <c r="D74" i="9"/>
  <c r="D21" i="9"/>
  <c r="D36" i="9"/>
  <c r="D17" i="9"/>
  <c r="D64" i="9"/>
  <c r="D13" i="9"/>
  <c r="D34" i="9"/>
  <c r="D82" i="9"/>
  <c r="D80" i="9"/>
  <c r="D46" i="9"/>
  <c r="D78" i="9"/>
  <c r="M8" i="9"/>
  <c r="D24" i="9"/>
  <c r="D70" i="9"/>
  <c r="D62" i="9"/>
  <c r="D8" i="9" l="1"/>
  <c r="N310" i="8"/>
  <c r="AZ12" i="12"/>
  <c r="AY188" i="12"/>
  <c r="AX188" i="12"/>
  <c r="AY181" i="12"/>
  <c r="AX181" i="12"/>
  <c r="AY177" i="12"/>
  <c r="AX177" i="12"/>
  <c r="AY170" i="12"/>
  <c r="AX170" i="12"/>
  <c r="AY165" i="12"/>
  <c r="AX165" i="12"/>
  <c r="AY162" i="12"/>
  <c r="AX162" i="12"/>
  <c r="AY156" i="12"/>
  <c r="AX156" i="12"/>
  <c r="AY153" i="12"/>
  <c r="AX153" i="12"/>
  <c r="AY150" i="12"/>
  <c r="AX150" i="12"/>
  <c r="AY147" i="12"/>
  <c r="AX147" i="12"/>
  <c r="AY142" i="12"/>
  <c r="AX142" i="12"/>
  <c r="AY136" i="12"/>
  <c r="AX136" i="12"/>
  <c r="AY132" i="12"/>
  <c r="AX132" i="12"/>
  <c r="AY129" i="12"/>
  <c r="AX129" i="12"/>
  <c r="AY115" i="12"/>
  <c r="AX115" i="12"/>
  <c r="AY110" i="12"/>
  <c r="AX110" i="12"/>
  <c r="AY105" i="12"/>
  <c r="AX105" i="12"/>
  <c r="AY102" i="12"/>
  <c r="AX102" i="12"/>
  <c r="AY94" i="12"/>
  <c r="AX94" i="12"/>
  <c r="AY88" i="12"/>
  <c r="AX88" i="12"/>
  <c r="AY84" i="12"/>
  <c r="AX84" i="12"/>
  <c r="AY81" i="12"/>
  <c r="AX81" i="12"/>
  <c r="AY77" i="12"/>
  <c r="AX77" i="12"/>
  <c r="AY73" i="12"/>
  <c r="AX73" i="12"/>
  <c r="AY69" i="12"/>
  <c r="AX69" i="12"/>
  <c r="AY66" i="12"/>
  <c r="AX66" i="12"/>
  <c r="AY62" i="12"/>
  <c r="AX62" i="12"/>
  <c r="AY56" i="12"/>
  <c r="AX56" i="12"/>
  <c r="AY52" i="12"/>
  <c r="AX52" i="12"/>
  <c r="AY49" i="12"/>
  <c r="AX49" i="12"/>
  <c r="AY44" i="12"/>
  <c r="AX44" i="12"/>
  <c r="AY40" i="12"/>
  <c r="AX40" i="12"/>
  <c r="AY32" i="12"/>
  <c r="AX32" i="12"/>
  <c r="AY27" i="12"/>
  <c r="AX27" i="12"/>
  <c r="AY22" i="12"/>
  <c r="AX22" i="12"/>
  <c r="AY17" i="12"/>
  <c r="AX17" i="12"/>
  <c r="AY14" i="12"/>
  <c r="AX14" i="12"/>
  <c r="AY11" i="12"/>
  <c r="AX11" i="12"/>
  <c r="AY10" i="12"/>
  <c r="AX10" i="12"/>
  <c r="AY9" i="12"/>
  <c r="AX9" i="12"/>
  <c r="AW189" i="12"/>
  <c r="AV188" i="12"/>
  <c r="AU188" i="12"/>
  <c r="AV181" i="12"/>
  <c r="AU181" i="12"/>
  <c r="AV177" i="12"/>
  <c r="AU177" i="12"/>
  <c r="AV170" i="12"/>
  <c r="AU170" i="12"/>
  <c r="AV165" i="12"/>
  <c r="AU165" i="12"/>
  <c r="AV162" i="12"/>
  <c r="AU162" i="12"/>
  <c r="AV156" i="12"/>
  <c r="AU156" i="12"/>
  <c r="AV153" i="12"/>
  <c r="AU153" i="12"/>
  <c r="AV150" i="12"/>
  <c r="AU150" i="12"/>
  <c r="AV147" i="12"/>
  <c r="AU147" i="12"/>
  <c r="AV142" i="12"/>
  <c r="AU142" i="12"/>
  <c r="AV136" i="12"/>
  <c r="AU136" i="12"/>
  <c r="AV132" i="12"/>
  <c r="AU132" i="12"/>
  <c r="AV129" i="12"/>
  <c r="AU129" i="12"/>
  <c r="AV115" i="12"/>
  <c r="AU115" i="12"/>
  <c r="AV110" i="12"/>
  <c r="AU110" i="12"/>
  <c r="AV105" i="12"/>
  <c r="AU105" i="12"/>
  <c r="AV102" i="12"/>
  <c r="AU102" i="12"/>
  <c r="AV94" i="12"/>
  <c r="AU94" i="12"/>
  <c r="AV88" i="12"/>
  <c r="AU88" i="12"/>
  <c r="AV84" i="12"/>
  <c r="AU84" i="12"/>
  <c r="AV81" i="12"/>
  <c r="AU81" i="12"/>
  <c r="AV77" i="12"/>
  <c r="AU77" i="12"/>
  <c r="AV73" i="12"/>
  <c r="AU73" i="12"/>
  <c r="AV69" i="12"/>
  <c r="AU69" i="12"/>
  <c r="AV66" i="12"/>
  <c r="AU66" i="12"/>
  <c r="AV62" i="12"/>
  <c r="AU62" i="12"/>
  <c r="AV56" i="12"/>
  <c r="AU56" i="12"/>
  <c r="AV52" i="12"/>
  <c r="AU52" i="12"/>
  <c r="AV49" i="12"/>
  <c r="AU49" i="12"/>
  <c r="AV44" i="12"/>
  <c r="AU44" i="12"/>
  <c r="AV40" i="12"/>
  <c r="AU40" i="12"/>
  <c r="AV32" i="12"/>
  <c r="AU32" i="12"/>
  <c r="AV27" i="12"/>
  <c r="AU27" i="12"/>
  <c r="AV22" i="12"/>
  <c r="AU22" i="12"/>
  <c r="AV17" i="12"/>
  <c r="AU17" i="12"/>
  <c r="AV14" i="12"/>
  <c r="AU14" i="12"/>
  <c r="AV11" i="12"/>
  <c r="AU11" i="12"/>
  <c r="AV10" i="12"/>
  <c r="AU10" i="12"/>
  <c r="AV9" i="12"/>
  <c r="AU9" i="12"/>
  <c r="G137" i="12"/>
  <c r="AZ115" i="12" l="1"/>
  <c r="AZ142" i="12"/>
  <c r="AZ156" i="12"/>
  <c r="AZ177" i="12"/>
  <c r="AZ132" i="12"/>
  <c r="AZ150" i="12"/>
  <c r="AZ165" i="12"/>
  <c r="AZ188" i="12"/>
  <c r="AZ129" i="12"/>
  <c r="AZ147" i="12"/>
  <c r="AZ162" i="12"/>
  <c r="AZ181" i="12"/>
  <c r="AZ110" i="12"/>
  <c r="AZ136" i="12"/>
  <c r="AZ153" i="12"/>
  <c r="AZ170" i="12"/>
  <c r="AZ66" i="12"/>
  <c r="AZ27" i="12"/>
  <c r="AZ49" i="12"/>
  <c r="AZ81" i="12"/>
  <c r="AZ102" i="12"/>
  <c r="AZ14" i="12"/>
  <c r="AZ32" i="12"/>
  <c r="AZ52" i="12"/>
  <c r="AZ69" i="12"/>
  <c r="AZ84" i="12"/>
  <c r="AZ105" i="12"/>
  <c r="AZ17" i="12"/>
  <c r="AZ40" i="12"/>
  <c r="AZ56" i="12"/>
  <c r="AZ73" i="12"/>
  <c r="AZ88" i="12"/>
  <c r="AZ22" i="12"/>
  <c r="AZ44" i="12"/>
  <c r="AZ62" i="12"/>
  <c r="AZ77" i="12"/>
  <c r="AZ94" i="12"/>
  <c r="AZ9" i="12"/>
  <c r="D186" i="12"/>
  <c r="D131" i="12"/>
  <c r="D29" i="12"/>
  <c r="AZ11" i="12"/>
  <c r="AW188" i="12"/>
  <c r="O310" i="8"/>
  <c r="AV8" i="12"/>
  <c r="AV194" i="12" s="1"/>
  <c r="AY8" i="12"/>
  <c r="AY194" i="12" s="1"/>
  <c r="E124" i="7" s="1"/>
  <c r="AX8" i="12"/>
  <c r="AX194" i="12" s="1"/>
  <c r="D124" i="7" s="1"/>
  <c r="AU8" i="12"/>
  <c r="AU194" i="12" s="1"/>
  <c r="D123" i="7" s="1"/>
  <c r="AZ186" i="11"/>
  <c r="AZ187" i="11"/>
  <c r="AZ188" i="11"/>
  <c r="AZ189" i="11"/>
  <c r="AZ190" i="11"/>
  <c r="AZ191" i="11"/>
  <c r="AZ192" i="11"/>
  <c r="AZ193" i="11"/>
  <c r="AZ194" i="11"/>
  <c r="AZ195" i="11"/>
  <c r="AZ196" i="11"/>
  <c r="BK54" i="11"/>
  <c r="BJ54" i="11"/>
  <c r="BL54" i="11" l="1"/>
  <c r="F124" i="7"/>
  <c r="AZ8" i="12"/>
  <c r="AZ194" i="12"/>
  <c r="AW194" i="12"/>
  <c r="E123" i="7"/>
  <c r="F123" i="7" s="1"/>
  <c r="AE268" i="11"/>
  <c r="AY10" i="10"/>
  <c r="AZ10" i="10" s="1"/>
  <c r="D32" i="10" l="1"/>
  <c r="D327" i="10"/>
  <c r="D331" i="10"/>
  <c r="D372" i="10" l="1"/>
  <c r="D368" i="10"/>
  <c r="D364" i="10"/>
  <c r="D332" i="10"/>
  <c r="D328" i="10"/>
  <c r="D319" i="10"/>
  <c r="D31" i="10"/>
  <c r="D366" i="10"/>
  <c r="D33" i="10"/>
  <c r="D29" i="10"/>
  <c r="D330" i="10"/>
  <c r="D365" i="10"/>
  <c r="D30" i="10"/>
  <c r="D363" i="10"/>
  <c r="D388" i="10"/>
  <c r="D333" i="10"/>
  <c r="D329" i="10"/>
  <c r="D315" i="10"/>
  <c r="D49" i="10"/>
  <c r="EE79" i="10" l="1"/>
  <c r="ED79" i="10"/>
  <c r="BL52" i="10" l="1"/>
  <c r="P345" i="10"/>
  <c r="CP392" i="10"/>
  <c r="CP345" i="10"/>
  <c r="CP270" i="10"/>
  <c r="CP158" i="10"/>
  <c r="CP80" i="10"/>
  <c r="CP56" i="10"/>
  <c r="DH299" i="10"/>
  <c r="DH223" i="10"/>
  <c r="DH202" i="10"/>
  <c r="DH102" i="10"/>
  <c r="DH80" i="10"/>
  <c r="CV80" i="10"/>
  <c r="CS80" i="10"/>
  <c r="DN230" i="10"/>
  <c r="DK390" i="10"/>
  <c r="DJ242" i="10"/>
  <c r="DB334" i="10"/>
  <c r="DB124" i="10" l="1"/>
  <c r="DB115" i="10"/>
  <c r="DB116" i="10"/>
  <c r="DB117" i="10"/>
  <c r="DB118" i="10"/>
  <c r="DB120" i="10"/>
  <c r="DB121" i="10"/>
  <c r="DB27" i="10"/>
  <c r="DB29" i="10"/>
  <c r="DB30" i="10"/>
  <c r="DB31" i="10"/>
  <c r="DB32" i="10"/>
  <c r="DB33" i="10"/>
  <c r="DB19" i="10"/>
  <c r="DB20" i="10"/>
  <c r="DB21" i="10"/>
  <c r="DB22" i="10"/>
  <c r="DB23" i="10"/>
  <c r="DB18" i="10"/>
  <c r="U389" i="10" l="1"/>
  <c r="T389" i="10"/>
  <c r="V382" i="10"/>
  <c r="U382" i="10"/>
  <c r="T382" i="10"/>
  <c r="V373" i="10"/>
  <c r="U373" i="10"/>
  <c r="T373" i="10"/>
  <c r="V360" i="10"/>
  <c r="U360" i="10"/>
  <c r="T360" i="10"/>
  <c r="V353" i="10"/>
  <c r="U353" i="10"/>
  <c r="T353" i="10"/>
  <c r="V344" i="10"/>
  <c r="U344" i="10"/>
  <c r="T344" i="10"/>
  <c r="V335" i="10"/>
  <c r="U335" i="10"/>
  <c r="T335" i="10"/>
  <c r="V325" i="10"/>
  <c r="U325" i="10"/>
  <c r="T325" i="10"/>
  <c r="V316" i="10"/>
  <c r="U316" i="10"/>
  <c r="T316" i="10"/>
  <c r="V308" i="10"/>
  <c r="U308" i="10"/>
  <c r="T308" i="10"/>
  <c r="V298" i="10"/>
  <c r="U298" i="10"/>
  <c r="T298" i="10"/>
  <c r="V287" i="10"/>
  <c r="U287" i="10"/>
  <c r="T287" i="10"/>
  <c r="V277" i="10"/>
  <c r="U277" i="10"/>
  <c r="T277" i="10"/>
  <c r="V269" i="10"/>
  <c r="U269" i="10"/>
  <c r="T269" i="10"/>
  <c r="V255" i="10"/>
  <c r="U255" i="10"/>
  <c r="T255" i="10"/>
  <c r="V242" i="10"/>
  <c r="U242" i="10"/>
  <c r="T242" i="10"/>
  <c r="V229" i="10"/>
  <c r="U229" i="10"/>
  <c r="T229" i="10"/>
  <c r="V222" i="10"/>
  <c r="U222" i="10"/>
  <c r="T222" i="10"/>
  <c r="V213" i="10"/>
  <c r="U213" i="10"/>
  <c r="T213" i="10"/>
  <c r="V201" i="10"/>
  <c r="U201" i="10"/>
  <c r="T201" i="10"/>
  <c r="V197" i="10"/>
  <c r="U197" i="10"/>
  <c r="T197" i="10"/>
  <c r="V183" i="10"/>
  <c r="U183" i="10"/>
  <c r="T183" i="10"/>
  <c r="V170" i="10"/>
  <c r="U170" i="10"/>
  <c r="T170" i="10"/>
  <c r="V157" i="10"/>
  <c r="U157" i="10"/>
  <c r="T157" i="10"/>
  <c r="V146" i="10"/>
  <c r="U146" i="10"/>
  <c r="T146" i="10"/>
  <c r="V135" i="10"/>
  <c r="U135" i="10"/>
  <c r="T135" i="10"/>
  <c r="V122" i="10"/>
  <c r="U122" i="10"/>
  <c r="T122" i="10"/>
  <c r="V113" i="10"/>
  <c r="U113" i="10"/>
  <c r="T113" i="10"/>
  <c r="V101" i="10"/>
  <c r="U101" i="10"/>
  <c r="T101" i="10"/>
  <c r="V96" i="10"/>
  <c r="U96" i="10"/>
  <c r="T96" i="10"/>
  <c r="V79" i="10"/>
  <c r="U79" i="10"/>
  <c r="T79" i="10"/>
  <c r="V73" i="10"/>
  <c r="U73" i="10"/>
  <c r="T73" i="10"/>
  <c r="V55" i="10"/>
  <c r="U55" i="10"/>
  <c r="T55" i="10"/>
  <c r="V50" i="10"/>
  <c r="U50" i="10"/>
  <c r="T50" i="10"/>
  <c r="U38" i="10"/>
  <c r="T38" i="10"/>
  <c r="V24" i="10"/>
  <c r="U24" i="10"/>
  <c r="T24" i="10"/>
  <c r="V15" i="10"/>
  <c r="U15" i="10"/>
  <c r="T15" i="10"/>
  <c r="V11" i="10"/>
  <c r="U11" i="10"/>
  <c r="T11" i="10"/>
  <c r="U10" i="10"/>
  <c r="T10" i="10"/>
  <c r="U9" i="10"/>
  <c r="T9" i="10"/>
  <c r="AS10" i="12"/>
  <c r="AR10" i="12"/>
  <c r="O376" i="8"/>
  <c r="O366" i="8"/>
  <c r="D168" i="12"/>
  <c r="N12" i="8"/>
  <c r="O12" i="8"/>
  <c r="O40" i="8"/>
  <c r="D34" i="12"/>
  <c r="O59" i="8"/>
  <c r="N77" i="8"/>
  <c r="O77" i="8"/>
  <c r="N100" i="8"/>
  <c r="O100" i="8"/>
  <c r="O108" i="8"/>
  <c r="O121" i="8"/>
  <c r="O130" i="8"/>
  <c r="O156" i="8"/>
  <c r="D104" i="12"/>
  <c r="N236" i="8"/>
  <c r="O236" i="8"/>
  <c r="O254" i="8"/>
  <c r="O270" i="8"/>
  <c r="O276" i="8"/>
  <c r="O291" i="8"/>
  <c r="O294" i="8"/>
  <c r="O311" i="8"/>
  <c r="O320" i="8"/>
  <c r="O359" i="8"/>
  <c r="N366" i="8"/>
  <c r="N377" i="8"/>
  <c r="D185" i="12"/>
  <c r="AK10" i="12" l="1"/>
  <c r="U8" i="10"/>
  <c r="U395" i="10" s="1"/>
  <c r="E16" i="7" s="1"/>
  <c r="T8" i="10"/>
  <c r="T395" i="10" s="1"/>
  <c r="D16" i="7" s="1"/>
  <c r="O204" i="8"/>
  <c r="AT10" i="12"/>
  <c r="O377" i="8"/>
  <c r="F16" i="7" l="1"/>
  <c r="V395" i="10"/>
  <c r="O395" i="8" l="1"/>
  <c r="N395" i="8"/>
  <c r="AS181" i="12"/>
  <c r="AR181" i="12"/>
  <c r="AT187" i="12"/>
  <c r="AS188" i="12"/>
  <c r="AR188" i="12"/>
  <c r="AS177" i="12"/>
  <c r="AR177" i="12"/>
  <c r="AS170" i="12"/>
  <c r="AR170" i="12"/>
  <c r="AS165" i="12"/>
  <c r="AR165" i="12"/>
  <c r="AS162" i="12"/>
  <c r="AR162" i="12"/>
  <c r="AS156" i="12"/>
  <c r="AR156" i="12"/>
  <c r="AS153" i="12"/>
  <c r="AR153" i="12"/>
  <c r="AS150" i="12"/>
  <c r="AR150" i="12"/>
  <c r="AS147" i="12"/>
  <c r="AR147" i="12"/>
  <c r="AS142" i="12"/>
  <c r="AR142" i="12"/>
  <c r="AS136" i="12"/>
  <c r="AR136" i="12"/>
  <c r="AS132" i="12"/>
  <c r="AR132" i="12"/>
  <c r="AS129" i="12"/>
  <c r="AR129" i="12"/>
  <c r="AS115" i="12"/>
  <c r="AR115" i="12"/>
  <c r="AS110" i="12"/>
  <c r="AR110" i="12"/>
  <c r="AS105" i="12"/>
  <c r="AR105" i="12"/>
  <c r="AS102" i="12"/>
  <c r="AR102" i="12"/>
  <c r="AS94" i="12"/>
  <c r="AR94" i="12"/>
  <c r="AS88" i="12"/>
  <c r="AR88" i="12"/>
  <c r="AS84" i="12"/>
  <c r="AR84" i="12"/>
  <c r="AS81" i="12"/>
  <c r="AR81" i="12"/>
  <c r="AS77" i="12"/>
  <c r="AR77" i="12"/>
  <c r="AS73" i="12"/>
  <c r="AR73" i="12"/>
  <c r="AS69" i="12"/>
  <c r="AR69" i="12"/>
  <c r="AS66" i="12"/>
  <c r="AR66" i="12"/>
  <c r="AS62" i="12"/>
  <c r="AR62" i="12"/>
  <c r="AS56" i="12"/>
  <c r="AR56" i="12"/>
  <c r="AS52" i="12"/>
  <c r="AR52" i="12"/>
  <c r="AS49" i="12"/>
  <c r="AR49" i="12"/>
  <c r="AS44" i="12"/>
  <c r="AR44" i="12"/>
  <c r="AS40" i="12"/>
  <c r="AR40" i="12"/>
  <c r="AS32" i="12"/>
  <c r="AR32" i="12"/>
  <c r="AS27" i="12"/>
  <c r="AR27" i="12"/>
  <c r="AS22" i="12"/>
  <c r="AR22" i="12"/>
  <c r="AS17" i="12"/>
  <c r="AR17" i="12"/>
  <c r="AS14" i="12"/>
  <c r="AR14" i="12"/>
  <c r="AS11" i="12"/>
  <c r="AR11" i="12"/>
  <c r="AS9" i="12"/>
  <c r="AR9" i="12"/>
  <c r="N204" i="8"/>
  <c r="O205" i="8"/>
  <c r="N205" i="8"/>
  <c r="N291" i="8"/>
  <c r="AK187" i="12"/>
  <c r="Y50" i="12"/>
  <c r="P395" i="8" l="1"/>
  <c r="AT181" i="12"/>
  <c r="AS8" i="12"/>
  <c r="AS194" i="12" s="1"/>
  <c r="E122" i="7" s="1"/>
  <c r="AR8" i="12"/>
  <c r="AR194" i="12" s="1"/>
  <c r="D122" i="7" s="1"/>
  <c r="BI389" i="11"/>
  <c r="BG388" i="11"/>
  <c r="BI382" i="11"/>
  <c r="BG381" i="11"/>
  <c r="BI373" i="11"/>
  <c r="BG372" i="11"/>
  <c r="BI360" i="11"/>
  <c r="BG359" i="11"/>
  <c r="BI351" i="11"/>
  <c r="BG350" i="11"/>
  <c r="BI343" i="11"/>
  <c r="BG342" i="11"/>
  <c r="BI332" i="11"/>
  <c r="BG331" i="11"/>
  <c r="BI331" i="11" s="1"/>
  <c r="BI322" i="11"/>
  <c r="BG321" i="11"/>
  <c r="BI314" i="11"/>
  <c r="BG313" i="11"/>
  <c r="BI305" i="11"/>
  <c r="BG304" i="11"/>
  <c r="BI295" i="11"/>
  <c r="BG294" i="11"/>
  <c r="BI294" i="11" s="1"/>
  <c r="BI285" i="11"/>
  <c r="BG284" i="11"/>
  <c r="BI275" i="11"/>
  <c r="BG274" i="11"/>
  <c r="BI268" i="11"/>
  <c r="BG267" i="11"/>
  <c r="BI254" i="11"/>
  <c r="BG253" i="11"/>
  <c r="BI241" i="11"/>
  <c r="BG240" i="11"/>
  <c r="BI229" i="11"/>
  <c r="BG228" i="11"/>
  <c r="BI222" i="11"/>
  <c r="BG221" i="11"/>
  <c r="BI214" i="11"/>
  <c r="BG213" i="11"/>
  <c r="BI213" i="11" s="1"/>
  <c r="BI202" i="11"/>
  <c r="BG201" i="11"/>
  <c r="BI201" i="11" s="1"/>
  <c r="BI198" i="11"/>
  <c r="BG197" i="11"/>
  <c r="BI185" i="11"/>
  <c r="BG184" i="11"/>
  <c r="BI173" i="11"/>
  <c r="BG172" i="11"/>
  <c r="BI161" i="11"/>
  <c r="BG160" i="11"/>
  <c r="BI150" i="11"/>
  <c r="BG149" i="11"/>
  <c r="BI138" i="11"/>
  <c r="BG137" i="11"/>
  <c r="BI124" i="11"/>
  <c r="BG123" i="11"/>
  <c r="BI123" i="11" s="1"/>
  <c r="BI115" i="11"/>
  <c r="BG114" i="11"/>
  <c r="BI103" i="11"/>
  <c r="BG102" i="11"/>
  <c r="BI102" i="11" s="1"/>
  <c r="BI98" i="11"/>
  <c r="BG97" i="11"/>
  <c r="BI82" i="11"/>
  <c r="BG81" i="11"/>
  <c r="BI81" i="11" s="1"/>
  <c r="BI76" i="11"/>
  <c r="BG75" i="11"/>
  <c r="BI59" i="11"/>
  <c r="BG58" i="11"/>
  <c r="BI58" i="11" s="1"/>
  <c r="BI55" i="11"/>
  <c r="BG54" i="11"/>
  <c r="BI41" i="11"/>
  <c r="BG40" i="11"/>
  <c r="BI27" i="11"/>
  <c r="BG26" i="11"/>
  <c r="BI18" i="11"/>
  <c r="BG17" i="11"/>
  <c r="BI17" i="11" s="1"/>
  <c r="BI14" i="11"/>
  <c r="BG13" i="11"/>
  <c r="BG12" i="11"/>
  <c r="BG11" i="11"/>
  <c r="BI149" i="11" l="1"/>
  <c r="BI26" i="11"/>
  <c r="BI172" i="11"/>
  <c r="BI253" i="11"/>
  <c r="BI228" i="11"/>
  <c r="BI359" i="11"/>
  <c r="BI40" i="11"/>
  <c r="BI197" i="11"/>
  <c r="BI313" i="11"/>
  <c r="BI274" i="11"/>
  <c r="F122" i="7"/>
  <c r="AT194" i="12"/>
  <c r="AT8" i="12"/>
  <c r="BI388" i="11"/>
  <c r="BI381" i="11"/>
  <c r="BI372" i="11"/>
  <c r="BI350" i="11"/>
  <c r="BI342" i="11"/>
  <c r="BI321" i="11"/>
  <c r="BI304" i="11"/>
  <c r="BI284" i="11"/>
  <c r="BI267" i="11"/>
  <c r="BI240" i="11"/>
  <c r="BI221" i="11"/>
  <c r="BI184" i="11"/>
  <c r="BI160" i="11"/>
  <c r="BI137" i="11"/>
  <c r="BI114" i="11"/>
  <c r="BI97" i="11"/>
  <c r="BI75" i="11"/>
  <c r="BG10" i="11"/>
  <c r="BG394" i="11" s="1"/>
  <c r="BI54" i="11"/>
  <c r="BI13" i="11"/>
  <c r="BI11" i="11"/>
  <c r="BI394" i="11" l="1"/>
  <c r="BI10" i="11"/>
  <c r="I15" i="8" l="1"/>
  <c r="I16" i="8"/>
  <c r="I17" i="8"/>
  <c r="I18" i="8"/>
  <c r="I19" i="8"/>
  <c r="I20" i="8"/>
  <c r="I21" i="8"/>
  <c r="I22" i="8"/>
  <c r="I24" i="8"/>
  <c r="I25" i="8"/>
  <c r="I26" i="8"/>
  <c r="I27" i="8"/>
  <c r="I28" i="8"/>
  <c r="I29" i="8"/>
  <c r="I30" i="8"/>
  <c r="I31" i="8"/>
  <c r="I32" i="8"/>
  <c r="I38" i="8"/>
  <c r="I39" i="8"/>
  <c r="I40" i="8"/>
  <c r="I41" i="8"/>
  <c r="I43" i="8"/>
  <c r="I44" i="8"/>
  <c r="I45" i="8"/>
  <c r="I46" i="8"/>
  <c r="I47" i="8"/>
  <c r="I50" i="8"/>
  <c r="I51" i="8"/>
  <c r="I53" i="8"/>
  <c r="I54" i="8"/>
  <c r="I55" i="8"/>
  <c r="I56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6" i="8"/>
  <c r="I77" i="8"/>
  <c r="I78" i="8"/>
  <c r="I79" i="8"/>
  <c r="I80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9" i="8"/>
  <c r="I100" i="8"/>
  <c r="I101" i="8"/>
  <c r="I102" i="8"/>
  <c r="I104" i="8"/>
  <c r="I105" i="8"/>
  <c r="I106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5" i="8"/>
  <c r="I126" i="8"/>
  <c r="I127" i="8"/>
  <c r="I128" i="8"/>
  <c r="I129" i="8"/>
  <c r="I130" i="8"/>
  <c r="I131" i="8"/>
  <c r="I132" i="8"/>
  <c r="I133" i="8"/>
  <c r="I134" i="8"/>
  <c r="I135" i="8"/>
  <c r="I137" i="8"/>
  <c r="I139" i="8"/>
  <c r="I140" i="8"/>
  <c r="I141" i="8"/>
  <c r="I142" i="8"/>
  <c r="I144" i="8"/>
  <c r="I145" i="8"/>
  <c r="I146" i="8"/>
  <c r="I147" i="8"/>
  <c r="I148" i="8"/>
  <c r="I149" i="8"/>
  <c r="I152" i="8"/>
  <c r="I153" i="8"/>
  <c r="I154" i="8"/>
  <c r="I155" i="8"/>
  <c r="I156" i="8"/>
  <c r="I157" i="8"/>
  <c r="I158" i="8"/>
  <c r="I159" i="8"/>
  <c r="I160" i="8"/>
  <c r="I161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3" i="8"/>
  <c r="I204" i="8"/>
  <c r="I205" i="8"/>
  <c r="I207" i="8"/>
  <c r="I208" i="8"/>
  <c r="I209" i="8"/>
  <c r="I210" i="8"/>
  <c r="I211" i="8"/>
  <c r="I212" i="8"/>
  <c r="I213" i="8"/>
  <c r="I214" i="8"/>
  <c r="I215" i="8"/>
  <c r="I216" i="8"/>
  <c r="I217" i="8"/>
  <c r="I219" i="8"/>
  <c r="I220" i="8"/>
  <c r="I221" i="8"/>
  <c r="I222" i="8"/>
  <c r="I223" i="8"/>
  <c r="I224" i="8"/>
  <c r="I225" i="8"/>
  <c r="I226" i="8"/>
  <c r="I228" i="8"/>
  <c r="I229" i="8"/>
  <c r="I230" i="8"/>
  <c r="I231" i="8"/>
  <c r="I232" i="8"/>
  <c r="I233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5" i="8"/>
  <c r="I276" i="8"/>
  <c r="I277" i="8"/>
  <c r="I278" i="8"/>
  <c r="I279" i="8"/>
  <c r="I280" i="8"/>
  <c r="I281" i="8"/>
  <c r="I283" i="8"/>
  <c r="I284" i="8"/>
  <c r="I285" i="8"/>
  <c r="I286" i="8"/>
  <c r="I287" i="8"/>
  <c r="I288" i="8"/>
  <c r="I289" i="8"/>
  <c r="I290" i="8"/>
  <c r="I291" i="8"/>
  <c r="I293" i="8"/>
  <c r="I294" i="8"/>
  <c r="I295" i="8"/>
  <c r="I296" i="8"/>
  <c r="I297" i="8"/>
  <c r="I298" i="8"/>
  <c r="I299" i="8"/>
  <c r="I300" i="8"/>
  <c r="I301" i="8"/>
  <c r="I302" i="8"/>
  <c r="I304" i="8"/>
  <c r="I305" i="8"/>
  <c r="I306" i="8"/>
  <c r="I307" i="8"/>
  <c r="I308" i="8"/>
  <c r="I309" i="8"/>
  <c r="I310" i="8"/>
  <c r="I311" i="8"/>
  <c r="I312" i="8"/>
  <c r="I314" i="8"/>
  <c r="I316" i="8"/>
  <c r="I317" i="8"/>
  <c r="I318" i="8"/>
  <c r="I319" i="8"/>
  <c r="I320" i="8"/>
  <c r="I321" i="8"/>
  <c r="I323" i="8"/>
  <c r="I324" i="8"/>
  <c r="I325" i="8"/>
  <c r="I326" i="8"/>
  <c r="I327" i="8"/>
  <c r="I328" i="8"/>
  <c r="I329" i="8"/>
  <c r="I330" i="8"/>
  <c r="I332" i="8"/>
  <c r="I333" i="8"/>
  <c r="I334" i="8"/>
  <c r="I335" i="8"/>
  <c r="I336" i="8"/>
  <c r="I337" i="8"/>
  <c r="I338" i="8"/>
  <c r="I339" i="8"/>
  <c r="I340" i="8"/>
  <c r="I342" i="8"/>
  <c r="I343" i="8"/>
  <c r="I345" i="8"/>
  <c r="I346" i="8"/>
  <c r="I348" i="8"/>
  <c r="I349" i="8"/>
  <c r="I350" i="8"/>
  <c r="I351" i="8"/>
  <c r="I353" i="8"/>
  <c r="I354" i="8"/>
  <c r="I355" i="8"/>
  <c r="I356" i="8"/>
  <c r="I357" i="8"/>
  <c r="I358" i="8"/>
  <c r="I359" i="8"/>
  <c r="I360" i="8"/>
  <c r="I362" i="8"/>
  <c r="I364" i="8"/>
  <c r="I365" i="8"/>
  <c r="I366" i="8"/>
  <c r="I367" i="8"/>
  <c r="I368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5" i="8"/>
  <c r="I386" i="8"/>
  <c r="I387" i="8"/>
  <c r="I388" i="8"/>
  <c r="I389" i="8"/>
  <c r="I390" i="8"/>
  <c r="I391" i="8"/>
  <c r="H126" i="8"/>
  <c r="D154" i="10"/>
  <c r="D207" i="10"/>
  <c r="D16" i="10"/>
  <c r="D17" i="10"/>
  <c r="D18" i="10"/>
  <c r="D22" i="10"/>
  <c r="D58" i="10"/>
  <c r="D61" i="10"/>
  <c r="D62" i="10"/>
  <c r="D66" i="10"/>
  <c r="D69" i="10"/>
  <c r="D70" i="10"/>
  <c r="D71" i="10"/>
  <c r="D78" i="10"/>
  <c r="D84" i="10"/>
  <c r="D88" i="10"/>
  <c r="D92" i="10"/>
  <c r="D103" i="10"/>
  <c r="D107" i="10"/>
  <c r="D111" i="10"/>
  <c r="D115" i="10"/>
  <c r="D116" i="10"/>
  <c r="D119" i="10"/>
  <c r="D120" i="10"/>
  <c r="D125" i="10"/>
  <c r="D128" i="10"/>
  <c r="D129" i="10"/>
  <c r="D132" i="10"/>
  <c r="D133" i="10"/>
  <c r="D138" i="10"/>
  <c r="D140" i="10"/>
  <c r="D141" i="10"/>
  <c r="D142" i="10"/>
  <c r="D150" i="10"/>
  <c r="D155" i="10"/>
  <c r="D159" i="10"/>
  <c r="D160" i="10"/>
  <c r="D164" i="10"/>
  <c r="D167" i="10"/>
  <c r="D168" i="10"/>
  <c r="D173" i="10"/>
  <c r="D175" i="10"/>
  <c r="D177" i="10"/>
  <c r="D180" i="10"/>
  <c r="D181" i="10"/>
  <c r="D186" i="10"/>
  <c r="D190" i="10"/>
  <c r="D194" i="10"/>
  <c r="D204" i="10"/>
  <c r="D208" i="10"/>
  <c r="D211" i="10"/>
  <c r="D212" i="10"/>
  <c r="D216" i="10"/>
  <c r="D220" i="10"/>
  <c r="D234" i="10"/>
  <c r="D238" i="10"/>
  <c r="D244" i="10"/>
  <c r="D248" i="10"/>
  <c r="D252" i="10"/>
  <c r="D257" i="10"/>
  <c r="D260" i="10"/>
  <c r="D261" i="10"/>
  <c r="D264" i="10"/>
  <c r="D265" i="10"/>
  <c r="D273" i="10"/>
  <c r="D274" i="10"/>
  <c r="D292" i="10"/>
  <c r="D296" i="10"/>
  <c r="D301" i="10"/>
  <c r="D304" i="10"/>
  <c r="D310" i="10"/>
  <c r="D313" i="10"/>
  <c r="D322" i="10"/>
  <c r="D337" i="10"/>
  <c r="D339" i="10"/>
  <c r="D346" i="10"/>
  <c r="D349" i="10"/>
  <c r="D350" i="10"/>
  <c r="D352" i="10"/>
  <c r="D358" i="10"/>
  <c r="D371" i="10"/>
  <c r="D376" i="10"/>
  <c r="D377" i="10"/>
  <c r="D380" i="10"/>
  <c r="D381" i="10"/>
  <c r="D311" i="10" l="1"/>
  <c r="D293" i="10"/>
  <c r="D240" i="10"/>
  <c r="D351" i="10"/>
  <c r="D227" i="10"/>
  <c r="D191" i="10"/>
  <c r="D174" i="10"/>
  <c r="D121" i="10"/>
  <c r="D289" i="10"/>
  <c r="D232" i="10"/>
  <c r="D143" i="10"/>
  <c r="D54" i="10"/>
  <c r="D379" i="10"/>
  <c r="D370" i="10"/>
  <c r="D348" i="10"/>
  <c r="D334" i="10"/>
  <c r="D321" i="10"/>
  <c r="D312" i="10"/>
  <c r="D307" i="10"/>
  <c r="D294" i="10"/>
  <c r="D290" i="10"/>
  <c r="D276" i="10"/>
  <c r="D272" i="10"/>
  <c r="D267" i="10"/>
  <c r="D263" i="10"/>
  <c r="D259" i="10"/>
  <c r="D254" i="10"/>
  <c r="D250" i="10"/>
  <c r="D246" i="10"/>
  <c r="D241" i="10"/>
  <c r="D237" i="10"/>
  <c r="D233" i="10"/>
  <c r="D228" i="10"/>
  <c r="D224" i="10"/>
  <c r="D219" i="10"/>
  <c r="D196" i="10"/>
  <c r="D192" i="10"/>
  <c r="D166" i="10"/>
  <c r="D162" i="10"/>
  <c r="D153" i="10"/>
  <c r="D149" i="10"/>
  <c r="D144" i="10"/>
  <c r="D118" i="10"/>
  <c r="D109" i="10"/>
  <c r="D105" i="10"/>
  <c r="D100" i="10"/>
  <c r="D87" i="10"/>
  <c r="D83" i="10"/>
  <c r="D72" i="10"/>
  <c r="D68" i="10"/>
  <c r="D64" i="10"/>
  <c r="D60" i="10"/>
  <c r="D217" i="10"/>
  <c r="D151" i="10"/>
  <c r="D93" i="10"/>
  <c r="D85" i="10"/>
  <c r="D23" i="10"/>
  <c r="D193" i="10"/>
  <c r="D357" i="10"/>
  <c r="D210" i="10"/>
  <c r="D206" i="10"/>
  <c r="D188" i="10"/>
  <c r="D251" i="10"/>
  <c r="D303" i="10"/>
  <c r="D179" i="10"/>
  <c r="D247" i="10"/>
  <c r="D203" i="10"/>
  <c r="D163" i="10"/>
  <c r="D110" i="10"/>
  <c r="D21" i="10"/>
  <c r="D378" i="10"/>
  <c r="D356" i="10"/>
  <c r="D338" i="10"/>
  <c r="D324" i="10"/>
  <c r="D306" i="10"/>
  <c r="D302" i="10"/>
  <c r="D297" i="10"/>
  <c r="D275" i="10"/>
  <c r="D266" i="10"/>
  <c r="D262" i="10"/>
  <c r="D258" i="10"/>
  <c r="D253" i="10"/>
  <c r="D249" i="10"/>
  <c r="D245" i="10"/>
  <c r="D236" i="10"/>
  <c r="D218" i="10"/>
  <c r="D200" i="10"/>
  <c r="D195" i="10"/>
  <c r="D187" i="10"/>
  <c r="D182" i="10"/>
  <c r="D178" i="10"/>
  <c r="D169" i="10"/>
  <c r="D165" i="10"/>
  <c r="D161" i="10"/>
  <c r="D156" i="10"/>
  <c r="D152" i="10"/>
  <c r="D148" i="10"/>
  <c r="D139" i="10"/>
  <c r="D134" i="10"/>
  <c r="D130" i="10"/>
  <c r="D126" i="10"/>
  <c r="D117" i="10"/>
  <c r="D108" i="10"/>
  <c r="D104" i="10"/>
  <c r="D94" i="10"/>
  <c r="D90" i="10"/>
  <c r="D86" i="10"/>
  <c r="D82" i="10"/>
  <c r="D76" i="10"/>
  <c r="D67" i="10"/>
  <c r="D63" i="10"/>
  <c r="D59" i="10"/>
  <c r="D19" i="10"/>
  <c r="D347" i="10"/>
  <c r="D295" i="10"/>
  <c r="D291" i="10"/>
  <c r="D221" i="10"/>
  <c r="D209" i="10"/>
  <c r="D205" i="10"/>
  <c r="D189" i="10"/>
  <c r="D131" i="10"/>
  <c r="D127" i="10"/>
  <c r="D106" i="10"/>
  <c r="D89" i="10"/>
  <c r="D323" i="10"/>
  <c r="D305" i="10"/>
  <c r="D239" i="10"/>
  <c r="D235" i="10"/>
  <c r="D145" i="10"/>
  <c r="D77" i="10"/>
  <c r="D14" i="10"/>
  <c r="D20" i="10"/>
  <c r="D124" i="10"/>
  <c r="AY308" i="10" l="1"/>
  <c r="AX308" i="10"/>
  <c r="AY277" i="10"/>
  <c r="AX277" i="10"/>
  <c r="AY170" i="10"/>
  <c r="AX170" i="10"/>
  <c r="EX382" i="10"/>
  <c r="EW382" i="10"/>
  <c r="EV382" i="10"/>
  <c r="EX373" i="10"/>
  <c r="EW373" i="10"/>
  <c r="EV373" i="10"/>
  <c r="EX360" i="10"/>
  <c r="EW360" i="10"/>
  <c r="EV360" i="10"/>
  <c r="EX353" i="10"/>
  <c r="EW353" i="10"/>
  <c r="EV353" i="10"/>
  <c r="EX344" i="10"/>
  <c r="EW344" i="10"/>
  <c r="EV344" i="10"/>
  <c r="EX335" i="10"/>
  <c r="EW335" i="10"/>
  <c r="EV335" i="10"/>
  <c r="EX325" i="10"/>
  <c r="EW325" i="10"/>
  <c r="EV325" i="10"/>
  <c r="EX316" i="10"/>
  <c r="EW316" i="10"/>
  <c r="EV316" i="10"/>
  <c r="EX308" i="10"/>
  <c r="EW308" i="10"/>
  <c r="EV308" i="10"/>
  <c r="EX298" i="10"/>
  <c r="EW298" i="10"/>
  <c r="EV298" i="10"/>
  <c r="EX287" i="10"/>
  <c r="EW287" i="10"/>
  <c r="EV287" i="10"/>
  <c r="EX277" i="10"/>
  <c r="EW277" i="10"/>
  <c r="EV277" i="10"/>
  <c r="EX269" i="10"/>
  <c r="EW269" i="10"/>
  <c r="EV269" i="10"/>
  <c r="EX255" i="10"/>
  <c r="EW255" i="10"/>
  <c r="EV255" i="10"/>
  <c r="EX242" i="10"/>
  <c r="EW242" i="10"/>
  <c r="EV242" i="10"/>
  <c r="EX229" i="10"/>
  <c r="EW229" i="10"/>
  <c r="EV229" i="10"/>
  <c r="EX222" i="10"/>
  <c r="EW222" i="10"/>
  <c r="EV222" i="10"/>
  <c r="EX213" i="10"/>
  <c r="EW213" i="10"/>
  <c r="EV213" i="10"/>
  <c r="EX201" i="10"/>
  <c r="EW201" i="10"/>
  <c r="EV201" i="10"/>
  <c r="EX197" i="10"/>
  <c r="EW197" i="10"/>
  <c r="EV197" i="10"/>
  <c r="EX183" i="10"/>
  <c r="EW183" i="10"/>
  <c r="EV183" i="10"/>
  <c r="EX170" i="10"/>
  <c r="EW170" i="10"/>
  <c r="EV170" i="10"/>
  <c r="EX157" i="10"/>
  <c r="EW157" i="10"/>
  <c r="EV157" i="10"/>
  <c r="EX146" i="10"/>
  <c r="EW146" i="10"/>
  <c r="EV146" i="10"/>
  <c r="EX135" i="10"/>
  <c r="EW135" i="10"/>
  <c r="EV135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W55" i="10"/>
  <c r="EV55" i="10"/>
  <c r="EX52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EO390" i="10"/>
  <c r="EO214" i="10"/>
  <c r="EL390" i="10"/>
  <c r="EL214" i="10"/>
  <c r="EI280" i="10"/>
  <c r="EI281" i="10"/>
  <c r="EI282" i="10"/>
  <c r="EI283" i="10"/>
  <c r="EI284" i="10"/>
  <c r="EI285" i="10"/>
  <c r="EI286" i="10"/>
  <c r="EI279" i="10"/>
  <c r="EI257" i="10"/>
  <c r="EI258" i="10"/>
  <c r="EI259" i="10"/>
  <c r="EI260" i="10"/>
  <c r="EI261" i="10"/>
  <c r="EI262" i="10"/>
  <c r="EI263" i="10"/>
  <c r="EI264" i="10"/>
  <c r="EI265" i="10"/>
  <c r="EI266" i="10"/>
  <c r="EI267" i="10"/>
  <c r="EI268" i="10"/>
  <c r="EI14" i="10"/>
  <c r="EI13" i="10"/>
  <c r="AB384" i="10"/>
  <c r="AB390" i="10"/>
  <c r="AZ170" i="10" l="1"/>
  <c r="AZ277" i="10"/>
  <c r="AZ308" i="10"/>
  <c r="EX50" i="10"/>
  <c r="EV8" i="10"/>
  <c r="EV395" i="10" s="1"/>
  <c r="D60" i="7" s="1"/>
  <c r="EX10" i="10"/>
  <c r="EW8" i="10"/>
  <c r="EW395" i="10" s="1"/>
  <c r="E60" i="7" s="1"/>
  <c r="BC185" i="10"/>
  <c r="BC133" i="10"/>
  <c r="Y39" i="10"/>
  <c r="ED298" i="10"/>
  <c r="BU383" i="10"/>
  <c r="F60" i="7" l="1"/>
  <c r="EX8" i="10"/>
  <c r="EX395" i="10" s="1"/>
  <c r="BI171" i="10"/>
  <c r="BO102" i="10"/>
  <c r="DM9" i="10"/>
  <c r="G56" i="10"/>
  <c r="G25" i="10"/>
  <c r="CP336" i="10"/>
  <c r="CP317" i="10"/>
  <c r="CP243" i="10"/>
  <c r="CP123" i="10"/>
  <c r="CP51" i="10"/>
  <c r="CP39" i="10"/>
  <c r="DE374" i="10"/>
  <c r="DE354" i="10"/>
  <c r="DE336" i="10"/>
  <c r="DE299" i="10"/>
  <c r="DE309" i="10"/>
  <c r="DE270" i="10"/>
  <c r="DE243" i="10"/>
  <c r="DE223" i="10"/>
  <c r="DE202" i="10"/>
  <c r="DE123" i="10"/>
  <c r="DE102" i="10"/>
  <c r="DE80" i="10"/>
  <c r="DE51" i="10"/>
  <c r="DE25" i="10"/>
  <c r="DH374" i="10"/>
  <c r="DH336" i="10"/>
  <c r="J80" i="10"/>
  <c r="DN390" i="10"/>
  <c r="DM242" i="10"/>
  <c r="DN243" i="10"/>
  <c r="CD384" i="10"/>
  <c r="DB139" i="10"/>
  <c r="DB140" i="10"/>
  <c r="DB141" i="10"/>
  <c r="DB142" i="10"/>
  <c r="DB143" i="10"/>
  <c r="DB144" i="10"/>
  <c r="DB145" i="10"/>
  <c r="DB148" i="10"/>
  <c r="DB149" i="10"/>
  <c r="DB150" i="10"/>
  <c r="DB151" i="10"/>
  <c r="DB152" i="10"/>
  <c r="DB153" i="10"/>
  <c r="DB154" i="10"/>
  <c r="DB155" i="10"/>
  <c r="DB156" i="10"/>
  <c r="DB160" i="10"/>
  <c r="DB161" i="10"/>
  <c r="DB162" i="10"/>
  <c r="DB163" i="10"/>
  <c r="DB164" i="10"/>
  <c r="DB165" i="10"/>
  <c r="DB166" i="10"/>
  <c r="DB167" i="10"/>
  <c r="DB168" i="10"/>
  <c r="DB169" i="10"/>
  <c r="DB173" i="10"/>
  <c r="DB174" i="10"/>
  <c r="DB175" i="10"/>
  <c r="DB177" i="10"/>
  <c r="DB178" i="10"/>
  <c r="DB179" i="10"/>
  <c r="DB180" i="10"/>
  <c r="DB181" i="10"/>
  <c r="DB182" i="10"/>
  <c r="DB186" i="10"/>
  <c r="DB187" i="10"/>
  <c r="DB188" i="10"/>
  <c r="DB189" i="10"/>
  <c r="DB190" i="10"/>
  <c r="DB191" i="10"/>
  <c r="DB192" i="10"/>
  <c r="DB193" i="10"/>
  <c r="DB194" i="10"/>
  <c r="DB195" i="10"/>
  <c r="DB196" i="10"/>
  <c r="DB200" i="10"/>
  <c r="DB204" i="10"/>
  <c r="DB205" i="10"/>
  <c r="DB206" i="10"/>
  <c r="DB207" i="10"/>
  <c r="DB208" i="10"/>
  <c r="DB209" i="10"/>
  <c r="DB210" i="10"/>
  <c r="DB211" i="10"/>
  <c r="DB212" i="10"/>
  <c r="DB216" i="10"/>
  <c r="DB217" i="10"/>
  <c r="DB218" i="10"/>
  <c r="DB219" i="10"/>
  <c r="DB220" i="10"/>
  <c r="DB221" i="10"/>
  <c r="DB224" i="10"/>
  <c r="DB228" i="10"/>
  <c r="DB232" i="10"/>
  <c r="DB233" i="10"/>
  <c r="DB234" i="10"/>
  <c r="DB235" i="10"/>
  <c r="DB236" i="10"/>
  <c r="DB237" i="10"/>
  <c r="DB238" i="10"/>
  <c r="DB239" i="10"/>
  <c r="DB240" i="10"/>
  <c r="DB241" i="10"/>
  <c r="DB244" i="10"/>
  <c r="DB245" i="10"/>
  <c r="DB246" i="10"/>
  <c r="DB247" i="10"/>
  <c r="DB248" i="10"/>
  <c r="DB250" i="10"/>
  <c r="DB251" i="10"/>
  <c r="DB252" i="10"/>
  <c r="DB253" i="10"/>
  <c r="DB254" i="10"/>
  <c r="DB257" i="10"/>
  <c r="DB258" i="10"/>
  <c r="DB259" i="10"/>
  <c r="DB260" i="10"/>
  <c r="DB261" i="10"/>
  <c r="DB262" i="10"/>
  <c r="DB263" i="10"/>
  <c r="DB264" i="10"/>
  <c r="DB265" i="10"/>
  <c r="DB266" i="10"/>
  <c r="DB267" i="10"/>
  <c r="DB268" i="10"/>
  <c r="DB272" i="10"/>
  <c r="DB273" i="10"/>
  <c r="DB274" i="10"/>
  <c r="DB275" i="10"/>
  <c r="DB276" i="10"/>
  <c r="DB279" i="10"/>
  <c r="DB280" i="10"/>
  <c r="DB281" i="10"/>
  <c r="DB282" i="10"/>
  <c r="DB283" i="10"/>
  <c r="DB284" i="10"/>
  <c r="DB285" i="10"/>
  <c r="DB286" i="10"/>
  <c r="DB290" i="10"/>
  <c r="DB291" i="10"/>
  <c r="DB292" i="10"/>
  <c r="DB293" i="10"/>
  <c r="DB294" i="10"/>
  <c r="DB295" i="10"/>
  <c r="DB296" i="10"/>
  <c r="DB297" i="10"/>
  <c r="DB301" i="10"/>
  <c r="DB302" i="10"/>
  <c r="DB303" i="10"/>
  <c r="DB304" i="10"/>
  <c r="DB305" i="10"/>
  <c r="DB306" i="10"/>
  <c r="DB307" i="10"/>
  <c r="DB311" i="10"/>
  <c r="DB312" i="10"/>
  <c r="DB313" i="10"/>
  <c r="DB315" i="10"/>
  <c r="DB319" i="10"/>
  <c r="DB320" i="10"/>
  <c r="DB321" i="10"/>
  <c r="DB322" i="10"/>
  <c r="DB323" i="10"/>
  <c r="DB324" i="10"/>
  <c r="DB327" i="10"/>
  <c r="DB328" i="10"/>
  <c r="DB329" i="10"/>
  <c r="DB330" i="10"/>
  <c r="DB331" i="10"/>
  <c r="DB333" i="10"/>
  <c r="DB337" i="10"/>
  <c r="DB338" i="10"/>
  <c r="DB339" i="10"/>
  <c r="DB341" i="10"/>
  <c r="DB346" i="10"/>
  <c r="DB347" i="10"/>
  <c r="DB348" i="10"/>
  <c r="DB349" i="10"/>
  <c r="DB350" i="10"/>
  <c r="DB352" i="10"/>
  <c r="DB356" i="10"/>
  <c r="DB357" i="10"/>
  <c r="DB358" i="10"/>
  <c r="DB363" i="10"/>
  <c r="DB364" i="10"/>
  <c r="DB365" i="10"/>
  <c r="DB366" i="10"/>
  <c r="DB370" i="10"/>
  <c r="DB371" i="10"/>
  <c r="DB372" i="10"/>
  <c r="DB376" i="10"/>
  <c r="DB377" i="10"/>
  <c r="DB378" i="10"/>
  <c r="DB379" i="10"/>
  <c r="DB380" i="10"/>
  <c r="DB381" i="10"/>
  <c r="DB385" i="10"/>
  <c r="DB386" i="10"/>
  <c r="DB387" i="10"/>
  <c r="DB388" i="10"/>
  <c r="DB128" i="10"/>
  <c r="DB129" i="10"/>
  <c r="DB130" i="10"/>
  <c r="DB131" i="10"/>
  <c r="DB132" i="10"/>
  <c r="DB134" i="10"/>
  <c r="DB138" i="10"/>
  <c r="DB125" i="10"/>
  <c r="DB126" i="10"/>
  <c r="DB127" i="10"/>
  <c r="DB103" i="10"/>
  <c r="DB104" i="10"/>
  <c r="DB105" i="10"/>
  <c r="DB107" i="10"/>
  <c r="DB108" i="10"/>
  <c r="DB109" i="10"/>
  <c r="DB110" i="10"/>
  <c r="DB111" i="10"/>
  <c r="DB112" i="10"/>
  <c r="DB93" i="10"/>
  <c r="DB94" i="10"/>
  <c r="DB98" i="10"/>
  <c r="DB99" i="10"/>
  <c r="DB100" i="10"/>
  <c r="DB76" i="10"/>
  <c r="DB77" i="10"/>
  <c r="DB78" i="10"/>
  <c r="DB82" i="10"/>
  <c r="DB83" i="10"/>
  <c r="DB84" i="10"/>
  <c r="DB85" i="10"/>
  <c r="DB86" i="10"/>
  <c r="DB87" i="10"/>
  <c r="DB88" i="10"/>
  <c r="DB89" i="10"/>
  <c r="DB90" i="10"/>
  <c r="DB92" i="10"/>
  <c r="DB75" i="10"/>
  <c r="DB54" i="10"/>
  <c r="DB58" i="10"/>
  <c r="DB59" i="10"/>
  <c r="DB60" i="10"/>
  <c r="DB61" i="10"/>
  <c r="DB62" i="10"/>
  <c r="DB63" i="10"/>
  <c r="DB64" i="10"/>
  <c r="DB66" i="10"/>
  <c r="DB67" i="10"/>
  <c r="DB68" i="10"/>
  <c r="DB69" i="10"/>
  <c r="DB70" i="10"/>
  <c r="DB71" i="10"/>
  <c r="DB72" i="10"/>
  <c r="DB49" i="10"/>
  <c r="DB53" i="10"/>
  <c r="DB42" i="10"/>
  <c r="DB43" i="10"/>
  <c r="DB44" i="10"/>
  <c r="DB46" i="10"/>
  <c r="DB47" i="10"/>
  <c r="DB48" i="10"/>
  <c r="DB40" i="10"/>
  <c r="DB13" i="10"/>
  <c r="D83" i="12" l="1"/>
  <c r="AQ182" i="12"/>
  <c r="AP188" i="12"/>
  <c r="AO188" i="12"/>
  <c r="AP181" i="12"/>
  <c r="AO181" i="12"/>
  <c r="AP177" i="12"/>
  <c r="AO177" i="12"/>
  <c r="AP170" i="12"/>
  <c r="AO170" i="12"/>
  <c r="AP165" i="12"/>
  <c r="AO165" i="12"/>
  <c r="AP162" i="12"/>
  <c r="AO162" i="12"/>
  <c r="AP156" i="12"/>
  <c r="AO156" i="12"/>
  <c r="AP153" i="12"/>
  <c r="AO153" i="12"/>
  <c r="AP150" i="12"/>
  <c r="AO150" i="12"/>
  <c r="AP147" i="12"/>
  <c r="AO147" i="12"/>
  <c r="AP142" i="12"/>
  <c r="AO142" i="12"/>
  <c r="AP136" i="12"/>
  <c r="AO136" i="12"/>
  <c r="AP132" i="12"/>
  <c r="AO132" i="12"/>
  <c r="AP129" i="12"/>
  <c r="AO129" i="12"/>
  <c r="AP115" i="12"/>
  <c r="AO115" i="12"/>
  <c r="AP110" i="12"/>
  <c r="AO110" i="12"/>
  <c r="AP105" i="12"/>
  <c r="AO105" i="12"/>
  <c r="AP102" i="12"/>
  <c r="AO102" i="12"/>
  <c r="AP94" i="12"/>
  <c r="AO94" i="12"/>
  <c r="AP88" i="12"/>
  <c r="AO88" i="12"/>
  <c r="AP84" i="12"/>
  <c r="AO84" i="12"/>
  <c r="AP81" i="12"/>
  <c r="AO81" i="12"/>
  <c r="AP77" i="12"/>
  <c r="AO77" i="12"/>
  <c r="AP73" i="12"/>
  <c r="AO73" i="12"/>
  <c r="AP69" i="12"/>
  <c r="AO69" i="12"/>
  <c r="AP66" i="12"/>
  <c r="AO66" i="12"/>
  <c r="AP62" i="12"/>
  <c r="AO62" i="12"/>
  <c r="AP56" i="12"/>
  <c r="AO56" i="12"/>
  <c r="AP52" i="12"/>
  <c r="AO52" i="12"/>
  <c r="AP49" i="12"/>
  <c r="AO49" i="12"/>
  <c r="AP44" i="12"/>
  <c r="AO44" i="12"/>
  <c r="AP40" i="12"/>
  <c r="AO40" i="12"/>
  <c r="AP32" i="12"/>
  <c r="AO32" i="12"/>
  <c r="AP27" i="12"/>
  <c r="AO27" i="12"/>
  <c r="AP22" i="12"/>
  <c r="AO22" i="12"/>
  <c r="AP17" i="12"/>
  <c r="AO17" i="12"/>
  <c r="AP14" i="12"/>
  <c r="AO14" i="12"/>
  <c r="AP11" i="12"/>
  <c r="AO11" i="12"/>
  <c r="AP9" i="12"/>
  <c r="AO9" i="12"/>
  <c r="AQ188" i="12" l="1"/>
  <c r="AO8" i="12"/>
  <c r="AO194" i="12" s="1"/>
  <c r="D121" i="7" s="1"/>
  <c r="D68" i="12"/>
  <c r="D16" i="12"/>
  <c r="AQ181" i="12"/>
  <c r="AQ9" i="12"/>
  <c r="D82" i="12"/>
  <c r="AP8" i="12"/>
  <c r="AP194" i="12" s="1"/>
  <c r="E121" i="7" s="1"/>
  <c r="F121" i="7" l="1"/>
  <c r="AQ194" i="12"/>
  <c r="AQ8" i="12"/>
  <c r="AN189" i="12"/>
  <c r="AM188" i="12"/>
  <c r="AL188" i="12"/>
  <c r="AM181" i="12"/>
  <c r="AL181" i="12"/>
  <c r="AM177" i="12"/>
  <c r="AL177" i="12"/>
  <c r="AM170" i="12"/>
  <c r="AL170" i="12"/>
  <c r="AM165" i="12"/>
  <c r="AL165" i="12"/>
  <c r="AM162" i="12"/>
  <c r="AL162" i="12"/>
  <c r="AM156" i="12"/>
  <c r="AL156" i="12"/>
  <c r="AM153" i="12"/>
  <c r="AL153" i="12"/>
  <c r="AM150" i="12"/>
  <c r="AL150" i="12"/>
  <c r="AM147" i="12"/>
  <c r="AL147" i="12"/>
  <c r="AM142" i="12"/>
  <c r="AL142" i="12"/>
  <c r="AM136" i="12"/>
  <c r="AL136" i="12"/>
  <c r="AM132" i="12"/>
  <c r="AL132" i="12"/>
  <c r="AM129" i="12"/>
  <c r="AL129" i="12"/>
  <c r="AM115" i="12"/>
  <c r="AL115" i="12"/>
  <c r="AM110" i="12"/>
  <c r="AL110" i="12"/>
  <c r="AM105" i="12"/>
  <c r="AL105" i="12"/>
  <c r="AM102" i="12"/>
  <c r="AL102" i="12"/>
  <c r="AM94" i="12"/>
  <c r="AL94" i="12"/>
  <c r="AM88" i="12"/>
  <c r="AL88" i="12"/>
  <c r="AM84" i="12"/>
  <c r="AL84" i="12"/>
  <c r="AM81" i="12"/>
  <c r="AL81" i="12"/>
  <c r="AM77" i="12"/>
  <c r="AL77" i="12"/>
  <c r="AM73" i="12"/>
  <c r="AL73" i="12"/>
  <c r="AM69" i="12"/>
  <c r="AL69" i="12"/>
  <c r="AM66" i="12"/>
  <c r="AL66" i="12"/>
  <c r="AM62" i="12"/>
  <c r="AL62" i="12"/>
  <c r="AM56" i="12"/>
  <c r="AL56" i="12"/>
  <c r="AM52" i="12"/>
  <c r="AL52" i="12"/>
  <c r="AM49" i="12"/>
  <c r="AL49" i="12"/>
  <c r="AM44" i="12"/>
  <c r="AL44" i="12"/>
  <c r="AM40" i="12"/>
  <c r="AL40" i="12"/>
  <c r="AM32" i="12"/>
  <c r="AL32" i="12"/>
  <c r="AM27" i="12"/>
  <c r="AL27" i="12"/>
  <c r="AM22" i="12"/>
  <c r="AL22" i="12"/>
  <c r="AM17" i="12"/>
  <c r="AL17" i="12"/>
  <c r="AM14" i="12"/>
  <c r="AL14" i="12"/>
  <c r="AM11" i="12"/>
  <c r="AL11" i="12"/>
  <c r="AM9" i="12"/>
  <c r="AL9" i="12"/>
  <c r="AK191" i="12"/>
  <c r="AK189" i="12"/>
  <c r="AJ188" i="12"/>
  <c r="AI188" i="12"/>
  <c r="AK182" i="12"/>
  <c r="AJ181" i="12"/>
  <c r="AI181" i="12"/>
  <c r="AK178" i="12"/>
  <c r="AJ177" i="12"/>
  <c r="AI177" i="12"/>
  <c r="AK171" i="12"/>
  <c r="AJ170" i="12"/>
  <c r="AI170" i="12"/>
  <c r="AK166" i="12"/>
  <c r="AJ165" i="12"/>
  <c r="AI165" i="12"/>
  <c r="AK163" i="12"/>
  <c r="AJ162" i="12"/>
  <c r="AI162" i="12"/>
  <c r="AK157" i="12"/>
  <c r="AJ156" i="12"/>
  <c r="AI156" i="12"/>
  <c r="AK154" i="12"/>
  <c r="AJ153" i="12"/>
  <c r="AI153" i="12"/>
  <c r="AK151" i="12"/>
  <c r="AJ150" i="12"/>
  <c r="AI150" i="12"/>
  <c r="AK148" i="12"/>
  <c r="AJ147" i="12"/>
  <c r="AI147" i="12"/>
  <c r="AK143" i="12"/>
  <c r="AJ142" i="12"/>
  <c r="AI142" i="12"/>
  <c r="AK137" i="12"/>
  <c r="AJ136" i="12"/>
  <c r="AI136" i="12"/>
  <c r="AK133" i="12"/>
  <c r="AJ132" i="12"/>
  <c r="AI132" i="12"/>
  <c r="AK130" i="12"/>
  <c r="AJ129" i="12"/>
  <c r="AI129" i="12"/>
  <c r="AK116" i="12"/>
  <c r="AJ115" i="12"/>
  <c r="AI115" i="12"/>
  <c r="AK111" i="12"/>
  <c r="AJ110" i="12"/>
  <c r="AI110" i="12"/>
  <c r="AK106" i="12"/>
  <c r="AJ105" i="12"/>
  <c r="AI105" i="12"/>
  <c r="AK103" i="12"/>
  <c r="AJ102" i="12"/>
  <c r="AI102" i="12"/>
  <c r="AK95" i="12"/>
  <c r="AJ94" i="12"/>
  <c r="AI94" i="12"/>
  <c r="AK89" i="12"/>
  <c r="AJ88" i="12"/>
  <c r="AI88" i="12"/>
  <c r="AK85" i="12"/>
  <c r="AJ84" i="12"/>
  <c r="AI84" i="12"/>
  <c r="AK82" i="12"/>
  <c r="AJ81" i="12"/>
  <c r="AI81" i="12"/>
  <c r="AK78" i="12"/>
  <c r="AJ77" i="12"/>
  <c r="AI77" i="12"/>
  <c r="AJ73" i="12"/>
  <c r="AI73" i="12"/>
  <c r="AK70" i="12"/>
  <c r="AJ69" i="12"/>
  <c r="AI69" i="12"/>
  <c r="AK67" i="12"/>
  <c r="AJ66" i="12"/>
  <c r="AI66" i="12"/>
  <c r="AK63" i="12"/>
  <c r="AJ62" i="12"/>
  <c r="AI62" i="12"/>
  <c r="AK57" i="12"/>
  <c r="AJ56" i="12"/>
  <c r="AI56" i="12"/>
  <c r="AK53" i="12"/>
  <c r="AJ52" i="12"/>
  <c r="AI52" i="12"/>
  <c r="AK50" i="12"/>
  <c r="AJ49" i="12"/>
  <c r="AI49" i="12"/>
  <c r="AK45" i="12"/>
  <c r="AJ44" i="12"/>
  <c r="AI44" i="12"/>
  <c r="AK41" i="12"/>
  <c r="AJ40" i="12"/>
  <c r="AI40" i="12"/>
  <c r="AK33" i="12"/>
  <c r="AJ32" i="12"/>
  <c r="AI32" i="12"/>
  <c r="AK28" i="12"/>
  <c r="AJ27" i="12"/>
  <c r="AI27" i="12"/>
  <c r="AK18" i="12"/>
  <c r="AJ17" i="12"/>
  <c r="AI17" i="12"/>
  <c r="AK15" i="12"/>
  <c r="AJ14" i="12"/>
  <c r="AI14" i="12"/>
  <c r="AK12" i="12"/>
  <c r="AJ11" i="12"/>
  <c r="AI11" i="12"/>
  <c r="J179" i="12"/>
  <c r="J16" i="12"/>
  <c r="I9" i="12"/>
  <c r="H9" i="12"/>
  <c r="I10" i="12"/>
  <c r="H10" i="12"/>
  <c r="AG188" i="12"/>
  <c r="AF188" i="12"/>
  <c r="AG181" i="12"/>
  <c r="AF181" i="12"/>
  <c r="AG177" i="12"/>
  <c r="AF177" i="12"/>
  <c r="AG170" i="12"/>
  <c r="AF170" i="12"/>
  <c r="AG165" i="12"/>
  <c r="AF165" i="12"/>
  <c r="AG162" i="12"/>
  <c r="AF162" i="12"/>
  <c r="AG156" i="12"/>
  <c r="AF156" i="12"/>
  <c r="AG153" i="12"/>
  <c r="AF153" i="12"/>
  <c r="AG150" i="12"/>
  <c r="AF150" i="12"/>
  <c r="AG147" i="12"/>
  <c r="AF147" i="12"/>
  <c r="AG142" i="12"/>
  <c r="AF142" i="12"/>
  <c r="AH136" i="12"/>
  <c r="AG136" i="12"/>
  <c r="AF136" i="12"/>
  <c r="AG132" i="12"/>
  <c r="AF132" i="12"/>
  <c r="AG129" i="12"/>
  <c r="AF129" i="12"/>
  <c r="AG115" i="12"/>
  <c r="AF115" i="12"/>
  <c r="AG110" i="12"/>
  <c r="AF110" i="12"/>
  <c r="AG105" i="12"/>
  <c r="AF105" i="12"/>
  <c r="AG102" i="12"/>
  <c r="AF102" i="12"/>
  <c r="AG94" i="12"/>
  <c r="AF94" i="12"/>
  <c r="AG88" i="12"/>
  <c r="AF88" i="12"/>
  <c r="AG84" i="12"/>
  <c r="AF84" i="12"/>
  <c r="AG81" i="12"/>
  <c r="AF81" i="12"/>
  <c r="AG77" i="12"/>
  <c r="AF77" i="12"/>
  <c r="AG73" i="12"/>
  <c r="AF73" i="12"/>
  <c r="AG69" i="12"/>
  <c r="AF69" i="12"/>
  <c r="AG66" i="12"/>
  <c r="AF66" i="12"/>
  <c r="AG62" i="12"/>
  <c r="AF62" i="12"/>
  <c r="AG56" i="12"/>
  <c r="AF56" i="12"/>
  <c r="AG52" i="12"/>
  <c r="AF52" i="12"/>
  <c r="AG49" i="12"/>
  <c r="AF49" i="12"/>
  <c r="AG44" i="12"/>
  <c r="AF44" i="12"/>
  <c r="AG40" i="12"/>
  <c r="AF40" i="12"/>
  <c r="AG32" i="12"/>
  <c r="AF32" i="12"/>
  <c r="AG27" i="12"/>
  <c r="AF27" i="12"/>
  <c r="AG22" i="12"/>
  <c r="AF22" i="12"/>
  <c r="AG17" i="12"/>
  <c r="AF17" i="12"/>
  <c r="AG14" i="12"/>
  <c r="AF14" i="12"/>
  <c r="AG11" i="12"/>
  <c r="AF11" i="12"/>
  <c r="AG10" i="12"/>
  <c r="AF10" i="12"/>
  <c r="AG9" i="12"/>
  <c r="AF9" i="12"/>
  <c r="AJ8" i="12" l="1"/>
  <c r="AJ194" i="12" s="1"/>
  <c r="AI8" i="12"/>
  <c r="AI194" i="12" s="1"/>
  <c r="D119" i="7" s="1"/>
  <c r="AH188" i="12"/>
  <c r="AK62" i="12"/>
  <c r="AK188" i="12"/>
  <c r="AK17" i="12"/>
  <c r="AK177" i="12"/>
  <c r="AK142" i="12"/>
  <c r="AK94" i="12"/>
  <c r="AK77" i="12"/>
  <c r="AK156" i="12"/>
  <c r="AN188" i="12"/>
  <c r="AK22" i="12"/>
  <c r="AK84" i="12"/>
  <c r="AK132" i="12"/>
  <c r="AK165" i="12"/>
  <c r="AK52" i="12"/>
  <c r="AK115" i="12"/>
  <c r="AK105" i="12"/>
  <c r="AK153" i="12"/>
  <c r="AK44" i="12"/>
  <c r="AL8" i="12"/>
  <c r="AL194" i="12" s="1"/>
  <c r="D120" i="7" s="1"/>
  <c r="AK32" i="12"/>
  <c r="AM8" i="12"/>
  <c r="AM194" i="12" s="1"/>
  <c r="AK181" i="12"/>
  <c r="AK170" i="12"/>
  <c r="AK162" i="12"/>
  <c r="AK150" i="12"/>
  <c r="AK147" i="12"/>
  <c r="AK136" i="12"/>
  <c r="AK129" i="12"/>
  <c r="AK110" i="12"/>
  <c r="AK102" i="12"/>
  <c r="AK88" i="12"/>
  <c r="AK81" i="12"/>
  <c r="AK73" i="12"/>
  <c r="AK69" i="12"/>
  <c r="AK66" i="12"/>
  <c r="AK56" i="12"/>
  <c r="AK49" i="12"/>
  <c r="AK40" i="12"/>
  <c r="AK27" i="12"/>
  <c r="AK14" i="12"/>
  <c r="AK9" i="12"/>
  <c r="AK11" i="12"/>
  <c r="AG8" i="12"/>
  <c r="AG194" i="12" s="1"/>
  <c r="E118" i="7" s="1"/>
  <c r="AF8" i="12"/>
  <c r="AF194" i="12" s="1"/>
  <c r="D118" i="7" s="1"/>
  <c r="Y57" i="12"/>
  <c r="Y189" i="12"/>
  <c r="W188" i="12"/>
  <c r="Y182" i="12"/>
  <c r="W181" i="12"/>
  <c r="W177" i="12"/>
  <c r="W170" i="12"/>
  <c r="W165" i="12"/>
  <c r="Y163" i="12"/>
  <c r="W162" i="12"/>
  <c r="W156" i="12"/>
  <c r="W153" i="12"/>
  <c r="W150" i="12"/>
  <c r="W147" i="12"/>
  <c r="W142" i="12"/>
  <c r="W136" i="12"/>
  <c r="W132" i="12"/>
  <c r="W129" i="12"/>
  <c r="W115" i="12"/>
  <c r="W110" i="12"/>
  <c r="W105" i="12"/>
  <c r="W102" i="12"/>
  <c r="W94" i="12"/>
  <c r="W88" i="12"/>
  <c r="W84" i="12"/>
  <c r="W81" i="12"/>
  <c r="W77" i="12"/>
  <c r="W73" i="12"/>
  <c r="W69" i="12"/>
  <c r="W66" i="12"/>
  <c r="W62" i="12"/>
  <c r="W56" i="12"/>
  <c r="W52" i="12"/>
  <c r="W49" i="12"/>
  <c r="W44" i="12"/>
  <c r="Y41" i="12"/>
  <c r="W40" i="12"/>
  <c r="W32" i="12"/>
  <c r="Y28" i="12"/>
  <c r="W27" i="12"/>
  <c r="W22" i="12"/>
  <c r="W17" i="12"/>
  <c r="W14" i="12"/>
  <c r="W11" i="12"/>
  <c r="W9" i="12"/>
  <c r="E119" i="7" l="1"/>
  <c r="F119" i="7" s="1"/>
  <c r="Y49" i="12"/>
  <c r="F118" i="7"/>
  <c r="Y56" i="12"/>
  <c r="AN194" i="12"/>
  <c r="E120" i="7"/>
  <c r="F120" i="7" s="1"/>
  <c r="AK8" i="12"/>
  <c r="AK194" i="12"/>
  <c r="AH194" i="12"/>
  <c r="Y188" i="12"/>
  <c r="Y181" i="12"/>
  <c r="Y162" i="12"/>
  <c r="Y40" i="12"/>
  <c r="Y9" i="12"/>
  <c r="Y27" i="12"/>
  <c r="W8" i="12"/>
  <c r="W194" i="12" s="1"/>
  <c r="D115" i="7" s="1"/>
  <c r="Y8" i="12" l="1"/>
  <c r="E115" i="7"/>
  <c r="F115" i="7" s="1"/>
  <c r="V192" i="12"/>
  <c r="V189" i="12"/>
  <c r="T188" i="12"/>
  <c r="V182" i="12"/>
  <c r="T181" i="12"/>
  <c r="V178" i="12"/>
  <c r="T177" i="12"/>
  <c r="V171" i="12"/>
  <c r="T170" i="12"/>
  <c r="V166" i="12"/>
  <c r="T165" i="12"/>
  <c r="T162" i="12"/>
  <c r="V157" i="12"/>
  <c r="T156" i="12"/>
  <c r="V154" i="12"/>
  <c r="T153" i="12"/>
  <c r="V151" i="12"/>
  <c r="T150" i="12"/>
  <c r="V148" i="12"/>
  <c r="T147" i="12"/>
  <c r="V143" i="12"/>
  <c r="T142" i="12"/>
  <c r="V137" i="12"/>
  <c r="T136" i="12"/>
  <c r="V133" i="12"/>
  <c r="T132" i="12"/>
  <c r="V130" i="12"/>
  <c r="T129" i="12"/>
  <c r="T115" i="12"/>
  <c r="V111" i="12"/>
  <c r="T110" i="12"/>
  <c r="V106" i="12"/>
  <c r="T105" i="12"/>
  <c r="V103" i="12"/>
  <c r="T102" i="12"/>
  <c r="V95" i="12"/>
  <c r="T94" i="12"/>
  <c r="V89" i="12"/>
  <c r="T88" i="12"/>
  <c r="V85" i="12"/>
  <c r="T84" i="12"/>
  <c r="V82" i="12"/>
  <c r="T81" i="12"/>
  <c r="V78" i="12"/>
  <c r="T77" i="12"/>
  <c r="V74" i="12"/>
  <c r="T73" i="12"/>
  <c r="V70" i="12"/>
  <c r="T69" i="12"/>
  <c r="V67" i="12"/>
  <c r="T66" i="12"/>
  <c r="V63" i="12"/>
  <c r="T62" i="12"/>
  <c r="T56" i="12"/>
  <c r="V53" i="12"/>
  <c r="T52" i="12"/>
  <c r="T49" i="12"/>
  <c r="V45" i="12"/>
  <c r="T44" i="12"/>
  <c r="V41" i="12"/>
  <c r="T40" i="12"/>
  <c r="V33" i="12"/>
  <c r="T32" i="12"/>
  <c r="V28" i="12"/>
  <c r="T27" i="12"/>
  <c r="V23" i="12"/>
  <c r="T22" i="12"/>
  <c r="V18" i="12"/>
  <c r="T17" i="12"/>
  <c r="V15" i="12"/>
  <c r="T14" i="12"/>
  <c r="V12" i="12"/>
  <c r="T11" i="12"/>
  <c r="T9" i="12"/>
  <c r="S18" i="12"/>
  <c r="S192" i="12"/>
  <c r="S191" i="12"/>
  <c r="S190" i="12"/>
  <c r="S189" i="12"/>
  <c r="R188" i="12"/>
  <c r="Q188" i="12"/>
  <c r="S182" i="12"/>
  <c r="R181" i="12"/>
  <c r="Q181" i="12"/>
  <c r="S178" i="12"/>
  <c r="R177" i="12"/>
  <c r="Q177" i="12"/>
  <c r="S171" i="12"/>
  <c r="R170" i="12"/>
  <c r="Q170" i="12"/>
  <c r="S166" i="12"/>
  <c r="R165" i="12"/>
  <c r="Q165" i="12"/>
  <c r="S163" i="12"/>
  <c r="R162" i="12"/>
  <c r="Q162" i="12"/>
  <c r="S157" i="12"/>
  <c r="R156" i="12"/>
  <c r="Q156" i="12"/>
  <c r="S154" i="12"/>
  <c r="R153" i="12"/>
  <c r="Q153" i="12"/>
  <c r="S151" i="12"/>
  <c r="R150" i="12"/>
  <c r="Q150" i="12"/>
  <c r="S148" i="12"/>
  <c r="R147" i="12"/>
  <c r="Q147" i="12"/>
  <c r="S143" i="12"/>
  <c r="R142" i="12"/>
  <c r="Q142" i="12"/>
  <c r="S137" i="12"/>
  <c r="R136" i="12"/>
  <c r="Q136" i="12"/>
  <c r="S133" i="12"/>
  <c r="R132" i="12"/>
  <c r="Q132" i="12"/>
  <c r="S130" i="12"/>
  <c r="R129" i="12"/>
  <c r="Q129" i="12"/>
  <c r="S116" i="12"/>
  <c r="R115" i="12"/>
  <c r="Q115" i="12"/>
  <c r="S111" i="12"/>
  <c r="R110" i="12"/>
  <c r="Q110" i="12"/>
  <c r="S106" i="12"/>
  <c r="R105" i="12"/>
  <c r="Q105" i="12"/>
  <c r="S103" i="12"/>
  <c r="R102" i="12"/>
  <c r="Q102" i="12"/>
  <c r="S95" i="12"/>
  <c r="R94" i="12"/>
  <c r="Q94" i="12"/>
  <c r="S89" i="12"/>
  <c r="R88" i="12"/>
  <c r="Q88" i="12"/>
  <c r="S85" i="12"/>
  <c r="R84" i="12"/>
  <c r="Q84" i="12"/>
  <c r="S82" i="12"/>
  <c r="R81" i="12"/>
  <c r="Q81" i="12"/>
  <c r="S78" i="12"/>
  <c r="R77" i="12"/>
  <c r="Q77" i="12"/>
  <c r="S74" i="12"/>
  <c r="R73" i="12"/>
  <c r="Q73" i="12"/>
  <c r="S70" i="12"/>
  <c r="R69" i="12"/>
  <c r="Q69" i="12"/>
  <c r="S67" i="12"/>
  <c r="R66" i="12"/>
  <c r="Q66" i="12"/>
  <c r="S63" i="12"/>
  <c r="R62" i="12"/>
  <c r="Q62" i="12"/>
  <c r="S57" i="12"/>
  <c r="R56" i="12"/>
  <c r="Q56" i="12"/>
  <c r="S53" i="12"/>
  <c r="R52" i="12"/>
  <c r="Q52" i="12"/>
  <c r="S50" i="12"/>
  <c r="R49" i="12"/>
  <c r="Q49" i="12"/>
  <c r="S45" i="12"/>
  <c r="R44" i="12"/>
  <c r="Q44" i="12"/>
  <c r="S41" i="12"/>
  <c r="R40" i="12"/>
  <c r="Q40" i="12"/>
  <c r="S33" i="12"/>
  <c r="R32" i="12"/>
  <c r="Q32" i="12"/>
  <c r="S28" i="12"/>
  <c r="R27" i="12"/>
  <c r="Q27" i="12"/>
  <c r="S23" i="12"/>
  <c r="R22" i="12"/>
  <c r="Q22" i="12"/>
  <c r="R17" i="12"/>
  <c r="Q17" i="12"/>
  <c r="S15" i="12"/>
  <c r="R14" i="12"/>
  <c r="Q14" i="12"/>
  <c r="S12" i="12"/>
  <c r="R11" i="12"/>
  <c r="Q11" i="12"/>
  <c r="Q9" i="12"/>
  <c r="R9" i="12"/>
  <c r="P189" i="12"/>
  <c r="P190" i="12"/>
  <c r="P191" i="12"/>
  <c r="P192" i="12"/>
  <c r="P85" i="12"/>
  <c r="P89" i="12"/>
  <c r="P95" i="12"/>
  <c r="P103" i="12"/>
  <c r="P106" i="12"/>
  <c r="P111" i="12"/>
  <c r="P116" i="12"/>
  <c r="P130" i="12"/>
  <c r="P133" i="12"/>
  <c r="P137" i="12"/>
  <c r="P143" i="12"/>
  <c r="P148" i="12"/>
  <c r="P151" i="12"/>
  <c r="P154" i="12"/>
  <c r="P157" i="12"/>
  <c r="P163" i="12"/>
  <c r="P166" i="12"/>
  <c r="P171" i="12"/>
  <c r="P178" i="12"/>
  <c r="P182" i="12"/>
  <c r="P67" i="12"/>
  <c r="P70" i="12"/>
  <c r="P74" i="12"/>
  <c r="P78" i="12"/>
  <c r="P82" i="12"/>
  <c r="P50" i="12"/>
  <c r="P53" i="12"/>
  <c r="P57" i="12"/>
  <c r="P63" i="12"/>
  <c r="N9" i="12"/>
  <c r="P28" i="12"/>
  <c r="P33" i="12"/>
  <c r="P41" i="12"/>
  <c r="P45" i="12"/>
  <c r="P12" i="12"/>
  <c r="P15" i="12"/>
  <c r="P23" i="12"/>
  <c r="O10" i="12"/>
  <c r="N10" i="12"/>
  <c r="O9" i="12"/>
  <c r="K10" i="12"/>
  <c r="K9" i="12"/>
  <c r="E10" i="12"/>
  <c r="E9" i="12"/>
  <c r="G18" i="12"/>
  <c r="AZ328" i="11"/>
  <c r="Q8" i="12" l="1"/>
  <c r="T8" i="12"/>
  <c r="T194" i="12" s="1"/>
  <c r="D114" i="7" s="1"/>
  <c r="P9" i="12"/>
  <c r="S52" i="12"/>
  <c r="V73" i="12"/>
  <c r="S22" i="12"/>
  <c r="S62" i="12"/>
  <c r="V147" i="12"/>
  <c r="V181" i="12"/>
  <c r="S84" i="12"/>
  <c r="Y194" i="12"/>
  <c r="V66" i="12"/>
  <c r="V156" i="12"/>
  <c r="S165" i="12"/>
  <c r="V27" i="12"/>
  <c r="V150" i="12"/>
  <c r="S142" i="12"/>
  <c r="V102" i="12"/>
  <c r="V77" i="12"/>
  <c r="V81" i="12"/>
  <c r="S150" i="12"/>
  <c r="V188" i="12"/>
  <c r="V177" i="12"/>
  <c r="V170" i="12"/>
  <c r="V165" i="12"/>
  <c r="V153" i="12"/>
  <c r="V142" i="12"/>
  <c r="V136" i="12"/>
  <c r="V132" i="12"/>
  <c r="V129" i="12"/>
  <c r="V110" i="12"/>
  <c r="V105" i="12"/>
  <c r="V94" i="12"/>
  <c r="V88" i="12"/>
  <c r="V84" i="12"/>
  <c r="V69" i="12"/>
  <c r="V62" i="12"/>
  <c r="V52" i="12"/>
  <c r="V44" i="12"/>
  <c r="V40" i="12"/>
  <c r="V32" i="12"/>
  <c r="V22" i="12"/>
  <c r="V17" i="12"/>
  <c r="V14" i="12"/>
  <c r="V9" i="12"/>
  <c r="S177" i="12"/>
  <c r="S153" i="12"/>
  <c r="S115" i="12"/>
  <c r="S105" i="12"/>
  <c r="S44" i="12"/>
  <c r="S17" i="12"/>
  <c r="V11" i="12"/>
  <c r="S73" i="12"/>
  <c r="S94" i="12"/>
  <c r="S129" i="12"/>
  <c r="S188" i="12"/>
  <c r="S32" i="12"/>
  <c r="S77" i="12"/>
  <c r="S132" i="12"/>
  <c r="S69" i="12"/>
  <c r="S156" i="12"/>
  <c r="S49" i="12"/>
  <c r="S181" i="12"/>
  <c r="S170" i="12"/>
  <c r="S162" i="12"/>
  <c r="S147" i="12"/>
  <c r="S136" i="12"/>
  <c r="S110" i="12"/>
  <c r="S102" i="12"/>
  <c r="S88" i="12"/>
  <c r="S81" i="12"/>
  <c r="S66" i="12"/>
  <c r="S56" i="12"/>
  <c r="S9" i="12"/>
  <c r="S40" i="12"/>
  <c r="S27" i="12"/>
  <c r="R8" i="12"/>
  <c r="S14" i="12"/>
  <c r="S11" i="12"/>
  <c r="BL389" i="11"/>
  <c r="BK388" i="11"/>
  <c r="BJ388" i="11"/>
  <c r="BK12" i="11"/>
  <c r="BJ12" i="11"/>
  <c r="BK11" i="11"/>
  <c r="BJ11" i="11"/>
  <c r="BK10" i="11"/>
  <c r="BJ10" i="11"/>
  <c r="BL11" i="11" l="1"/>
  <c r="BL10" i="11"/>
  <c r="BL388" i="11"/>
  <c r="BJ394" i="11"/>
  <c r="D106" i="7" s="1"/>
  <c r="BK394" i="11"/>
  <c r="E106" i="7" s="1"/>
  <c r="V8" i="12"/>
  <c r="V194" i="12"/>
  <c r="E114" i="7"/>
  <c r="F114" i="7" s="1"/>
  <c r="S8" i="12"/>
  <c r="AE314" i="11"/>
  <c r="F106" i="7" l="1"/>
  <c r="BL394" i="11"/>
  <c r="R12" i="1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U12" i="11"/>
  <c r="AU11" i="11"/>
  <c r="AS12" i="11"/>
  <c r="AR12" i="11"/>
  <c r="AR11" i="11"/>
  <c r="AS11" i="11"/>
  <c r="AO12" i="11"/>
  <c r="AO11" i="11"/>
  <c r="AM12" i="11"/>
  <c r="AL12" i="11"/>
  <c r="AL11" i="11"/>
  <c r="AM11" i="11"/>
  <c r="AY12" i="11"/>
  <c r="AX12" i="11"/>
  <c r="AX11" i="11"/>
  <c r="AY11" i="11"/>
  <c r="BB12" i="11"/>
  <c r="BA12" i="11"/>
  <c r="BA11" i="11"/>
  <c r="BB11" i="11"/>
  <c r="BE12" i="11"/>
  <c r="BD12" i="11"/>
  <c r="BD11" i="11"/>
  <c r="BE11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CZ10" i="10"/>
  <c r="CZ255" i="10"/>
  <c r="ED10" i="10"/>
  <c r="EG10" i="10"/>
  <c r="EG9" i="10"/>
  <c r="EJ9" i="10"/>
  <c r="Z9" i="10"/>
  <c r="X9" i="10"/>
  <c r="W9" i="10"/>
  <c r="EQ10" i="10"/>
  <c r="BT9" i="10"/>
  <c r="AO10" i="10"/>
  <c r="AP10" i="10"/>
  <c r="H386" i="8"/>
  <c r="J386" i="8" s="1"/>
  <c r="H382" i="8"/>
  <c r="J382" i="8" s="1"/>
  <c r="H330" i="8"/>
  <c r="H305" i="8"/>
  <c r="H145" i="8"/>
  <c r="J145" i="8" s="1"/>
  <c r="H141" i="8"/>
  <c r="H134" i="8"/>
  <c r="J134" i="8" s="1"/>
  <c r="H129" i="8"/>
  <c r="J129" i="8" s="1"/>
  <c r="H130" i="8"/>
  <c r="J130" i="8" s="1"/>
  <c r="D43" i="10"/>
  <c r="D44" i="10"/>
  <c r="D47" i="10"/>
  <c r="D282" i="10"/>
  <c r="D285" i="10"/>
  <c r="D40" i="10"/>
  <c r="D41" i="10"/>
  <c r="D42" i="10"/>
  <c r="D46" i="10"/>
  <c r="D48" i="10"/>
  <c r="H133" i="8"/>
  <c r="J133" i="8" s="1"/>
  <c r="H144" i="8"/>
  <c r="D279" i="10"/>
  <c r="D280" i="10"/>
  <c r="D281" i="10"/>
  <c r="D283" i="10"/>
  <c r="H343" i="8"/>
  <c r="J343" i="8" s="1"/>
  <c r="H380" i="8"/>
  <c r="J380" i="8" s="1"/>
  <c r="H389" i="8"/>
  <c r="J389" i="8" s="1"/>
  <c r="CU389" i="10"/>
  <c r="CT389" i="10"/>
  <c r="CV382" i="10"/>
  <c r="CU382" i="10"/>
  <c r="CT382" i="10"/>
  <c r="CV373" i="10"/>
  <c r="CU373" i="10"/>
  <c r="CT373" i="10"/>
  <c r="CV360" i="10"/>
  <c r="CU360" i="10"/>
  <c r="CT360" i="10"/>
  <c r="CV353" i="10"/>
  <c r="CU353" i="10"/>
  <c r="CT353" i="10"/>
  <c r="CV344" i="10"/>
  <c r="CU344" i="10"/>
  <c r="CT344" i="10"/>
  <c r="CV335" i="10"/>
  <c r="CU335" i="10"/>
  <c r="CT335" i="10"/>
  <c r="CV325" i="10"/>
  <c r="CU325" i="10"/>
  <c r="CT325" i="10"/>
  <c r="CV316" i="10"/>
  <c r="CU316" i="10"/>
  <c r="CT316" i="10"/>
  <c r="CV308" i="10"/>
  <c r="CU308" i="10"/>
  <c r="CT308" i="10"/>
  <c r="CV298" i="10"/>
  <c r="CU298" i="10"/>
  <c r="CT298" i="10"/>
  <c r="CV287" i="10"/>
  <c r="CU287" i="10"/>
  <c r="CT287" i="10"/>
  <c r="CV277" i="10"/>
  <c r="CU277" i="10"/>
  <c r="CT277" i="10"/>
  <c r="CV269" i="10"/>
  <c r="CU269" i="10"/>
  <c r="CT269" i="10"/>
  <c r="CV255" i="10"/>
  <c r="CU255" i="10"/>
  <c r="CT255" i="10"/>
  <c r="CV242" i="10"/>
  <c r="CU242" i="10"/>
  <c r="CT242" i="10"/>
  <c r="CV229" i="10"/>
  <c r="CU229" i="10"/>
  <c r="CT229" i="10"/>
  <c r="CV222" i="10"/>
  <c r="CU222" i="10"/>
  <c r="CT222" i="10"/>
  <c r="CV213" i="10"/>
  <c r="CU213" i="10"/>
  <c r="CT213" i="10"/>
  <c r="CV201" i="10"/>
  <c r="CU201" i="10"/>
  <c r="CT201" i="10"/>
  <c r="CV197" i="10"/>
  <c r="CU197" i="10"/>
  <c r="CT197" i="10"/>
  <c r="CV183" i="10"/>
  <c r="CU183" i="10"/>
  <c r="CT183" i="10"/>
  <c r="CV170" i="10"/>
  <c r="CU170" i="10"/>
  <c r="CT170" i="10"/>
  <c r="CV157" i="10"/>
  <c r="CU157" i="10"/>
  <c r="CT157" i="10"/>
  <c r="CV146" i="10"/>
  <c r="CU146" i="10"/>
  <c r="CT146" i="10"/>
  <c r="CV135" i="10"/>
  <c r="CU135" i="10"/>
  <c r="CT135" i="10"/>
  <c r="CV122" i="10"/>
  <c r="CU122" i="10"/>
  <c r="CT122" i="10"/>
  <c r="CV113" i="10"/>
  <c r="CU113" i="10"/>
  <c r="CT113" i="10"/>
  <c r="CV101" i="10"/>
  <c r="CU101" i="10"/>
  <c r="CT101" i="10"/>
  <c r="CV96" i="10"/>
  <c r="CU96" i="10"/>
  <c r="CT96" i="10"/>
  <c r="CV79" i="10"/>
  <c r="CU79" i="10"/>
  <c r="CT79" i="10"/>
  <c r="CV73" i="10"/>
  <c r="CU73" i="10"/>
  <c r="CT73" i="10"/>
  <c r="CV56" i="10"/>
  <c r="CV55" i="10" s="1"/>
  <c r="CU55" i="10"/>
  <c r="CT55" i="10"/>
  <c r="CV50" i="10"/>
  <c r="CU50" i="10"/>
  <c r="CT50" i="10"/>
  <c r="CU38" i="10"/>
  <c r="CT38" i="10"/>
  <c r="CV24" i="10"/>
  <c r="CU24" i="10"/>
  <c r="CT24" i="10"/>
  <c r="CV15" i="10"/>
  <c r="CU15" i="10"/>
  <c r="CT15" i="10"/>
  <c r="CV11" i="10"/>
  <c r="CU11" i="10"/>
  <c r="CT11" i="10"/>
  <c r="CU10" i="10"/>
  <c r="CT10" i="10"/>
  <c r="CU9" i="10"/>
  <c r="CT9" i="10"/>
  <c r="B12" i="11" l="1"/>
  <c r="C12" i="11"/>
  <c r="C11" i="11"/>
  <c r="B11" i="11"/>
  <c r="J330" i="8"/>
  <c r="J144" i="8"/>
  <c r="AQ10" i="10"/>
  <c r="J305" i="8"/>
  <c r="D284" i="10"/>
  <c r="CT8" i="10"/>
  <c r="CT395" i="10" s="1"/>
  <c r="D42" i="7" s="1"/>
  <c r="CV9" i="10"/>
  <c r="CU8" i="10"/>
  <c r="CU395" i="10" s="1"/>
  <c r="E42" i="7" s="1"/>
  <c r="F42" i="7" l="1"/>
  <c r="CV8" i="10"/>
  <c r="CV395" i="10"/>
  <c r="BO390" i="10"/>
  <c r="EQ389" i="10" l="1"/>
  <c r="EQ9" i="10"/>
  <c r="EQ373" i="10"/>
  <c r="EP373" i="10"/>
  <c r="EQ360" i="10"/>
  <c r="EP360" i="10"/>
  <c r="EQ353" i="10"/>
  <c r="EP353" i="10"/>
  <c r="EQ344" i="10"/>
  <c r="EP344" i="10"/>
  <c r="EQ335" i="10"/>
  <c r="EP335" i="10"/>
  <c r="ER325" i="10"/>
  <c r="EQ325" i="10"/>
  <c r="EP325" i="10"/>
  <c r="ER316" i="10"/>
  <c r="EQ316" i="10"/>
  <c r="EP316" i="10"/>
  <c r="ER308" i="10"/>
  <c r="EQ308" i="10"/>
  <c r="EP308" i="10"/>
  <c r="EQ298" i="10"/>
  <c r="EP298" i="10"/>
  <c r="EQ287" i="10"/>
  <c r="EP287" i="10"/>
  <c r="EQ277" i="10"/>
  <c r="EP277" i="10"/>
  <c r="EQ269" i="10"/>
  <c r="EP269" i="10"/>
  <c r="ER255" i="10"/>
  <c r="EQ255" i="10"/>
  <c r="EP255" i="10"/>
  <c r="ER242" i="10"/>
  <c r="EQ242" i="10"/>
  <c r="EP242" i="10"/>
  <c r="EQ229" i="10"/>
  <c r="EP229" i="10"/>
  <c r="ER222" i="10"/>
  <c r="EQ222" i="10"/>
  <c r="EP222" i="10"/>
  <c r="EQ213" i="10"/>
  <c r="EP213" i="10"/>
  <c r="ER201" i="10"/>
  <c r="EQ201" i="10"/>
  <c r="EP201" i="10"/>
  <c r="ER197" i="10"/>
  <c r="EQ197" i="10"/>
  <c r="EP197" i="10"/>
  <c r="EQ183" i="10"/>
  <c r="EP183" i="10"/>
  <c r="EQ170" i="10"/>
  <c r="EP170" i="10"/>
  <c r="ER157" i="10"/>
  <c r="EQ157" i="10"/>
  <c r="EP157" i="10"/>
  <c r="ER146" i="10"/>
  <c r="EQ146" i="10"/>
  <c r="EP146" i="10"/>
  <c r="EQ135" i="10"/>
  <c r="EP135" i="10"/>
  <c r="ER122" i="10"/>
  <c r="EQ122" i="10"/>
  <c r="EP122" i="10"/>
  <c r="ER113" i="10"/>
  <c r="EQ113" i="10"/>
  <c r="EP113" i="10"/>
  <c r="ER101" i="10"/>
  <c r="EQ101" i="10"/>
  <c r="EP101" i="10"/>
  <c r="ER96" i="10"/>
  <c r="EQ96" i="10"/>
  <c r="EP96" i="10"/>
  <c r="EQ79" i="10"/>
  <c r="ER73" i="10"/>
  <c r="EQ73" i="10"/>
  <c r="EP73" i="10"/>
  <c r="EQ55" i="10"/>
  <c r="EP55" i="10"/>
  <c r="EQ50" i="10"/>
  <c r="EP50" i="10"/>
  <c r="EQ38" i="10"/>
  <c r="EP38" i="10"/>
  <c r="ER24" i="10"/>
  <c r="EQ24" i="10"/>
  <c r="EP24" i="10"/>
  <c r="EQ15" i="10"/>
  <c r="EP15" i="10"/>
  <c r="EQ11" i="10"/>
  <c r="EP11" i="10"/>
  <c r="EN389" i="10"/>
  <c r="EM389" i="10"/>
  <c r="EN382" i="10"/>
  <c r="EM382" i="10"/>
  <c r="EN373" i="10"/>
  <c r="EM373" i="10"/>
  <c r="EN360" i="10"/>
  <c r="EM360" i="10"/>
  <c r="EO354" i="10"/>
  <c r="EN353" i="10"/>
  <c r="EM353" i="10"/>
  <c r="EN344" i="10"/>
  <c r="EM344" i="10"/>
  <c r="EN335" i="10"/>
  <c r="EM335" i="10"/>
  <c r="EO325" i="10"/>
  <c r="EN325" i="10"/>
  <c r="EM325" i="10"/>
  <c r="EO316" i="10"/>
  <c r="EN316" i="10"/>
  <c r="EM316" i="10"/>
  <c r="EO308" i="10"/>
  <c r="EN308" i="10"/>
  <c r="EM308" i="10"/>
  <c r="EO298" i="10"/>
  <c r="EN298" i="10"/>
  <c r="EM298" i="10"/>
  <c r="EO287" i="10"/>
  <c r="EN287" i="10"/>
  <c r="EM287" i="10"/>
  <c r="EO277" i="10"/>
  <c r="EN277" i="10"/>
  <c r="EM277" i="10"/>
  <c r="EO269" i="10"/>
  <c r="EN269" i="10"/>
  <c r="EM269" i="10"/>
  <c r="EN255" i="10"/>
  <c r="EM255" i="10"/>
  <c r="EO243" i="10"/>
  <c r="EN242" i="10"/>
  <c r="EM242" i="10"/>
  <c r="EO229" i="10"/>
  <c r="EN229" i="10"/>
  <c r="EM229" i="10"/>
  <c r="EO222" i="10"/>
  <c r="EN222" i="10"/>
  <c r="EM222" i="10"/>
  <c r="EN213" i="10"/>
  <c r="EM213" i="10"/>
  <c r="EN201" i="10"/>
  <c r="EN197" i="10"/>
  <c r="EO183" i="10"/>
  <c r="EN183" i="10"/>
  <c r="EM183" i="10"/>
  <c r="EN170" i="10"/>
  <c r="EM170" i="10"/>
  <c r="EO157" i="10"/>
  <c r="EN157" i="10"/>
  <c r="EM157" i="10"/>
  <c r="EO147" i="10"/>
  <c r="EN146" i="10"/>
  <c r="EM146" i="10"/>
  <c r="EO135" i="10"/>
  <c r="EN135" i="10"/>
  <c r="EM135" i="10"/>
  <c r="EN122" i="10"/>
  <c r="EM122" i="10"/>
  <c r="EO113" i="10"/>
  <c r="EN113" i="10"/>
  <c r="EM113" i="10"/>
  <c r="EO101" i="10"/>
  <c r="EN101" i="10"/>
  <c r="EM101" i="10"/>
  <c r="EN96" i="10"/>
  <c r="EM96" i="10"/>
  <c r="EO79" i="10"/>
  <c r="EN79" i="10"/>
  <c r="EM79" i="10"/>
  <c r="EN73" i="10"/>
  <c r="EM73" i="10"/>
  <c r="EO56" i="10"/>
  <c r="EN55" i="10"/>
  <c r="EM55" i="10"/>
  <c r="EO50" i="10"/>
  <c r="EN50" i="10"/>
  <c r="EM50" i="10"/>
  <c r="EN38" i="10"/>
  <c r="EM38" i="10"/>
  <c r="EO24" i="10"/>
  <c r="EN24" i="10"/>
  <c r="EM24" i="10"/>
  <c r="EN15" i="10"/>
  <c r="EM15" i="10"/>
  <c r="EN11" i="10"/>
  <c r="EM11" i="10"/>
  <c r="EN10" i="10"/>
  <c r="EM10" i="10"/>
  <c r="EN9" i="10"/>
  <c r="EM9" i="10"/>
  <c r="EK389" i="10"/>
  <c r="EJ389" i="10"/>
  <c r="EK382" i="10"/>
  <c r="EJ382" i="10"/>
  <c r="EK373" i="10"/>
  <c r="EJ373" i="10"/>
  <c r="EK360" i="10"/>
  <c r="EJ360" i="10"/>
  <c r="EK353" i="10"/>
  <c r="EJ353" i="10"/>
  <c r="EK344" i="10"/>
  <c r="EJ344" i="10"/>
  <c r="EK335" i="10"/>
  <c r="EJ335" i="10"/>
  <c r="EL325" i="10"/>
  <c r="EK325" i="10"/>
  <c r="EJ325" i="10"/>
  <c r="EL316" i="10"/>
  <c r="EK316" i="10"/>
  <c r="EJ316" i="10"/>
  <c r="EL308" i="10"/>
  <c r="EK308" i="10"/>
  <c r="EJ308" i="10"/>
  <c r="EL298" i="10"/>
  <c r="EK298" i="10"/>
  <c r="EJ298" i="10"/>
  <c r="EL287" i="10"/>
  <c r="EK287" i="10"/>
  <c r="EJ287" i="10"/>
  <c r="EL277" i="10"/>
  <c r="EK277" i="10"/>
  <c r="EJ277" i="10"/>
  <c r="EL269" i="10"/>
  <c r="EK269" i="10"/>
  <c r="EJ269" i="10"/>
  <c r="EK255" i="10"/>
  <c r="EJ255" i="10"/>
  <c r="EL243" i="10"/>
  <c r="EK242" i="10"/>
  <c r="EJ242" i="10"/>
  <c r="EL229" i="10"/>
  <c r="EK229" i="10"/>
  <c r="EJ229" i="10"/>
  <c r="EL222" i="10"/>
  <c r="EK222" i="10"/>
  <c r="EJ222" i="10"/>
  <c r="EK213" i="10"/>
  <c r="EJ213" i="10"/>
  <c r="EK201" i="10"/>
  <c r="EJ201" i="10"/>
  <c r="EK197" i="10"/>
  <c r="EJ197" i="10"/>
  <c r="EL183" i="10"/>
  <c r="EK183" i="10"/>
  <c r="EJ183" i="10"/>
  <c r="EK170" i="10"/>
  <c r="EJ170" i="10"/>
  <c r="EL157" i="10"/>
  <c r="EK157" i="10"/>
  <c r="EJ157" i="10"/>
  <c r="EL147" i="10"/>
  <c r="EK146" i="10"/>
  <c r="EJ146" i="10"/>
  <c r="EL135" i="10"/>
  <c r="EK135" i="10"/>
  <c r="EJ135" i="10"/>
  <c r="EK122" i="10"/>
  <c r="EJ122" i="10"/>
  <c r="EL113" i="10"/>
  <c r="EK113" i="10"/>
  <c r="EJ113" i="10"/>
  <c r="EL101" i="10"/>
  <c r="EK101" i="10"/>
  <c r="EJ101" i="10"/>
  <c r="EK96" i="10"/>
  <c r="EJ96" i="10"/>
  <c r="EL79" i="10"/>
  <c r="EK79" i="10"/>
  <c r="EJ79" i="10"/>
  <c r="EK73" i="10"/>
  <c r="EJ73" i="10"/>
  <c r="EL56" i="10"/>
  <c r="EK55" i="10"/>
  <c r="EJ55" i="10"/>
  <c r="EL50" i="10"/>
  <c r="EK50" i="10"/>
  <c r="EJ50" i="10"/>
  <c r="EK38" i="10"/>
  <c r="EJ38" i="10"/>
  <c r="EL24" i="10"/>
  <c r="EK24" i="10"/>
  <c r="EJ24" i="10"/>
  <c r="EK15" i="10"/>
  <c r="EJ15" i="10"/>
  <c r="EK11" i="10"/>
  <c r="EJ11" i="10"/>
  <c r="EK10" i="10"/>
  <c r="EJ10" i="10"/>
  <c r="EK9" i="10"/>
  <c r="EH277" i="10"/>
  <c r="EG277" i="10"/>
  <c r="EH255" i="10"/>
  <c r="EG255" i="10"/>
  <c r="EH389" i="10"/>
  <c r="EG389" i="10"/>
  <c r="EH382" i="10"/>
  <c r="EG382" i="10"/>
  <c r="EH373" i="10"/>
  <c r="EG373" i="10"/>
  <c r="EH360" i="10"/>
  <c r="EG360" i="10"/>
  <c r="EH353" i="10"/>
  <c r="EG353" i="10"/>
  <c r="EH344" i="10"/>
  <c r="EG344" i="10"/>
  <c r="EH335" i="10"/>
  <c r="EG335" i="10"/>
  <c r="EI325" i="10"/>
  <c r="EH325" i="10"/>
  <c r="EG325" i="10"/>
  <c r="EI316" i="10"/>
  <c r="EH316" i="10"/>
  <c r="EG316" i="10"/>
  <c r="EI308" i="10"/>
  <c r="EH308" i="10"/>
  <c r="EG308" i="10"/>
  <c r="EI298" i="10"/>
  <c r="EH298" i="10"/>
  <c r="EG298" i="10"/>
  <c r="EI287" i="10"/>
  <c r="EH287" i="10"/>
  <c r="EG287" i="10"/>
  <c r="EI269" i="10"/>
  <c r="EH269" i="10"/>
  <c r="EG269" i="10"/>
  <c r="EH242" i="10"/>
  <c r="EG242" i="10"/>
  <c r="EH229" i="10"/>
  <c r="EG229" i="10"/>
  <c r="EI222" i="10"/>
  <c r="EH222" i="10"/>
  <c r="EG222" i="10"/>
  <c r="EI213" i="10"/>
  <c r="EH213" i="10"/>
  <c r="EG213" i="10"/>
  <c r="EI201" i="10"/>
  <c r="EH201" i="10"/>
  <c r="EG201" i="10"/>
  <c r="EI197" i="10"/>
  <c r="EH197" i="10"/>
  <c r="EG197" i="10"/>
  <c r="EI183" i="10"/>
  <c r="EH183" i="10"/>
  <c r="EG183" i="10"/>
  <c r="EI170" i="10"/>
  <c r="EH170" i="10"/>
  <c r="EG170" i="10"/>
  <c r="EI157" i="10"/>
  <c r="EH157" i="10"/>
  <c r="EG157" i="10"/>
  <c r="EI146" i="10"/>
  <c r="EH146" i="10"/>
  <c r="EG146" i="10"/>
  <c r="EI135" i="10"/>
  <c r="EH135" i="10"/>
  <c r="EG135" i="10"/>
  <c r="EI122" i="10"/>
  <c r="EH122" i="10"/>
  <c r="EG122" i="10"/>
  <c r="EI113" i="10"/>
  <c r="EH113" i="10"/>
  <c r="EG113" i="10"/>
  <c r="EH101" i="10"/>
  <c r="EG101" i="10"/>
  <c r="EI96" i="10"/>
  <c r="EH96" i="10"/>
  <c r="EG96" i="10"/>
  <c r="EI79" i="10"/>
  <c r="EH79" i="10"/>
  <c r="EG79" i="10"/>
  <c r="EI73" i="10"/>
  <c r="EH73" i="10"/>
  <c r="EG73" i="10"/>
  <c r="EI55" i="10"/>
  <c r="EH55" i="10"/>
  <c r="EG55" i="10"/>
  <c r="EI50" i="10"/>
  <c r="EH50" i="10"/>
  <c r="EG50" i="10"/>
  <c r="EH38" i="10"/>
  <c r="EG38" i="10"/>
  <c r="EI24" i="10"/>
  <c r="EH24" i="10"/>
  <c r="EG24" i="10"/>
  <c r="EH15" i="10"/>
  <c r="EG15" i="10"/>
  <c r="EH11" i="10"/>
  <c r="EG11" i="10"/>
  <c r="EH10" i="10"/>
  <c r="EI10" i="10" s="1"/>
  <c r="EH9" i="10"/>
  <c r="Y390" i="10"/>
  <c r="Y392" i="10"/>
  <c r="Y383" i="10"/>
  <c r="Y361" i="10"/>
  <c r="Y374" i="10"/>
  <c r="Y336" i="10"/>
  <c r="Y345" i="10"/>
  <c r="Y309" i="10"/>
  <c r="Y317" i="10"/>
  <c r="Y326" i="10"/>
  <c r="Y270" i="10"/>
  <c r="Y278" i="10"/>
  <c r="Y288" i="10"/>
  <c r="Y243" i="10"/>
  <c r="Y202" i="10"/>
  <c r="Y214" i="10"/>
  <c r="Y184" i="10"/>
  <c r="Y158" i="10"/>
  <c r="Y171" i="10"/>
  <c r="Y102" i="10"/>
  <c r="Y80" i="10"/>
  <c r="Y56" i="10"/>
  <c r="Y51" i="10"/>
  <c r="Y16" i="10"/>
  <c r="EE308" i="10"/>
  <c r="ED308" i="10"/>
  <c r="EE183" i="10"/>
  <c r="ED183" i="10"/>
  <c r="EE157" i="10"/>
  <c r="EF157" i="10" s="1"/>
  <c r="EE135" i="10"/>
  <c r="ED135" i="10"/>
  <c r="EE389" i="10"/>
  <c r="ED389" i="10"/>
  <c r="EE382" i="10"/>
  <c r="EF382" i="10" s="1"/>
  <c r="EE373" i="10"/>
  <c r="EE353" i="10"/>
  <c r="ED353" i="10"/>
  <c r="EE344" i="10"/>
  <c r="ED344" i="10"/>
  <c r="EE335" i="10"/>
  <c r="ED335" i="10"/>
  <c r="EF316" i="10"/>
  <c r="EE316" i="10"/>
  <c r="ED316" i="10"/>
  <c r="EE298" i="10"/>
  <c r="EF298" i="10" s="1"/>
  <c r="EF287" i="10"/>
  <c r="EE287" i="10"/>
  <c r="ED287" i="10"/>
  <c r="EE277" i="10"/>
  <c r="EF269" i="10"/>
  <c r="EE269" i="10"/>
  <c r="ED269" i="10"/>
  <c r="EE242" i="10"/>
  <c r="EF229" i="10"/>
  <c r="EE229" i="10"/>
  <c r="ED229" i="10"/>
  <c r="EF222" i="10"/>
  <c r="EE222" i="10"/>
  <c r="ED222" i="10"/>
  <c r="EE201" i="10"/>
  <c r="ED201" i="10"/>
  <c r="EE197" i="10"/>
  <c r="ED197" i="10"/>
  <c r="ED170" i="10"/>
  <c r="EE122" i="10"/>
  <c r="EE113" i="10"/>
  <c r="EE101" i="10"/>
  <c r="EE96" i="10"/>
  <c r="EE55" i="10"/>
  <c r="EF55" i="10" s="1"/>
  <c r="EE50" i="10"/>
  <c r="EE38" i="10"/>
  <c r="ED38" i="10"/>
  <c r="EF24" i="10"/>
  <c r="EE24" i="10"/>
  <c r="ED24" i="10"/>
  <c r="EE15" i="10"/>
  <c r="ED15" i="10"/>
  <c r="EE11" i="10"/>
  <c r="ED11" i="10"/>
  <c r="EE10" i="10"/>
  <c r="EF10" i="10" s="1"/>
  <c r="EF9" i="10"/>
  <c r="EB389" i="10"/>
  <c r="EA389" i="10"/>
  <c r="EB373" i="10"/>
  <c r="EB353" i="10"/>
  <c r="EA353" i="10"/>
  <c r="EC345" i="10"/>
  <c r="EB344" i="10"/>
  <c r="EA344" i="10"/>
  <c r="EB335" i="10"/>
  <c r="EA335" i="10"/>
  <c r="EB316" i="10"/>
  <c r="EA316" i="10"/>
  <c r="EB308" i="10"/>
  <c r="EB298" i="10"/>
  <c r="EB287" i="10"/>
  <c r="EA287" i="10"/>
  <c r="EB277" i="10"/>
  <c r="EB269" i="10"/>
  <c r="EA269" i="10"/>
  <c r="EB255" i="10"/>
  <c r="EB242" i="10"/>
  <c r="EB229" i="10"/>
  <c r="EA229" i="10"/>
  <c r="EB222" i="10"/>
  <c r="EA222" i="10"/>
  <c r="EB213" i="10"/>
  <c r="EB201" i="10"/>
  <c r="EA201" i="10"/>
  <c r="EB197" i="10"/>
  <c r="EA197" i="10"/>
  <c r="EB183" i="10"/>
  <c r="EA170" i="10"/>
  <c r="EB122" i="10"/>
  <c r="EA122" i="10"/>
  <c r="EB113" i="10"/>
  <c r="EB101" i="10"/>
  <c r="EA101" i="10"/>
  <c r="EB96" i="10"/>
  <c r="EB79" i="10"/>
  <c r="EA79" i="10"/>
  <c r="EB55" i="10"/>
  <c r="EB50" i="10"/>
  <c r="EB38" i="10"/>
  <c r="EA38" i="10"/>
  <c r="EC24" i="10"/>
  <c r="EB24" i="10"/>
  <c r="EA24" i="10"/>
  <c r="EB15" i="10"/>
  <c r="EA15" i="10"/>
  <c r="EB11" i="10"/>
  <c r="EA11" i="10"/>
  <c r="EB10" i="10"/>
  <c r="EA10" i="10"/>
  <c r="EB9" i="10"/>
  <c r="EA9" i="10"/>
  <c r="S390" i="10"/>
  <c r="R389" i="10"/>
  <c r="Q389" i="10"/>
  <c r="S382" i="10"/>
  <c r="R382" i="10"/>
  <c r="Q382" i="10"/>
  <c r="S373" i="10"/>
  <c r="R373" i="10"/>
  <c r="Q373" i="10"/>
  <c r="S360" i="10"/>
  <c r="R360" i="10"/>
  <c r="Q360" i="10"/>
  <c r="S353" i="10"/>
  <c r="R353" i="10"/>
  <c r="Q353" i="10"/>
  <c r="S344" i="10"/>
  <c r="R344" i="10"/>
  <c r="Q344" i="10"/>
  <c r="S335" i="10"/>
  <c r="R335" i="10"/>
  <c r="Q335" i="10"/>
  <c r="S325" i="10"/>
  <c r="R325" i="10"/>
  <c r="Q325" i="10"/>
  <c r="S316" i="10"/>
  <c r="R316" i="10"/>
  <c r="Q316" i="10"/>
  <c r="S308" i="10"/>
  <c r="R308" i="10"/>
  <c r="Q308" i="10"/>
  <c r="S298" i="10"/>
  <c r="R298" i="10"/>
  <c r="Q298" i="10"/>
  <c r="S287" i="10"/>
  <c r="R287" i="10"/>
  <c r="Q287" i="10"/>
  <c r="S277" i="10"/>
  <c r="R277" i="10"/>
  <c r="Q277" i="10"/>
  <c r="S269" i="10"/>
  <c r="R269" i="10"/>
  <c r="Q269" i="10"/>
  <c r="S255" i="10"/>
  <c r="R255" i="10"/>
  <c r="Q255" i="10"/>
  <c r="S242" i="10"/>
  <c r="R242" i="10"/>
  <c r="Q242" i="10"/>
  <c r="S229" i="10"/>
  <c r="R229" i="10"/>
  <c r="Q229" i="10"/>
  <c r="S222" i="10"/>
  <c r="R222" i="10"/>
  <c r="Q222" i="10"/>
  <c r="S213" i="10"/>
  <c r="R213" i="10"/>
  <c r="Q213" i="10"/>
  <c r="S201" i="10"/>
  <c r="R201" i="10"/>
  <c r="Q201" i="10"/>
  <c r="S197" i="10"/>
  <c r="R197" i="10"/>
  <c r="Q197" i="10"/>
  <c r="S183" i="10"/>
  <c r="R183" i="10"/>
  <c r="Q183" i="10"/>
  <c r="S170" i="10"/>
  <c r="R170" i="10"/>
  <c r="Q170" i="10"/>
  <c r="S157" i="10"/>
  <c r="R157" i="10"/>
  <c r="Q157" i="10"/>
  <c r="S146" i="10"/>
  <c r="R146" i="10"/>
  <c r="Q146" i="10"/>
  <c r="S135" i="10"/>
  <c r="R135" i="10"/>
  <c r="Q135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EO73" i="10" l="1"/>
  <c r="EF201" i="10"/>
  <c r="EF353" i="10"/>
  <c r="EI229" i="10"/>
  <c r="ER135" i="10"/>
  <c r="ER213" i="10"/>
  <c r="EI242" i="10"/>
  <c r="EL73" i="10"/>
  <c r="EL353" i="10"/>
  <c r="ED8" i="10"/>
  <c r="ED395" i="10" s="1"/>
  <c r="D54" i="7" s="1"/>
  <c r="ER55" i="10"/>
  <c r="ER298" i="10"/>
  <c r="ER170" i="10"/>
  <c r="ER183" i="10"/>
  <c r="ER269" i="10"/>
  <c r="ER335" i="10"/>
  <c r="ER50" i="10"/>
  <c r="ER287" i="10"/>
  <c r="EP79" i="10"/>
  <c r="ER79" i="10" s="1"/>
  <c r="EO242" i="10"/>
  <c r="EL55" i="10"/>
  <c r="EL146" i="10"/>
  <c r="EI255" i="10"/>
  <c r="EL242" i="10"/>
  <c r="ER81" i="10"/>
  <c r="EP10" i="10"/>
  <c r="ER10" i="10" s="1"/>
  <c r="EI11" i="10"/>
  <c r="EI101" i="10"/>
  <c r="EO55" i="10"/>
  <c r="EO146" i="10"/>
  <c r="EL213" i="10"/>
  <c r="EP382" i="10"/>
  <c r="EP9" i="10"/>
  <c r="ER9" i="10" s="1"/>
  <c r="EI277" i="10"/>
  <c r="ER390" i="10"/>
  <c r="EO213" i="10"/>
  <c r="EQ382" i="10"/>
  <c r="EQ8" i="10" s="1"/>
  <c r="EQ395" i="10" s="1"/>
  <c r="E58" i="7" s="1"/>
  <c r="EC344" i="10"/>
  <c r="R8" i="10"/>
  <c r="EP389" i="10"/>
  <c r="ER389" i="10" s="1"/>
  <c r="S389" i="10"/>
  <c r="EG8" i="10"/>
  <c r="EG395" i="10" s="1"/>
  <c r="D55" i="7" s="1"/>
  <c r="EN8" i="10"/>
  <c r="EN395" i="10" s="1"/>
  <c r="E57" i="7" s="1"/>
  <c r="EB8" i="10"/>
  <c r="EB395" i="10" s="1"/>
  <c r="E53" i="7" s="1"/>
  <c r="EE8" i="10"/>
  <c r="EE395" i="10" s="1"/>
  <c r="E54" i="7" s="1"/>
  <c r="ER383" i="10"/>
  <c r="Q8" i="10"/>
  <c r="Q395" i="10" s="1"/>
  <c r="D15" i="7" s="1"/>
  <c r="EO389" i="10"/>
  <c r="EO353" i="10"/>
  <c r="EM8" i="10"/>
  <c r="EM395" i="10" s="1"/>
  <c r="D57" i="7" s="1"/>
  <c r="EO9" i="10"/>
  <c r="EL389" i="10"/>
  <c r="EK8" i="10"/>
  <c r="EK395" i="10" s="1"/>
  <c r="E56" i="7" s="1"/>
  <c r="EJ8" i="10"/>
  <c r="EJ395" i="10" s="1"/>
  <c r="EL9" i="10"/>
  <c r="EH8" i="10"/>
  <c r="EH395" i="10" s="1"/>
  <c r="E55" i="7" s="1"/>
  <c r="EC9" i="10"/>
  <c r="EA8" i="10"/>
  <c r="EA395" i="10" s="1"/>
  <c r="D53" i="7" s="1"/>
  <c r="F57" i="7" l="1"/>
  <c r="F54" i="7"/>
  <c r="F53" i="7"/>
  <c r="F55" i="7"/>
  <c r="EO395" i="10"/>
  <c r="D56" i="7"/>
  <c r="F56" i="7" s="1"/>
  <c r="EL395" i="10"/>
  <c r="EP8" i="10"/>
  <c r="EP395" i="10" s="1"/>
  <c r="D58" i="7" s="1"/>
  <c r="F58" i="7" s="1"/>
  <c r="ER382" i="10"/>
  <c r="R395" i="10"/>
  <c r="S395" i="10" s="1"/>
  <c r="EO8" i="10"/>
  <c r="EL8" i="10"/>
  <c r="EI8" i="10"/>
  <c r="EI395" i="10" s="1"/>
  <c r="EF8" i="10"/>
  <c r="EF395" i="10" s="1"/>
  <c r="EC8" i="10"/>
  <c r="EC395" i="10" s="1"/>
  <c r="BU271" i="10"/>
  <c r="AE52" i="10"/>
  <c r="DZ390" i="10"/>
  <c r="DY389" i="10"/>
  <c r="DX389" i="10"/>
  <c r="DZ382" i="10"/>
  <c r="DY382" i="10"/>
  <c r="DX382" i="10"/>
  <c r="DZ373" i="10"/>
  <c r="DY373" i="10"/>
  <c r="DX373" i="10"/>
  <c r="DZ360" i="10"/>
  <c r="DY360" i="10"/>
  <c r="DX360" i="10"/>
  <c r="DZ353" i="10"/>
  <c r="DY353" i="10"/>
  <c r="DX353" i="10"/>
  <c r="DZ344" i="10"/>
  <c r="DY344" i="10"/>
  <c r="DX344" i="10"/>
  <c r="DZ335" i="10"/>
  <c r="DY335" i="10"/>
  <c r="DX335" i="10"/>
  <c r="DZ325" i="10"/>
  <c r="DY325" i="10"/>
  <c r="DX325" i="10"/>
  <c r="DZ316" i="10"/>
  <c r="DY316" i="10"/>
  <c r="DX316" i="10"/>
  <c r="DZ308" i="10"/>
  <c r="DY308" i="10"/>
  <c r="DX308" i="10"/>
  <c r="DZ298" i="10"/>
  <c r="DY298" i="10"/>
  <c r="DX298" i="10"/>
  <c r="DZ287" i="10"/>
  <c r="DY287" i="10"/>
  <c r="DX287" i="10"/>
  <c r="DZ277" i="10"/>
  <c r="DY277" i="10"/>
  <c r="DX277" i="10"/>
  <c r="DZ269" i="10"/>
  <c r="DY269" i="10"/>
  <c r="DX269" i="10"/>
  <c r="DZ255" i="10"/>
  <c r="DY255" i="10"/>
  <c r="DX255" i="10"/>
  <c r="DZ242" i="10"/>
  <c r="DY242" i="10"/>
  <c r="DX242" i="10"/>
  <c r="DZ229" i="10"/>
  <c r="DY229" i="10"/>
  <c r="DX229" i="10"/>
  <c r="DZ222" i="10"/>
  <c r="DY222" i="10"/>
  <c r="DX222" i="10"/>
  <c r="DZ213" i="10"/>
  <c r="DY213" i="10"/>
  <c r="DX213" i="10"/>
  <c r="DZ201" i="10"/>
  <c r="DY201" i="10"/>
  <c r="DX201" i="10"/>
  <c r="DZ197" i="10"/>
  <c r="DY197" i="10"/>
  <c r="DX197" i="10"/>
  <c r="DZ183" i="10"/>
  <c r="DY183" i="10"/>
  <c r="DX183" i="10"/>
  <c r="DZ170" i="10"/>
  <c r="DY170" i="10"/>
  <c r="DX170" i="10"/>
  <c r="DZ157" i="10"/>
  <c r="DY157" i="10"/>
  <c r="DX157" i="10"/>
  <c r="DZ146" i="10"/>
  <c r="DY146" i="10"/>
  <c r="DX146" i="10"/>
  <c r="DZ135" i="10"/>
  <c r="DY135" i="10"/>
  <c r="DX135" i="10"/>
  <c r="DZ122" i="10"/>
  <c r="DY122" i="10"/>
  <c r="DX122" i="10"/>
  <c r="DZ113" i="10"/>
  <c r="DY113" i="10"/>
  <c r="DX113" i="10"/>
  <c r="DZ101" i="10"/>
  <c r="DY101" i="10"/>
  <c r="DX101" i="10"/>
  <c r="DZ96" i="10"/>
  <c r="DY96" i="10"/>
  <c r="DX96" i="10"/>
  <c r="DZ79" i="10"/>
  <c r="DY79" i="10"/>
  <c r="DX79" i="10"/>
  <c r="DZ73" i="10"/>
  <c r="DY73" i="10"/>
  <c r="DX73" i="10"/>
  <c r="DZ55" i="10"/>
  <c r="DY55" i="10"/>
  <c r="DX55" i="10"/>
  <c r="DZ50" i="10"/>
  <c r="DY50" i="10"/>
  <c r="DX50" i="10"/>
  <c r="DY38" i="10"/>
  <c r="DX38" i="10"/>
  <c r="DZ24" i="10"/>
  <c r="DY24" i="10"/>
  <c r="DX24" i="10"/>
  <c r="DZ15" i="10"/>
  <c r="DY15" i="10"/>
  <c r="DX15" i="10"/>
  <c r="DZ11" i="10"/>
  <c r="DY11" i="10"/>
  <c r="DX11" i="10"/>
  <c r="DY10" i="10"/>
  <c r="DX10" i="10"/>
  <c r="DY9" i="10"/>
  <c r="DX9" i="10"/>
  <c r="AT390" i="10"/>
  <c r="AS389" i="10"/>
  <c r="AR389" i="10"/>
  <c r="AS8" i="10"/>
  <c r="AR8" i="10"/>
  <c r="AS9" i="10"/>
  <c r="AR9" i="10"/>
  <c r="AP389" i="10"/>
  <c r="AO389" i="10"/>
  <c r="AQ390" i="10"/>
  <c r="AQ374" i="10"/>
  <c r="AQ354" i="10"/>
  <c r="AQ345" i="10"/>
  <c r="AQ336" i="10"/>
  <c r="AQ326" i="10"/>
  <c r="AQ288" i="10"/>
  <c r="AQ270" i="10"/>
  <c r="AQ223" i="10"/>
  <c r="AQ184" i="10"/>
  <c r="AP183" i="10"/>
  <c r="AO183" i="10"/>
  <c r="AQ171" i="10"/>
  <c r="AQ158" i="10"/>
  <c r="AQ147" i="10"/>
  <c r="AQ123" i="10"/>
  <c r="AQ114" i="10"/>
  <c r="AQ102" i="10"/>
  <c r="AQ97" i="10"/>
  <c r="AQ74" i="10"/>
  <c r="AQ57" i="10"/>
  <c r="AQ56" i="10"/>
  <c r="AQ39" i="10"/>
  <c r="AQ25" i="10"/>
  <c r="AQ383" i="10"/>
  <c r="AP382" i="10"/>
  <c r="AO382" i="10"/>
  <c r="AP373" i="10"/>
  <c r="AO373" i="10"/>
  <c r="AQ361" i="10"/>
  <c r="AP360" i="10"/>
  <c r="AO360" i="10"/>
  <c r="AP353" i="10"/>
  <c r="AO353" i="10"/>
  <c r="AP344" i="10"/>
  <c r="AO344" i="10"/>
  <c r="AP335" i="10"/>
  <c r="AO335" i="10"/>
  <c r="AP325" i="10"/>
  <c r="AO325" i="10"/>
  <c r="AQ317" i="10"/>
  <c r="AP316" i="10"/>
  <c r="AO316" i="10"/>
  <c r="AQ309" i="10"/>
  <c r="AP308" i="10"/>
  <c r="AO308" i="10"/>
  <c r="AQ299" i="10"/>
  <c r="AP298" i="10"/>
  <c r="AO298" i="10"/>
  <c r="AP287" i="10"/>
  <c r="AO287" i="10"/>
  <c r="AQ278" i="10"/>
  <c r="AP277" i="10"/>
  <c r="AO277" i="10"/>
  <c r="AP269" i="10"/>
  <c r="AO269" i="10"/>
  <c r="AQ256" i="10"/>
  <c r="AP255" i="10"/>
  <c r="AO255" i="10"/>
  <c r="AQ243" i="10"/>
  <c r="AP242" i="10"/>
  <c r="AO242" i="10"/>
  <c r="AQ230" i="10"/>
  <c r="AP229" i="10"/>
  <c r="AO229" i="10"/>
  <c r="AP222" i="10"/>
  <c r="AO222" i="10"/>
  <c r="AQ214" i="10"/>
  <c r="AP213" i="10"/>
  <c r="AO213" i="10"/>
  <c r="AQ202" i="10"/>
  <c r="AP201" i="10"/>
  <c r="AO201" i="10"/>
  <c r="AQ198" i="10"/>
  <c r="AP197" i="10"/>
  <c r="AO197" i="10"/>
  <c r="AP170" i="10"/>
  <c r="AO170" i="10"/>
  <c r="AP157" i="10"/>
  <c r="AO157" i="10"/>
  <c r="AP146" i="10"/>
  <c r="AO146" i="10"/>
  <c r="AQ136" i="10"/>
  <c r="AP135" i="10"/>
  <c r="AO135" i="10"/>
  <c r="AP122" i="10"/>
  <c r="AO122" i="10"/>
  <c r="AP113" i="10"/>
  <c r="AO113" i="10"/>
  <c r="AP101" i="10"/>
  <c r="AO101" i="10"/>
  <c r="AP96" i="10"/>
  <c r="AO96" i="10"/>
  <c r="AQ80" i="10"/>
  <c r="AP79" i="10"/>
  <c r="AO79" i="10"/>
  <c r="AP73" i="10"/>
  <c r="AO73" i="10"/>
  <c r="AP55" i="10"/>
  <c r="AO55" i="10"/>
  <c r="AQ51" i="10"/>
  <c r="AP50" i="10"/>
  <c r="AO50" i="10"/>
  <c r="AP38" i="10"/>
  <c r="AO38" i="10"/>
  <c r="AP24" i="10"/>
  <c r="AO24" i="10"/>
  <c r="AQ16" i="10"/>
  <c r="AP15" i="10"/>
  <c r="AO15" i="10"/>
  <c r="AQ12" i="10"/>
  <c r="AP11" i="10"/>
  <c r="AO11" i="10"/>
  <c r="AN383" i="10"/>
  <c r="AN202" i="10"/>
  <c r="AN80" i="10"/>
  <c r="AN51" i="10"/>
  <c r="AJ389" i="10"/>
  <c r="AI389" i="10"/>
  <c r="AK383" i="10"/>
  <c r="AK317" i="10"/>
  <c r="AK288" i="10"/>
  <c r="AK184" i="10"/>
  <c r="AK136" i="10"/>
  <c r="AK40" i="10"/>
  <c r="AH288" i="10"/>
  <c r="DV389" i="10"/>
  <c r="DU389" i="10"/>
  <c r="DV382" i="10"/>
  <c r="DU382" i="10"/>
  <c r="DV373" i="10"/>
  <c r="DU373" i="10"/>
  <c r="DW360" i="10"/>
  <c r="DV360" i="10"/>
  <c r="DU360" i="10"/>
  <c r="DW353" i="10"/>
  <c r="DV353" i="10"/>
  <c r="DU353" i="10"/>
  <c r="DW344" i="10"/>
  <c r="DV344" i="10"/>
  <c r="DU344" i="10"/>
  <c r="DW335" i="10"/>
  <c r="DV335" i="10"/>
  <c r="DU335" i="10"/>
  <c r="DW325" i="10"/>
  <c r="DV325" i="10"/>
  <c r="DU325" i="10"/>
  <c r="DW316" i="10"/>
  <c r="DV316" i="10"/>
  <c r="DU316" i="10"/>
  <c r="DW308" i="10"/>
  <c r="DV308" i="10"/>
  <c r="DU308" i="10"/>
  <c r="DW298" i="10"/>
  <c r="DV298" i="10"/>
  <c r="DU298" i="10"/>
  <c r="DV287" i="10"/>
  <c r="DU287" i="10"/>
  <c r="DW277" i="10"/>
  <c r="DV277" i="10"/>
  <c r="DU277" i="10"/>
  <c r="DV269" i="10"/>
  <c r="DU269" i="10"/>
  <c r="DW255" i="10"/>
  <c r="DV255" i="10"/>
  <c r="DU255" i="10"/>
  <c r="DW242" i="10"/>
  <c r="DV242" i="10"/>
  <c r="DU242" i="10"/>
  <c r="DW229" i="10"/>
  <c r="DV229" i="10"/>
  <c r="DU229" i="10"/>
  <c r="DW222" i="10"/>
  <c r="DV222" i="10"/>
  <c r="DU222" i="10"/>
  <c r="DW213" i="10"/>
  <c r="DV213" i="10"/>
  <c r="DU213" i="10"/>
  <c r="DW201" i="10"/>
  <c r="DV201" i="10"/>
  <c r="DU201" i="10"/>
  <c r="DW197" i="10"/>
  <c r="DV197" i="10"/>
  <c r="DU197" i="10"/>
  <c r="DW183" i="10"/>
  <c r="DV183" i="10"/>
  <c r="DU183" i="10"/>
  <c r="DW170" i="10"/>
  <c r="DV170" i="10"/>
  <c r="DU170" i="10"/>
  <c r="DW157" i="10"/>
  <c r="DV157" i="10"/>
  <c r="DU157" i="10"/>
  <c r="DW146" i="10"/>
  <c r="DV146" i="10"/>
  <c r="DU146" i="10"/>
  <c r="DW135" i="10"/>
  <c r="DV135" i="10"/>
  <c r="DU135" i="10"/>
  <c r="DW122" i="10"/>
  <c r="DV122" i="10"/>
  <c r="DU122" i="10"/>
  <c r="DW113" i="10"/>
  <c r="DV113" i="10"/>
  <c r="DU113" i="10"/>
  <c r="DW101" i="10"/>
  <c r="DV101" i="10"/>
  <c r="DU101" i="10"/>
  <c r="DW96" i="10"/>
  <c r="DV96" i="10"/>
  <c r="DU96" i="10"/>
  <c r="DV79" i="10"/>
  <c r="DU79" i="10"/>
  <c r="DW73" i="10"/>
  <c r="DV73" i="10"/>
  <c r="DU73" i="10"/>
  <c r="DV55" i="10"/>
  <c r="DU55" i="10"/>
  <c r="DW50" i="10"/>
  <c r="DV50" i="10"/>
  <c r="DU50" i="10"/>
  <c r="DV38" i="10"/>
  <c r="DU38" i="10"/>
  <c r="DW24" i="10"/>
  <c r="DV24" i="10"/>
  <c r="DU24" i="10"/>
  <c r="DW15" i="10"/>
  <c r="DV15" i="10"/>
  <c r="DU15" i="10"/>
  <c r="DW11" i="10"/>
  <c r="DV11" i="10"/>
  <c r="DU11" i="10"/>
  <c r="DV10" i="10"/>
  <c r="DU10" i="10"/>
  <c r="DV9" i="10"/>
  <c r="DU9" i="10"/>
  <c r="BK389" i="10"/>
  <c r="BJ389" i="10"/>
  <c r="BK382" i="10"/>
  <c r="BJ382" i="10"/>
  <c r="BL373" i="10"/>
  <c r="BK373" i="10"/>
  <c r="BJ373" i="10"/>
  <c r="BL360" i="10"/>
  <c r="BK360" i="10"/>
  <c r="BJ360" i="10"/>
  <c r="BL353" i="10"/>
  <c r="BK353" i="10"/>
  <c r="BJ353" i="10"/>
  <c r="BL344" i="10"/>
  <c r="BK344" i="10"/>
  <c r="BJ344" i="10"/>
  <c r="BL335" i="10"/>
  <c r="BK335" i="10"/>
  <c r="BJ335" i="10"/>
  <c r="BL325" i="10"/>
  <c r="BK325" i="10"/>
  <c r="BJ325" i="10"/>
  <c r="BL316" i="10"/>
  <c r="BK316" i="10"/>
  <c r="BJ316" i="10"/>
  <c r="BL308" i="10"/>
  <c r="BK308" i="10"/>
  <c r="BJ308" i="10"/>
  <c r="BL298" i="10"/>
  <c r="BK298" i="10"/>
  <c r="BJ298" i="10"/>
  <c r="BL287" i="10"/>
  <c r="BK287" i="10"/>
  <c r="BJ287" i="10"/>
  <c r="BL277" i="10"/>
  <c r="BK277" i="10"/>
  <c r="BJ277" i="10"/>
  <c r="BL269" i="10"/>
  <c r="BK269" i="10"/>
  <c r="BJ269" i="10"/>
  <c r="BL255" i="10"/>
  <c r="BK255" i="10"/>
  <c r="BJ255" i="10"/>
  <c r="BL242" i="10"/>
  <c r="BK242" i="10"/>
  <c r="BJ242" i="10"/>
  <c r="BL229" i="10"/>
  <c r="BK229" i="10"/>
  <c r="BJ229" i="10"/>
  <c r="BL222" i="10"/>
  <c r="BK222" i="10"/>
  <c r="BJ222" i="10"/>
  <c r="BL213" i="10"/>
  <c r="BK213" i="10"/>
  <c r="BJ213" i="10"/>
  <c r="BL201" i="10"/>
  <c r="BK201" i="10"/>
  <c r="BJ201" i="10"/>
  <c r="BL197" i="10"/>
  <c r="BK197" i="10"/>
  <c r="BJ197" i="10"/>
  <c r="BL183" i="10"/>
  <c r="BK183" i="10"/>
  <c r="BJ183" i="10"/>
  <c r="BL170" i="10"/>
  <c r="BK170" i="10"/>
  <c r="BJ170" i="10"/>
  <c r="BL157" i="10"/>
  <c r="BK157" i="10"/>
  <c r="BJ157" i="10"/>
  <c r="BL146" i="10"/>
  <c r="BK146" i="10"/>
  <c r="BJ146" i="10"/>
  <c r="BL135" i="10"/>
  <c r="BK135" i="10"/>
  <c r="BJ135" i="10"/>
  <c r="BL122" i="10"/>
  <c r="BK122" i="10"/>
  <c r="BJ122" i="10"/>
  <c r="BL113" i="10"/>
  <c r="BK113" i="10"/>
  <c r="BJ113" i="10"/>
  <c r="BL101" i="10"/>
  <c r="BK101" i="10"/>
  <c r="BJ101" i="10"/>
  <c r="BL96" i="10"/>
  <c r="BK96" i="10"/>
  <c r="BJ96" i="10"/>
  <c r="BL79" i="10"/>
  <c r="BK79" i="10"/>
  <c r="BJ79" i="10"/>
  <c r="BL73" i="10"/>
  <c r="BK73" i="10"/>
  <c r="BJ73" i="10"/>
  <c r="BL55" i="10"/>
  <c r="BK55" i="10"/>
  <c r="BJ55" i="10"/>
  <c r="BK50" i="10"/>
  <c r="BJ50" i="10"/>
  <c r="BK38" i="10"/>
  <c r="BJ38" i="10"/>
  <c r="BL24" i="10"/>
  <c r="BK24" i="10"/>
  <c r="BJ24" i="10"/>
  <c r="BL15" i="10"/>
  <c r="BK15" i="10"/>
  <c r="BJ15" i="10"/>
  <c r="BL11" i="10"/>
  <c r="BK11" i="10"/>
  <c r="BJ11" i="10"/>
  <c r="BK10" i="10"/>
  <c r="BJ10" i="10"/>
  <c r="BK9" i="10"/>
  <c r="BJ9" i="10"/>
  <c r="BR391" i="10"/>
  <c r="BQ389" i="10"/>
  <c r="BP389" i="10"/>
  <c r="BR383" i="10"/>
  <c r="BQ382" i="10"/>
  <c r="BP382" i="10"/>
  <c r="BR374" i="10"/>
  <c r="BP373" i="10"/>
  <c r="BR361" i="10"/>
  <c r="BQ360" i="10"/>
  <c r="BP360" i="10"/>
  <c r="BR354" i="10"/>
  <c r="BQ353" i="10"/>
  <c r="BP353" i="10"/>
  <c r="BR345" i="10"/>
  <c r="BQ344" i="10"/>
  <c r="BP344" i="10"/>
  <c r="BR336" i="10"/>
  <c r="BQ335" i="10"/>
  <c r="BP335" i="10"/>
  <c r="BR326" i="10"/>
  <c r="BQ325" i="10"/>
  <c r="BP325" i="10"/>
  <c r="BR317" i="10"/>
  <c r="BQ316" i="10"/>
  <c r="BP316" i="10"/>
  <c r="BR309" i="10"/>
  <c r="BQ308" i="10"/>
  <c r="BP308" i="10"/>
  <c r="BR299" i="10"/>
  <c r="BQ298" i="10"/>
  <c r="BP298" i="10"/>
  <c r="BR288" i="10"/>
  <c r="BQ287" i="10"/>
  <c r="BP287" i="10"/>
  <c r="BR278" i="10"/>
  <c r="BQ277" i="10"/>
  <c r="BP277" i="10"/>
  <c r="BR270" i="10"/>
  <c r="BQ269" i="10"/>
  <c r="BP269" i="10"/>
  <c r="BR256" i="10"/>
  <c r="BQ255" i="10"/>
  <c r="BP255" i="10"/>
  <c r="BR243" i="10"/>
  <c r="BQ242" i="10"/>
  <c r="BP242" i="10"/>
  <c r="BR230" i="10"/>
  <c r="BQ229" i="10"/>
  <c r="BP229" i="10"/>
  <c r="BR223" i="10"/>
  <c r="BQ222" i="10"/>
  <c r="BP222" i="10"/>
  <c r="BR214" i="10"/>
  <c r="BQ213" i="10"/>
  <c r="BP213" i="10"/>
  <c r="BR202" i="10"/>
  <c r="BQ201" i="10"/>
  <c r="BP201" i="10"/>
  <c r="BR198" i="10"/>
  <c r="BQ197" i="10"/>
  <c r="BP197" i="10"/>
  <c r="BR184" i="10"/>
  <c r="BQ183" i="10"/>
  <c r="BP183" i="10"/>
  <c r="BR171" i="10"/>
  <c r="BQ170" i="10"/>
  <c r="BP170" i="10"/>
  <c r="BR158" i="10"/>
  <c r="BQ157" i="10"/>
  <c r="BP157" i="10"/>
  <c r="BR147" i="10"/>
  <c r="BQ146" i="10"/>
  <c r="BP146" i="10"/>
  <c r="BR136" i="10"/>
  <c r="BQ135" i="10"/>
  <c r="BP135" i="10"/>
  <c r="BR123" i="10"/>
  <c r="BR122" i="10" s="1"/>
  <c r="BQ122" i="10"/>
  <c r="BP122" i="10"/>
  <c r="BR114" i="10"/>
  <c r="BQ113" i="10"/>
  <c r="BP113" i="10"/>
  <c r="BR102" i="10"/>
  <c r="BQ101" i="10"/>
  <c r="BP101" i="10"/>
  <c r="BR97" i="10"/>
  <c r="BQ96" i="10"/>
  <c r="BP96" i="10"/>
  <c r="BR80" i="10"/>
  <c r="BQ79" i="10"/>
  <c r="BP79" i="10"/>
  <c r="BR74" i="10"/>
  <c r="BQ73" i="10"/>
  <c r="BP73" i="10"/>
  <c r="BR56" i="10"/>
  <c r="BQ55" i="10"/>
  <c r="BP55" i="10"/>
  <c r="BR51" i="10"/>
  <c r="BQ50" i="10"/>
  <c r="BP50" i="10"/>
  <c r="BR39" i="10"/>
  <c r="BQ38" i="10"/>
  <c r="BP38" i="10"/>
  <c r="BR25" i="10"/>
  <c r="BQ24" i="10"/>
  <c r="BP24" i="10"/>
  <c r="BR16" i="10"/>
  <c r="BQ15" i="10"/>
  <c r="BP15" i="10"/>
  <c r="BR12" i="10"/>
  <c r="BQ11" i="10"/>
  <c r="BP11" i="10"/>
  <c r="BQ10" i="10"/>
  <c r="BP10" i="10"/>
  <c r="BQ9" i="10"/>
  <c r="BP9" i="10"/>
  <c r="O389" i="10"/>
  <c r="N389" i="10"/>
  <c r="P382" i="10"/>
  <c r="O382" i="10"/>
  <c r="N382" i="10"/>
  <c r="P373" i="10"/>
  <c r="O373" i="10"/>
  <c r="N373" i="10"/>
  <c r="P360" i="10"/>
  <c r="O360" i="10"/>
  <c r="N360" i="10"/>
  <c r="P353" i="10"/>
  <c r="O353" i="10"/>
  <c r="N353" i="10"/>
  <c r="O344" i="10"/>
  <c r="N344" i="10"/>
  <c r="P335" i="10"/>
  <c r="O335" i="10"/>
  <c r="N335" i="10"/>
  <c r="P325" i="10"/>
  <c r="O325" i="10"/>
  <c r="N325" i="10"/>
  <c r="P316" i="10"/>
  <c r="O316" i="10"/>
  <c r="N316" i="10"/>
  <c r="P308" i="10"/>
  <c r="O308" i="10"/>
  <c r="N308" i="10"/>
  <c r="P298" i="10"/>
  <c r="O298" i="10"/>
  <c r="N298" i="10"/>
  <c r="P287" i="10"/>
  <c r="O287" i="10"/>
  <c r="N287" i="10"/>
  <c r="P277" i="10"/>
  <c r="O277" i="10"/>
  <c r="N277" i="10"/>
  <c r="P269" i="10"/>
  <c r="O269" i="10"/>
  <c r="N269" i="10"/>
  <c r="P255" i="10"/>
  <c r="O255" i="10"/>
  <c r="N255" i="10"/>
  <c r="P242" i="10"/>
  <c r="O242" i="10"/>
  <c r="N242" i="10"/>
  <c r="P229" i="10"/>
  <c r="O229" i="10"/>
  <c r="N229" i="10"/>
  <c r="P222" i="10"/>
  <c r="O222" i="10"/>
  <c r="N222" i="10"/>
  <c r="P213" i="10"/>
  <c r="O213" i="10"/>
  <c r="N213" i="10"/>
  <c r="P201" i="10"/>
  <c r="O201" i="10"/>
  <c r="N201" i="10"/>
  <c r="P197" i="10"/>
  <c r="O197" i="10"/>
  <c r="N197" i="10"/>
  <c r="P183" i="10"/>
  <c r="O183" i="10"/>
  <c r="N183" i="10"/>
  <c r="P170" i="10"/>
  <c r="O170" i="10"/>
  <c r="N170" i="10"/>
  <c r="P157" i="10"/>
  <c r="O157" i="10"/>
  <c r="N157" i="10"/>
  <c r="P146" i="10"/>
  <c r="O146" i="10"/>
  <c r="N146" i="10"/>
  <c r="P135" i="10"/>
  <c r="O135" i="10"/>
  <c r="N135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DH270" i="10"/>
  <c r="DH243" i="10"/>
  <c r="DF55" i="10"/>
  <c r="DH393" i="10"/>
  <c r="DH392" i="10"/>
  <c r="DH390" i="10"/>
  <c r="DG389" i="10"/>
  <c r="DF389" i="10"/>
  <c r="DH383" i="10"/>
  <c r="DG382" i="10"/>
  <c r="DF382" i="10"/>
  <c r="DG373" i="10"/>
  <c r="DF373" i="10"/>
  <c r="DH361" i="10"/>
  <c r="DG360" i="10"/>
  <c r="DF360" i="10"/>
  <c r="DG353" i="10"/>
  <c r="DF353" i="10"/>
  <c r="DH345" i="10"/>
  <c r="DG344" i="10"/>
  <c r="DF344" i="10"/>
  <c r="DG335" i="10"/>
  <c r="DF335" i="10"/>
  <c r="DH326" i="10"/>
  <c r="DG325" i="10"/>
  <c r="DF325" i="10"/>
  <c r="DH317" i="10"/>
  <c r="DG316" i="10"/>
  <c r="DF316" i="10"/>
  <c r="DG308" i="10"/>
  <c r="DF308" i="10"/>
  <c r="DG298" i="10"/>
  <c r="DF298" i="10"/>
  <c r="DH288" i="10"/>
  <c r="DG287" i="10"/>
  <c r="DF287" i="10"/>
  <c r="DH278" i="10"/>
  <c r="DG277" i="10"/>
  <c r="DF277" i="10"/>
  <c r="DF269" i="10"/>
  <c r="DH256" i="10"/>
  <c r="DG255" i="10"/>
  <c r="DF255" i="10"/>
  <c r="DG242" i="10"/>
  <c r="DF242" i="10"/>
  <c r="DH230" i="10"/>
  <c r="DG229" i="10"/>
  <c r="DF229" i="10"/>
  <c r="DG222" i="10"/>
  <c r="DF222" i="10"/>
  <c r="DH214" i="10"/>
  <c r="DG213" i="10"/>
  <c r="DF213" i="10"/>
  <c r="DG201" i="10"/>
  <c r="DF201" i="10"/>
  <c r="DH197" i="10"/>
  <c r="DG197" i="10"/>
  <c r="DF197" i="10"/>
  <c r="DH184" i="10"/>
  <c r="DG183" i="10"/>
  <c r="DF183" i="10"/>
  <c r="DH171" i="10"/>
  <c r="DG170" i="10"/>
  <c r="DF170" i="10"/>
  <c r="DH158" i="10"/>
  <c r="DG157" i="10"/>
  <c r="DF157" i="10"/>
  <c r="DH147" i="10"/>
  <c r="DG146" i="10"/>
  <c r="DF146" i="10"/>
  <c r="DH136" i="10"/>
  <c r="DG135" i="10"/>
  <c r="DF135" i="10"/>
  <c r="DG122" i="10"/>
  <c r="DF122" i="10"/>
  <c r="DH114" i="10"/>
  <c r="DG113" i="10"/>
  <c r="DF113" i="10"/>
  <c r="DG101" i="10"/>
  <c r="DF101" i="10"/>
  <c r="DH97" i="10"/>
  <c r="DG96" i="10"/>
  <c r="DF96" i="10"/>
  <c r="DG79" i="10"/>
  <c r="DF79" i="10"/>
  <c r="DH74" i="10"/>
  <c r="DG73" i="10"/>
  <c r="DF73" i="10"/>
  <c r="DH56" i="10"/>
  <c r="DG55" i="10"/>
  <c r="DG50" i="10"/>
  <c r="DF50" i="10"/>
  <c r="DH39" i="10"/>
  <c r="DG38" i="10"/>
  <c r="DF38" i="10"/>
  <c r="DG24" i="10"/>
  <c r="DF24" i="10"/>
  <c r="DH16" i="10"/>
  <c r="DG15" i="10"/>
  <c r="DF15" i="10"/>
  <c r="DH12" i="10"/>
  <c r="DG11" i="10"/>
  <c r="DF11" i="10"/>
  <c r="DG10" i="10"/>
  <c r="DF10" i="10"/>
  <c r="DG9" i="10"/>
  <c r="DF9" i="10"/>
  <c r="DE392" i="10"/>
  <c r="DE393" i="10"/>
  <c r="DE390" i="10"/>
  <c r="DE383" i="10"/>
  <c r="DE361" i="10"/>
  <c r="DE345" i="10"/>
  <c r="DE326" i="10"/>
  <c r="DE317" i="10"/>
  <c r="DE288" i="10"/>
  <c r="DE278" i="10"/>
  <c r="DE256" i="10"/>
  <c r="DE230" i="10"/>
  <c r="DE214" i="10"/>
  <c r="DE184" i="10"/>
  <c r="DE171" i="10"/>
  <c r="DE158" i="10"/>
  <c r="DE147" i="10"/>
  <c r="DE136" i="10"/>
  <c r="DE114" i="10"/>
  <c r="DE97" i="10"/>
  <c r="DE74" i="10"/>
  <c r="DE56" i="10"/>
  <c r="DE39" i="10"/>
  <c r="DE16" i="10"/>
  <c r="DE12" i="10"/>
  <c r="M390" i="10"/>
  <c r="L389" i="10"/>
  <c r="K389" i="10"/>
  <c r="M382" i="10"/>
  <c r="L382" i="10"/>
  <c r="K382" i="10"/>
  <c r="M373" i="10"/>
  <c r="L373" i="10"/>
  <c r="K373" i="10"/>
  <c r="M360" i="10"/>
  <c r="L360" i="10"/>
  <c r="K360" i="10"/>
  <c r="M353" i="10"/>
  <c r="L353" i="10"/>
  <c r="K353" i="10"/>
  <c r="M344" i="10"/>
  <c r="L344" i="10"/>
  <c r="K344" i="10"/>
  <c r="M335" i="10"/>
  <c r="L335" i="10"/>
  <c r="K335" i="10"/>
  <c r="M325" i="10"/>
  <c r="L325" i="10"/>
  <c r="K325" i="10"/>
  <c r="M316" i="10"/>
  <c r="L316" i="10"/>
  <c r="K316" i="10"/>
  <c r="M308" i="10"/>
  <c r="L308" i="10"/>
  <c r="K308" i="10"/>
  <c r="M298" i="10"/>
  <c r="L298" i="10"/>
  <c r="K298" i="10"/>
  <c r="M287" i="10"/>
  <c r="L287" i="10"/>
  <c r="K287" i="10"/>
  <c r="M277" i="10"/>
  <c r="L277" i="10"/>
  <c r="K277" i="10"/>
  <c r="M269" i="10"/>
  <c r="L269" i="10"/>
  <c r="K269" i="10"/>
  <c r="M255" i="10"/>
  <c r="L255" i="10"/>
  <c r="K255" i="10"/>
  <c r="M242" i="10"/>
  <c r="L242" i="10"/>
  <c r="K242" i="10"/>
  <c r="M229" i="10"/>
  <c r="L229" i="10"/>
  <c r="K229" i="10"/>
  <c r="M222" i="10"/>
  <c r="L222" i="10"/>
  <c r="K222" i="10"/>
  <c r="M213" i="10"/>
  <c r="L213" i="10"/>
  <c r="K213" i="10"/>
  <c r="M201" i="10"/>
  <c r="L201" i="10"/>
  <c r="K201" i="10"/>
  <c r="M197" i="10"/>
  <c r="L197" i="10"/>
  <c r="K197" i="10"/>
  <c r="M183" i="10"/>
  <c r="L183" i="10"/>
  <c r="K183" i="10"/>
  <c r="M170" i="10"/>
  <c r="L170" i="10"/>
  <c r="K170" i="10"/>
  <c r="M157" i="10"/>
  <c r="L157" i="10"/>
  <c r="K157" i="10"/>
  <c r="M146" i="10"/>
  <c r="L146" i="10"/>
  <c r="K146" i="10"/>
  <c r="M135" i="10"/>
  <c r="L135" i="10"/>
  <c r="K135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S389" i="10"/>
  <c r="DR389" i="10"/>
  <c r="DT382" i="10"/>
  <c r="DS382" i="10"/>
  <c r="DR382" i="10"/>
  <c r="DT373" i="10"/>
  <c r="DS373" i="10"/>
  <c r="DR373" i="10"/>
  <c r="DT360" i="10"/>
  <c r="DS360" i="10"/>
  <c r="DR360" i="10"/>
  <c r="DT353" i="10"/>
  <c r="DS353" i="10"/>
  <c r="DR353" i="10"/>
  <c r="DT344" i="10"/>
  <c r="DS344" i="10"/>
  <c r="DR344" i="10"/>
  <c r="DT335" i="10"/>
  <c r="DS335" i="10"/>
  <c r="DR335" i="10"/>
  <c r="DT325" i="10"/>
  <c r="DS325" i="10"/>
  <c r="DR325" i="10"/>
  <c r="DT316" i="10"/>
  <c r="DS316" i="10"/>
  <c r="DR316" i="10"/>
  <c r="DT308" i="10"/>
  <c r="DS308" i="10"/>
  <c r="DR308" i="10"/>
  <c r="DT298" i="10"/>
  <c r="DS298" i="10"/>
  <c r="DR298" i="10"/>
  <c r="DT287" i="10"/>
  <c r="DS287" i="10"/>
  <c r="DR287" i="10"/>
  <c r="DT277" i="10"/>
  <c r="DS277" i="10"/>
  <c r="DR277" i="10"/>
  <c r="DT269" i="10"/>
  <c r="DS269" i="10"/>
  <c r="DR269" i="10"/>
  <c r="DT255" i="10"/>
  <c r="DS255" i="10"/>
  <c r="DR255" i="10"/>
  <c r="DT242" i="10"/>
  <c r="DS242" i="10"/>
  <c r="DR242" i="10"/>
  <c r="DT229" i="10"/>
  <c r="DS229" i="10"/>
  <c r="DR229" i="10"/>
  <c r="DT222" i="10"/>
  <c r="DS222" i="10"/>
  <c r="DR222" i="10"/>
  <c r="DT213" i="10"/>
  <c r="DS213" i="10"/>
  <c r="DR213" i="10"/>
  <c r="DT201" i="10"/>
  <c r="DS201" i="10"/>
  <c r="DR201" i="10"/>
  <c r="DT197" i="10"/>
  <c r="DS197" i="10"/>
  <c r="DR197" i="10"/>
  <c r="DT183" i="10"/>
  <c r="DS183" i="10"/>
  <c r="DR183" i="10"/>
  <c r="DT170" i="10"/>
  <c r="DS170" i="10"/>
  <c r="DR170" i="10"/>
  <c r="DT157" i="10"/>
  <c r="DS157" i="10"/>
  <c r="DR157" i="10"/>
  <c r="DT146" i="10"/>
  <c r="DS146" i="10"/>
  <c r="DR146" i="10"/>
  <c r="DT135" i="10"/>
  <c r="DS135" i="10"/>
  <c r="DR135" i="10"/>
  <c r="DT122" i="10"/>
  <c r="DS122" i="10"/>
  <c r="DR122" i="10"/>
  <c r="DT113" i="10"/>
  <c r="DS113" i="10"/>
  <c r="DR113" i="10"/>
  <c r="DT101" i="10"/>
  <c r="DS101" i="10"/>
  <c r="DR101" i="10"/>
  <c r="DT96" i="10"/>
  <c r="DS96" i="10"/>
  <c r="DR96" i="10"/>
  <c r="DT79" i="10"/>
  <c r="DS79" i="10"/>
  <c r="DR79" i="10"/>
  <c r="DT73" i="10"/>
  <c r="DS73" i="10"/>
  <c r="DR73" i="10"/>
  <c r="DT55" i="10"/>
  <c r="DS55" i="10"/>
  <c r="DR55" i="10"/>
  <c r="DS50" i="10"/>
  <c r="DR50" i="10"/>
  <c r="DS38" i="10"/>
  <c r="DR38" i="10"/>
  <c r="DT24" i="10"/>
  <c r="DS24" i="10"/>
  <c r="DR24" i="10"/>
  <c r="DT15" i="10"/>
  <c r="DS15" i="10"/>
  <c r="DR15" i="10"/>
  <c r="DT11" i="10"/>
  <c r="DS11" i="10"/>
  <c r="DR11" i="10"/>
  <c r="DS10" i="10"/>
  <c r="DR10" i="10"/>
  <c r="DS9" i="10"/>
  <c r="DR9" i="10"/>
  <c r="DP389" i="10"/>
  <c r="DO389" i="10"/>
  <c r="DQ382" i="10"/>
  <c r="DP382" i="10"/>
  <c r="DO382" i="10"/>
  <c r="DQ373" i="10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5" i="10"/>
  <c r="DP55" i="10"/>
  <c r="DO55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DK383" i="10"/>
  <c r="DM389" i="10"/>
  <c r="DL389" i="10"/>
  <c r="DN383" i="10"/>
  <c r="DM382" i="10"/>
  <c r="DL382" i="10"/>
  <c r="DN374" i="10"/>
  <c r="DM373" i="10"/>
  <c r="DL373" i="10"/>
  <c r="DN361" i="10"/>
  <c r="DM360" i="10"/>
  <c r="DL360" i="10"/>
  <c r="DN354" i="10"/>
  <c r="DM353" i="10"/>
  <c r="DL353" i="10"/>
  <c r="DN345" i="10"/>
  <c r="DM344" i="10"/>
  <c r="DL344" i="10"/>
  <c r="DN336" i="10"/>
  <c r="DM335" i="10"/>
  <c r="DL335" i="10"/>
  <c r="DN326" i="10"/>
  <c r="DN325" i="10" s="1"/>
  <c r="DM325" i="10"/>
  <c r="DL325" i="10"/>
  <c r="DN317" i="10"/>
  <c r="DN316" i="10" s="1"/>
  <c r="DM316" i="10"/>
  <c r="DL316" i="10"/>
  <c r="DN309" i="10"/>
  <c r="DN308" i="10" s="1"/>
  <c r="DM308" i="10"/>
  <c r="DL308" i="10"/>
  <c r="DN299" i="10"/>
  <c r="DN298" i="10" s="1"/>
  <c r="DM298" i="10"/>
  <c r="DL298" i="10"/>
  <c r="DN288" i="10"/>
  <c r="DN287" i="10" s="1"/>
  <c r="DM287" i="10"/>
  <c r="DL287" i="10"/>
  <c r="DN278" i="10"/>
  <c r="DN277" i="10" s="1"/>
  <c r="DM277" i="10"/>
  <c r="DL277" i="10"/>
  <c r="DN270" i="10"/>
  <c r="DN269" i="10" s="1"/>
  <c r="DM269" i="10"/>
  <c r="DL269" i="10"/>
  <c r="DN256" i="10"/>
  <c r="DN255" i="10" s="1"/>
  <c r="DM255" i="10"/>
  <c r="DL255" i="10"/>
  <c r="DN242" i="10"/>
  <c r="DL242" i="10"/>
  <c r="DN229" i="10"/>
  <c r="DM229" i="10"/>
  <c r="DL229" i="10"/>
  <c r="DN223" i="10"/>
  <c r="DN222" i="10" s="1"/>
  <c r="DM222" i="10"/>
  <c r="DL222" i="10"/>
  <c r="DN214" i="10"/>
  <c r="DN213" i="10" s="1"/>
  <c r="DM213" i="10"/>
  <c r="DL213" i="10"/>
  <c r="DN202" i="10"/>
  <c r="DN201" i="10" s="1"/>
  <c r="DM201" i="10"/>
  <c r="DL201" i="10"/>
  <c r="DN198" i="10"/>
  <c r="DN197" i="10" s="1"/>
  <c r="DM197" i="10"/>
  <c r="DL197" i="10"/>
  <c r="DN184" i="10"/>
  <c r="DN183" i="10" s="1"/>
  <c r="DM183" i="10"/>
  <c r="DL183" i="10"/>
  <c r="DN171" i="10"/>
  <c r="DN170" i="10" s="1"/>
  <c r="DM170" i="10"/>
  <c r="DL170" i="10"/>
  <c r="DN158" i="10"/>
  <c r="DN157" i="10" s="1"/>
  <c r="DM157" i="10"/>
  <c r="DL157" i="10"/>
  <c r="DN147" i="10"/>
  <c r="DN146" i="10" s="1"/>
  <c r="DM146" i="10"/>
  <c r="DL146" i="10"/>
  <c r="DN136" i="10"/>
  <c r="DN135" i="10" s="1"/>
  <c r="DM135" i="10"/>
  <c r="DL135" i="10"/>
  <c r="DN123" i="10"/>
  <c r="DN122" i="10" s="1"/>
  <c r="DM122" i="10"/>
  <c r="DL122" i="10"/>
  <c r="DN114" i="10"/>
  <c r="DN113" i="10" s="1"/>
  <c r="DM113" i="10"/>
  <c r="DL113" i="10"/>
  <c r="DN102" i="10"/>
  <c r="DN101" i="10" s="1"/>
  <c r="DM101" i="10"/>
  <c r="DL101" i="10"/>
  <c r="DN97" i="10"/>
  <c r="DN96" i="10" s="1"/>
  <c r="DM96" i="10"/>
  <c r="DL96" i="10"/>
  <c r="DN80" i="10"/>
  <c r="DN79" i="10" s="1"/>
  <c r="DM79" i="10"/>
  <c r="DL79" i="10"/>
  <c r="DN74" i="10"/>
  <c r="DN73" i="10" s="1"/>
  <c r="DM73" i="10"/>
  <c r="DL73" i="10"/>
  <c r="DN56" i="10"/>
  <c r="DN55" i="10" s="1"/>
  <c r="DM55" i="10"/>
  <c r="DL55" i="10"/>
  <c r="DN51" i="10"/>
  <c r="DN50" i="10" s="1"/>
  <c r="DM50" i="10"/>
  <c r="DL50" i="10"/>
  <c r="DN39" i="10"/>
  <c r="DM38" i="10"/>
  <c r="DL38" i="10"/>
  <c r="DN25" i="10"/>
  <c r="DN24" i="10" s="1"/>
  <c r="DM24" i="10"/>
  <c r="DL24" i="10"/>
  <c r="DN16" i="10"/>
  <c r="DM15" i="10"/>
  <c r="DL15" i="10"/>
  <c r="DN12" i="10"/>
  <c r="DM11" i="10"/>
  <c r="DL11" i="10"/>
  <c r="DM10" i="10"/>
  <c r="DL10" i="10"/>
  <c r="DL9" i="10"/>
  <c r="DJ389" i="10"/>
  <c r="DI389" i="10"/>
  <c r="DJ382" i="10"/>
  <c r="DI382" i="10"/>
  <c r="DK374" i="10"/>
  <c r="DJ373" i="10"/>
  <c r="DI373" i="10"/>
  <c r="DK361" i="10"/>
  <c r="DJ360" i="10"/>
  <c r="DI360" i="10"/>
  <c r="DK354" i="10"/>
  <c r="DJ353" i="10"/>
  <c r="DI353" i="10"/>
  <c r="DJ344" i="10"/>
  <c r="DI344" i="10"/>
  <c r="DK336" i="10"/>
  <c r="DJ335" i="10"/>
  <c r="DI335" i="10"/>
  <c r="DK326" i="10"/>
  <c r="DK325" i="10" s="1"/>
  <c r="DJ325" i="10"/>
  <c r="DI325" i="10"/>
  <c r="DK317" i="10"/>
  <c r="DK316" i="10" s="1"/>
  <c r="DJ316" i="10"/>
  <c r="DI316" i="10"/>
  <c r="DK309" i="10"/>
  <c r="DK308" i="10" s="1"/>
  <c r="DJ308" i="10"/>
  <c r="DI308" i="10"/>
  <c r="DK299" i="10"/>
  <c r="DK298" i="10" s="1"/>
  <c r="DJ298" i="10"/>
  <c r="DI298" i="10"/>
  <c r="DK288" i="10"/>
  <c r="DK287" i="10" s="1"/>
  <c r="DJ287" i="10"/>
  <c r="DI287" i="10"/>
  <c r="DK278" i="10"/>
  <c r="DK277" i="10" s="1"/>
  <c r="DJ277" i="10"/>
  <c r="DI277" i="10"/>
  <c r="DK270" i="10"/>
  <c r="DK269" i="10" s="1"/>
  <c r="DJ269" i="10"/>
  <c r="DI269" i="10"/>
  <c r="DK256" i="10"/>
  <c r="DK255" i="10" s="1"/>
  <c r="DJ255" i="10"/>
  <c r="DI255" i="10"/>
  <c r="DK243" i="10"/>
  <c r="DK242" i="10" s="1"/>
  <c r="DI242" i="10"/>
  <c r="DK230" i="10"/>
  <c r="DK229" i="10" s="1"/>
  <c r="DJ229" i="10"/>
  <c r="DI229" i="10"/>
  <c r="DK223" i="10"/>
  <c r="DK222" i="10" s="1"/>
  <c r="DJ222" i="10"/>
  <c r="DI222" i="10"/>
  <c r="DK214" i="10"/>
  <c r="DK213" i="10" s="1"/>
  <c r="DJ213" i="10"/>
  <c r="DI213" i="10"/>
  <c r="DK202" i="10"/>
  <c r="DK201" i="10" s="1"/>
  <c r="DJ201" i="10"/>
  <c r="DI201" i="10"/>
  <c r="DK198" i="10"/>
  <c r="DK197" i="10" s="1"/>
  <c r="DJ197" i="10"/>
  <c r="DI197" i="10"/>
  <c r="DK184" i="10"/>
  <c r="DK183" i="10" s="1"/>
  <c r="DJ183" i="10"/>
  <c r="DI183" i="10"/>
  <c r="DK171" i="10"/>
  <c r="DK170" i="10" s="1"/>
  <c r="DJ170" i="10"/>
  <c r="DI170" i="10"/>
  <c r="DK158" i="10"/>
  <c r="DK157" i="10" s="1"/>
  <c r="DJ157" i="10"/>
  <c r="DI157" i="10"/>
  <c r="DK136" i="10"/>
  <c r="DK135" i="10" s="1"/>
  <c r="DJ135" i="10"/>
  <c r="DI135" i="10"/>
  <c r="DK123" i="10"/>
  <c r="DK122" i="10" s="1"/>
  <c r="DJ122" i="10"/>
  <c r="DI122" i="10"/>
  <c r="DK114" i="10"/>
  <c r="DK113" i="10" s="1"/>
  <c r="DJ113" i="10"/>
  <c r="DI113" i="10"/>
  <c r="DK102" i="10"/>
  <c r="DK101" i="10" s="1"/>
  <c r="DJ101" i="10"/>
  <c r="DI101" i="10"/>
  <c r="DK97" i="10"/>
  <c r="DK96" i="10" s="1"/>
  <c r="DJ96" i="10"/>
  <c r="DI96" i="10"/>
  <c r="DK80" i="10"/>
  <c r="DK79" i="10" s="1"/>
  <c r="DJ79" i="10"/>
  <c r="DI79" i="10"/>
  <c r="DK74" i="10"/>
  <c r="DK73" i="10" s="1"/>
  <c r="DJ73" i="10"/>
  <c r="DI73" i="10"/>
  <c r="DK56" i="10"/>
  <c r="DK55" i="10" s="1"/>
  <c r="DJ55" i="10"/>
  <c r="DI55" i="10"/>
  <c r="DK51" i="10"/>
  <c r="DK50" i="10" s="1"/>
  <c r="DJ50" i="10"/>
  <c r="DI50" i="10"/>
  <c r="DK39" i="10"/>
  <c r="DJ38" i="10"/>
  <c r="DI38" i="10"/>
  <c r="DK24" i="10"/>
  <c r="DJ24" i="10"/>
  <c r="DI24" i="10"/>
  <c r="DK16" i="10"/>
  <c r="DJ15" i="10"/>
  <c r="DI15" i="10"/>
  <c r="DJ11" i="10"/>
  <c r="DI11" i="10"/>
  <c r="DJ10" i="10"/>
  <c r="DI10" i="10"/>
  <c r="DJ9" i="10"/>
  <c r="DI9" i="10"/>
  <c r="CC389" i="10"/>
  <c r="CB389" i="10"/>
  <c r="CC382" i="10"/>
  <c r="CB382" i="10"/>
  <c r="CD373" i="10"/>
  <c r="CC373" i="10"/>
  <c r="CB373" i="10"/>
  <c r="CD360" i="10"/>
  <c r="CC360" i="10"/>
  <c r="CB360" i="10"/>
  <c r="CD353" i="10"/>
  <c r="CC353" i="10"/>
  <c r="CB353" i="10"/>
  <c r="CD344" i="10"/>
  <c r="CC344" i="10"/>
  <c r="CB344" i="10"/>
  <c r="CD335" i="10"/>
  <c r="CC335" i="10"/>
  <c r="CB335" i="10"/>
  <c r="CD325" i="10"/>
  <c r="CC325" i="10"/>
  <c r="CB325" i="10"/>
  <c r="CD316" i="10"/>
  <c r="CC316" i="10"/>
  <c r="CB316" i="10"/>
  <c r="CD308" i="10"/>
  <c r="CC308" i="10"/>
  <c r="CB308" i="10"/>
  <c r="CD298" i="10"/>
  <c r="CC298" i="10"/>
  <c r="CB298" i="10"/>
  <c r="CD287" i="10"/>
  <c r="CC287" i="10"/>
  <c r="CB287" i="10"/>
  <c r="CD277" i="10"/>
  <c r="CC277" i="10"/>
  <c r="CB277" i="10"/>
  <c r="CD269" i="10"/>
  <c r="CC269" i="10"/>
  <c r="CB269" i="10"/>
  <c r="CD255" i="10"/>
  <c r="CC255" i="10"/>
  <c r="CB255" i="10"/>
  <c r="CD242" i="10"/>
  <c r="CC242" i="10"/>
  <c r="CB242" i="10"/>
  <c r="CD229" i="10"/>
  <c r="CC229" i="10"/>
  <c r="CB229" i="10"/>
  <c r="CD222" i="10"/>
  <c r="CC222" i="10"/>
  <c r="CB222" i="10"/>
  <c r="CD213" i="10"/>
  <c r="CC213" i="10"/>
  <c r="CB213" i="10"/>
  <c r="CD201" i="10"/>
  <c r="CC201" i="10"/>
  <c r="CB201" i="10"/>
  <c r="CD197" i="10"/>
  <c r="CC197" i="10"/>
  <c r="CB197" i="10"/>
  <c r="CD183" i="10"/>
  <c r="CC183" i="10"/>
  <c r="CB183" i="10"/>
  <c r="CD170" i="10"/>
  <c r="CC170" i="10"/>
  <c r="CB170" i="10"/>
  <c r="CD157" i="10"/>
  <c r="CC157" i="10"/>
  <c r="CB157" i="10"/>
  <c r="CD146" i="10"/>
  <c r="CC146" i="10"/>
  <c r="CB146" i="10"/>
  <c r="CD135" i="10"/>
  <c r="CC135" i="10"/>
  <c r="CB135" i="10"/>
  <c r="CD122" i="10"/>
  <c r="CC122" i="10"/>
  <c r="CB122" i="10"/>
  <c r="CD113" i="10"/>
  <c r="CC113" i="10"/>
  <c r="CB113" i="10"/>
  <c r="CD101" i="10"/>
  <c r="CC101" i="10"/>
  <c r="CB101" i="10"/>
  <c r="CD96" i="10"/>
  <c r="CC96" i="10"/>
  <c r="CB96" i="10"/>
  <c r="CD79" i="10"/>
  <c r="CC79" i="10"/>
  <c r="CB79" i="10"/>
  <c r="CD73" i="10"/>
  <c r="CC73" i="10"/>
  <c r="CB73" i="10"/>
  <c r="CD55" i="10"/>
  <c r="CC55" i="10"/>
  <c r="CB55" i="10"/>
  <c r="CD50" i="10"/>
  <c r="CC50" i="10"/>
  <c r="CB50" i="10"/>
  <c r="CC38" i="10"/>
  <c r="CB38" i="10"/>
  <c r="CD24" i="10"/>
  <c r="CC24" i="10"/>
  <c r="CB24" i="10"/>
  <c r="CD15" i="10"/>
  <c r="CC15" i="10"/>
  <c r="CB15" i="10"/>
  <c r="CD11" i="10"/>
  <c r="CC11" i="10"/>
  <c r="CB11" i="10"/>
  <c r="CC10" i="10"/>
  <c r="CB10" i="10"/>
  <c r="CC9" i="10"/>
  <c r="CB9" i="10"/>
  <c r="DD9" i="10"/>
  <c r="DD10" i="10"/>
  <c r="DC10" i="10"/>
  <c r="DC9" i="10"/>
  <c r="CX9" i="10"/>
  <c r="CX10" i="10"/>
  <c r="CW10" i="10"/>
  <c r="CW9" i="10"/>
  <c r="CR9" i="10"/>
  <c r="CR10" i="10"/>
  <c r="CQ10" i="10"/>
  <c r="CQ9" i="10"/>
  <c r="CO9" i="10"/>
  <c r="CO10" i="10"/>
  <c r="CN10" i="10"/>
  <c r="CN9" i="10"/>
  <c r="CL9" i="10"/>
  <c r="CL10" i="10"/>
  <c r="CK10" i="10"/>
  <c r="CK9" i="10"/>
  <c r="CI9" i="10"/>
  <c r="CI10" i="10"/>
  <c r="CH10" i="10"/>
  <c r="CH9" i="10"/>
  <c r="CF9" i="10"/>
  <c r="CF10" i="10"/>
  <c r="CE10" i="10"/>
  <c r="CE9" i="10"/>
  <c r="BW9" i="10"/>
  <c r="BW10" i="10"/>
  <c r="BV10" i="10"/>
  <c r="BV9" i="10"/>
  <c r="BT10" i="10"/>
  <c r="BS10" i="10"/>
  <c r="BS9" i="10"/>
  <c r="BU9" i="10" s="1"/>
  <c r="BN9" i="10"/>
  <c r="BN10" i="10"/>
  <c r="BM10" i="10"/>
  <c r="BM9" i="10"/>
  <c r="BH9" i="10"/>
  <c r="BH10" i="10"/>
  <c r="BG10" i="10"/>
  <c r="BG9" i="10"/>
  <c r="BE9" i="10"/>
  <c r="BE10" i="10"/>
  <c r="BD10" i="10"/>
  <c r="BD9" i="10"/>
  <c r="BB9" i="10"/>
  <c r="BB10" i="10"/>
  <c r="BA10" i="10"/>
  <c r="BA9" i="10"/>
  <c r="AY9" i="10"/>
  <c r="AV9" i="10"/>
  <c r="AV10" i="10"/>
  <c r="AU10" i="10"/>
  <c r="AU9" i="10"/>
  <c r="AM9" i="10"/>
  <c r="AL9" i="10"/>
  <c r="AJ9" i="10"/>
  <c r="AJ10" i="10"/>
  <c r="AI10" i="10"/>
  <c r="AI9" i="10"/>
  <c r="AG9" i="10"/>
  <c r="AG10" i="10"/>
  <c r="AF10" i="10"/>
  <c r="AF9" i="10"/>
  <c r="AD9" i="10"/>
  <c r="AD10" i="10"/>
  <c r="AC10" i="10"/>
  <c r="AC9" i="10"/>
  <c r="AA9" i="10"/>
  <c r="AA10" i="10"/>
  <c r="Z10" i="10"/>
  <c r="X10" i="10"/>
  <c r="W10" i="10"/>
  <c r="I9" i="10"/>
  <c r="I10" i="10"/>
  <c r="H10" i="10"/>
  <c r="H9" i="10"/>
  <c r="F9" i="10"/>
  <c r="E9" i="10"/>
  <c r="BZ9" i="10"/>
  <c r="BZ10" i="10"/>
  <c r="BY10" i="10"/>
  <c r="BY9" i="10"/>
  <c r="DA55" i="10"/>
  <c r="CZ55" i="10"/>
  <c r="DA122" i="10"/>
  <c r="CZ122" i="10"/>
  <c r="DA157" i="10"/>
  <c r="CZ157" i="10"/>
  <c r="DA170" i="10"/>
  <c r="CZ170" i="10"/>
  <c r="DA255" i="10"/>
  <c r="DA277" i="10"/>
  <c r="CZ277" i="10"/>
  <c r="DA308" i="10"/>
  <c r="CZ308" i="10"/>
  <c r="DA325" i="10"/>
  <c r="CZ325" i="10"/>
  <c r="CZ360" i="10"/>
  <c r="DA382" i="10"/>
  <c r="CZ382" i="10"/>
  <c r="H377" i="8"/>
  <c r="H334" i="8"/>
  <c r="H316" i="8"/>
  <c r="H288" i="8"/>
  <c r="H271" i="8"/>
  <c r="H272" i="8"/>
  <c r="H184" i="8"/>
  <c r="H179" i="8"/>
  <c r="H173" i="8"/>
  <c r="H132" i="8"/>
  <c r="J132" i="8" s="1"/>
  <c r="J126" i="8"/>
  <c r="H63" i="8"/>
  <c r="H50" i="8"/>
  <c r="CZ38" i="10"/>
  <c r="F9" i="8"/>
  <c r="E9" i="8"/>
  <c r="CD10" i="10" l="1"/>
  <c r="B10" i="10"/>
  <c r="C10" i="10"/>
  <c r="DW10" i="10"/>
  <c r="DB255" i="10"/>
  <c r="DW382" i="10"/>
  <c r="DW373" i="10"/>
  <c r="BR170" i="10"/>
  <c r="DW55" i="10"/>
  <c r="DW389" i="10"/>
  <c r="DW287" i="10"/>
  <c r="DH308" i="10"/>
  <c r="BR24" i="10"/>
  <c r="DQ50" i="10"/>
  <c r="DH50" i="10"/>
  <c r="DQ9" i="10"/>
  <c r="DH122" i="10"/>
  <c r="BR157" i="10"/>
  <c r="DT9" i="10"/>
  <c r="DH24" i="10"/>
  <c r="DH353" i="10"/>
  <c r="BR50" i="10"/>
  <c r="DT50" i="10"/>
  <c r="BR325" i="10"/>
  <c r="BR197" i="10"/>
  <c r="DH79" i="10"/>
  <c r="ER8" i="10"/>
  <c r="ER395" i="10" s="1"/>
  <c r="DH298" i="10"/>
  <c r="BR101" i="10"/>
  <c r="DH335" i="10"/>
  <c r="DH101" i="10"/>
  <c r="DH222" i="10"/>
  <c r="BL50" i="10"/>
  <c r="DH201" i="10"/>
  <c r="BL10" i="10"/>
  <c r="BR55" i="10"/>
  <c r="BR146" i="10"/>
  <c r="BR229" i="10"/>
  <c r="BR316" i="10"/>
  <c r="BR96" i="10"/>
  <c r="BR183" i="10"/>
  <c r="P344" i="10"/>
  <c r="BR222" i="10"/>
  <c r="CD382" i="10"/>
  <c r="DB55" i="10"/>
  <c r="DW9" i="10"/>
  <c r="BR277" i="10"/>
  <c r="AK10" i="10"/>
  <c r="BR353" i="10"/>
  <c r="J173" i="8"/>
  <c r="J271" i="8"/>
  <c r="J377" i="8"/>
  <c r="DB325" i="10"/>
  <c r="DH373" i="10"/>
  <c r="DB360" i="10"/>
  <c r="J272" i="8"/>
  <c r="DB170" i="10"/>
  <c r="J50" i="8"/>
  <c r="J179" i="8"/>
  <c r="J288" i="8"/>
  <c r="CM10" i="10"/>
  <c r="BR135" i="10"/>
  <c r="BR308" i="10"/>
  <c r="J334" i="8"/>
  <c r="J63" i="8"/>
  <c r="J184" i="8"/>
  <c r="J316" i="8"/>
  <c r="AB10" i="10"/>
  <c r="BR79" i="10"/>
  <c r="BR255" i="10"/>
  <c r="BR113" i="10"/>
  <c r="BR201" i="10"/>
  <c r="BR287" i="10"/>
  <c r="BR213" i="10"/>
  <c r="BR298" i="10"/>
  <c r="BR373" i="10"/>
  <c r="BR269" i="10"/>
  <c r="BR73" i="10"/>
  <c r="BR242" i="10"/>
  <c r="E15" i="7"/>
  <c r="F15" i="7" s="1"/>
  <c r="DB382" i="10"/>
  <c r="DB308" i="10"/>
  <c r="DB277" i="10"/>
  <c r="DB157" i="10"/>
  <c r="DB122" i="10"/>
  <c r="DN15" i="10"/>
  <c r="AQ15" i="10"/>
  <c r="DN38" i="10"/>
  <c r="DH113" i="10"/>
  <c r="P9" i="10"/>
  <c r="BR389" i="10"/>
  <c r="AQ73" i="10"/>
  <c r="AQ146" i="10"/>
  <c r="DZ389" i="10"/>
  <c r="AQ38" i="10"/>
  <c r="AQ157" i="10"/>
  <c r="AQ269" i="10"/>
  <c r="AT389" i="10"/>
  <c r="AQ170" i="10"/>
  <c r="AQ308" i="10"/>
  <c r="AQ335" i="10"/>
  <c r="DB10" i="10"/>
  <c r="DH325" i="10"/>
  <c r="DN353" i="10"/>
  <c r="DH229" i="10"/>
  <c r="BR38" i="10"/>
  <c r="AQ122" i="10"/>
  <c r="AQ389" i="10"/>
  <c r="AQ96" i="10"/>
  <c r="AQ373" i="10"/>
  <c r="CP9" i="10"/>
  <c r="DH242" i="10"/>
  <c r="DH15" i="10"/>
  <c r="BK8" i="10"/>
  <c r="BK395" i="10" s="1"/>
  <c r="E30" i="7" s="1"/>
  <c r="AQ201" i="10"/>
  <c r="AQ344" i="10"/>
  <c r="DX8" i="10"/>
  <c r="DX395" i="10" s="1"/>
  <c r="D52" i="7" s="1"/>
  <c r="DK353" i="10"/>
  <c r="DN335" i="10"/>
  <c r="DS8" i="10"/>
  <c r="DS395" i="10" s="1"/>
  <c r="E50" i="7" s="1"/>
  <c r="DH170" i="10"/>
  <c r="BR335" i="10"/>
  <c r="AQ24" i="10"/>
  <c r="AQ101" i="10"/>
  <c r="AQ222" i="10"/>
  <c r="AQ255" i="10"/>
  <c r="AQ287" i="10"/>
  <c r="AQ353" i="10"/>
  <c r="AQ382" i="10"/>
  <c r="DN360" i="10"/>
  <c r="BR360" i="10"/>
  <c r="DN389" i="10"/>
  <c r="DH146" i="10"/>
  <c r="DH269" i="10"/>
  <c r="DV8" i="10"/>
  <c r="AQ325" i="10"/>
  <c r="DY8" i="10"/>
  <c r="DY395" i="10" s="1"/>
  <c r="E52" i="7" s="1"/>
  <c r="AQ113" i="10"/>
  <c r="AQ183" i="10"/>
  <c r="DN373" i="10"/>
  <c r="DH344" i="10"/>
  <c r="AR395" i="10"/>
  <c r="D24" i="7" s="1"/>
  <c r="AS395" i="10"/>
  <c r="E24" i="7" s="1"/>
  <c r="AQ55" i="10"/>
  <c r="AQ197" i="10"/>
  <c r="AQ79" i="10"/>
  <c r="AQ360" i="10"/>
  <c r="AQ316" i="10"/>
  <c r="AQ298" i="10"/>
  <c r="AQ277" i="10"/>
  <c r="AQ242" i="10"/>
  <c r="AQ229" i="10"/>
  <c r="AQ213" i="10"/>
  <c r="AO9" i="10"/>
  <c r="B9" i="10" s="1"/>
  <c r="AP9" i="10"/>
  <c r="C9" i="10" s="1"/>
  <c r="AQ135" i="10"/>
  <c r="AQ50" i="10"/>
  <c r="AO8" i="10"/>
  <c r="AO395" i="10" s="1"/>
  <c r="D23" i="7" s="1"/>
  <c r="AP8" i="10"/>
  <c r="AQ11" i="10"/>
  <c r="DU8" i="10"/>
  <c r="DU395" i="10" s="1"/>
  <c r="D51" i="7" s="1"/>
  <c r="BJ8" i="10"/>
  <c r="BJ395" i="10" s="1"/>
  <c r="D30" i="7" s="1"/>
  <c r="BQ8" i="10"/>
  <c r="BQ395" i="10" s="1"/>
  <c r="E32" i="7" s="1"/>
  <c r="BR15" i="10"/>
  <c r="BR382" i="10"/>
  <c r="BR344" i="10"/>
  <c r="BR9" i="10"/>
  <c r="BR11" i="10"/>
  <c r="BP8" i="10"/>
  <c r="BP395" i="10" s="1"/>
  <c r="D32" i="7" s="1"/>
  <c r="O8" i="10"/>
  <c r="O395" i="10" s="1"/>
  <c r="E14" i="7" s="1"/>
  <c r="N8" i="10"/>
  <c r="N395" i="10" s="1"/>
  <c r="D14" i="7" s="1"/>
  <c r="DH55" i="10"/>
  <c r="DH382" i="10"/>
  <c r="DH360" i="10"/>
  <c r="DH316" i="10"/>
  <c r="DH287" i="10"/>
  <c r="DH277" i="10"/>
  <c r="DH255" i="10"/>
  <c r="DH213" i="10"/>
  <c r="DH183" i="10"/>
  <c r="DH157" i="10"/>
  <c r="DH135" i="10"/>
  <c r="DH96" i="10"/>
  <c r="DH73" i="10"/>
  <c r="DH38" i="10"/>
  <c r="DF8" i="10"/>
  <c r="DF395" i="10" s="1"/>
  <c r="D46" i="7" s="1"/>
  <c r="DG8" i="10"/>
  <c r="DG395" i="10" s="1"/>
  <c r="E46" i="7" s="1"/>
  <c r="DH9" i="10"/>
  <c r="DH11" i="10"/>
  <c r="DH389" i="10"/>
  <c r="L8" i="10"/>
  <c r="L395" i="10" s="1"/>
  <c r="E13" i="7" s="1"/>
  <c r="DE9" i="10"/>
  <c r="M389" i="10"/>
  <c r="K8" i="10"/>
  <c r="K395" i="10" s="1"/>
  <c r="D13" i="7" s="1"/>
  <c r="CC8" i="10"/>
  <c r="DP8" i="10"/>
  <c r="DP395" i="10" s="1"/>
  <c r="E49" i="7" s="1"/>
  <c r="DR8" i="10"/>
  <c r="DR395" i="10" s="1"/>
  <c r="D50" i="7" s="1"/>
  <c r="DO8" i="10"/>
  <c r="DO395" i="10" s="1"/>
  <c r="D49" i="7" s="1"/>
  <c r="DN382" i="10"/>
  <c r="DN344" i="10"/>
  <c r="DL8" i="10"/>
  <c r="DL395" i="10" s="1"/>
  <c r="D48" i="7" s="1"/>
  <c r="DM8" i="10"/>
  <c r="DM395" i="10" s="1"/>
  <c r="E48" i="7" s="1"/>
  <c r="DN11" i="10"/>
  <c r="DN9" i="10"/>
  <c r="DK382" i="10"/>
  <c r="DK373" i="10"/>
  <c r="DK360" i="10"/>
  <c r="DK335" i="10"/>
  <c r="DK38" i="10"/>
  <c r="DJ8" i="10"/>
  <c r="DJ395" i="10" s="1"/>
  <c r="E47" i="7" s="1"/>
  <c r="DK9" i="10"/>
  <c r="DI8" i="10"/>
  <c r="DK389" i="10"/>
  <c r="DK15" i="10"/>
  <c r="CB8" i="10"/>
  <c r="CB395" i="10" s="1"/>
  <c r="R194" i="12"/>
  <c r="Q194" i="12"/>
  <c r="D113" i="7" s="1"/>
  <c r="G85" i="12"/>
  <c r="AY359" i="11"/>
  <c r="AX17" i="11"/>
  <c r="AY17" i="11"/>
  <c r="BC373" i="11"/>
  <c r="BC343" i="11"/>
  <c r="BC351" i="11"/>
  <c r="BC314" i="11"/>
  <c r="BC295" i="11"/>
  <c r="BC275" i="11"/>
  <c r="BC254" i="11"/>
  <c r="BC229" i="11"/>
  <c r="BC214" i="11"/>
  <c r="BC198" i="11"/>
  <c r="BC173" i="11"/>
  <c r="BC150" i="11"/>
  <c r="BC124" i="11"/>
  <c r="BC98" i="11"/>
  <c r="BC76" i="11"/>
  <c r="BC55" i="11"/>
  <c r="BC27" i="11"/>
  <c r="BC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F46" i="7" l="1"/>
  <c r="CC395" i="10"/>
  <c r="E36" i="7" s="1"/>
  <c r="CD8" i="10"/>
  <c r="F13" i="7"/>
  <c r="F50" i="7"/>
  <c r="F24" i="7"/>
  <c r="F32" i="7"/>
  <c r="F48" i="7"/>
  <c r="F49" i="7"/>
  <c r="F14" i="7"/>
  <c r="F30" i="7"/>
  <c r="F52" i="7"/>
  <c r="BR395" i="10"/>
  <c r="DN395" i="10"/>
  <c r="S194" i="12"/>
  <c r="E113" i="7"/>
  <c r="F113" i="7" s="1"/>
  <c r="DW8" i="10"/>
  <c r="BL8" i="10"/>
  <c r="BL395" i="10" s="1"/>
  <c r="DV395" i="10"/>
  <c r="E51" i="7" s="1"/>
  <c r="F51" i="7" s="1"/>
  <c r="DZ395" i="10"/>
  <c r="DT8" i="10"/>
  <c r="AT395" i="10"/>
  <c r="P8" i="10"/>
  <c r="AQ9" i="10"/>
  <c r="AQ8" i="10"/>
  <c r="AP395" i="10"/>
  <c r="E23" i="7" s="1"/>
  <c r="F23" i="7" s="1"/>
  <c r="BR8" i="10"/>
  <c r="P395" i="10"/>
  <c r="DH8" i="10"/>
  <c r="DH395" i="10"/>
  <c r="M395" i="10"/>
  <c r="DQ395" i="10"/>
  <c r="D36" i="7"/>
  <c r="DQ8" i="10"/>
  <c r="DT395" i="10"/>
  <c r="DN8" i="10"/>
  <c r="DK8" i="10"/>
  <c r="DI395" i="10"/>
  <c r="D47" i="7" s="1"/>
  <c r="F47" i="7" s="1"/>
  <c r="E105" i="7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F36" i="7" l="1"/>
  <c r="CD395" i="10"/>
  <c r="DK395" i="10"/>
  <c r="D105" i="7"/>
  <c r="F105" i="7" s="1"/>
  <c r="DW395" i="10"/>
  <c r="AQ395" i="10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85" i="11"/>
  <c r="BF295" i="11"/>
  <c r="BF305" i="11"/>
  <c r="BF314" i="11"/>
  <c r="BF322" i="11"/>
  <c r="BF332" i="11"/>
  <c r="BF343" i="11"/>
  <c r="BF351" i="11"/>
  <c r="BF360" i="11"/>
  <c r="BF373" i="11"/>
  <c r="BF382" i="11"/>
  <c r="BF389" i="11"/>
  <c r="BF390" i="11"/>
  <c r="BF391" i="11"/>
  <c r="BF392" i="11"/>
  <c r="BF14" i="11"/>
  <c r="BC391" i="11" l="1"/>
  <c r="BC392" i="11"/>
  <c r="F381" i="11"/>
  <c r="H381" i="11"/>
  <c r="I381" i="11"/>
  <c r="K381" i="11"/>
  <c r="L381" i="11"/>
  <c r="N381" i="11"/>
  <c r="O381" i="1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R381" i="11"/>
  <c r="AS381" i="11"/>
  <c r="AU381" i="11"/>
  <c r="AX381" i="11"/>
  <c r="AY381" i="11"/>
  <c r="BA381" i="11"/>
  <c r="BB381" i="11"/>
  <c r="BD381" i="11"/>
  <c r="BE381" i="11"/>
  <c r="E381" i="11"/>
  <c r="L398" i="8"/>
  <c r="K398" i="8"/>
  <c r="F372" i="11"/>
  <c r="H372" i="11"/>
  <c r="I372" i="11"/>
  <c r="K372" i="11"/>
  <c r="L372" i="11"/>
  <c r="N372" i="11"/>
  <c r="O372" i="11"/>
  <c r="Q372" i="11"/>
  <c r="R372" i="1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R372" i="11"/>
  <c r="AS372" i="11"/>
  <c r="AU372" i="11"/>
  <c r="AW372" i="11"/>
  <c r="AX372" i="11"/>
  <c r="AY372" i="11"/>
  <c r="BA372" i="11"/>
  <c r="BB372" i="11"/>
  <c r="BD372" i="11"/>
  <c r="BE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AL359" i="11"/>
  <c r="AM359" i="11"/>
  <c r="AO359" i="11"/>
  <c r="AR359" i="11"/>
  <c r="AS359" i="11"/>
  <c r="AU359" i="11"/>
  <c r="AW359" i="11"/>
  <c r="AX359" i="11"/>
  <c r="BA359" i="11"/>
  <c r="BB359" i="11"/>
  <c r="BD359" i="11"/>
  <c r="BE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R350" i="11"/>
  <c r="AS350" i="11"/>
  <c r="AU350" i="11"/>
  <c r="AW350" i="11"/>
  <c r="AX350" i="11"/>
  <c r="AY350" i="11"/>
  <c r="BA350" i="11"/>
  <c r="BB350" i="11"/>
  <c r="BD350" i="11"/>
  <c r="BE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R342" i="11"/>
  <c r="AS342" i="11"/>
  <c r="AU342" i="11"/>
  <c r="AW342" i="11"/>
  <c r="AX342" i="11"/>
  <c r="AY342" i="11"/>
  <c r="BA342" i="11"/>
  <c r="BB342" i="11"/>
  <c r="BD342" i="11"/>
  <c r="BE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C331" i="11"/>
  <c r="AD331" i="11"/>
  <c r="AE331" i="11"/>
  <c r="AF331" i="11"/>
  <c r="AG331" i="11"/>
  <c r="AI331" i="11"/>
  <c r="AJ331" i="11"/>
  <c r="AL331" i="11"/>
  <c r="AM331" i="11"/>
  <c r="AO331" i="11"/>
  <c r="AR331" i="11"/>
  <c r="AS331" i="11"/>
  <c r="AU331" i="11"/>
  <c r="AW331" i="11"/>
  <c r="AX331" i="11"/>
  <c r="AY331" i="11"/>
  <c r="BA331" i="11"/>
  <c r="BB331" i="11"/>
  <c r="BD331" i="11"/>
  <c r="BE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R321" i="11"/>
  <c r="AS321" i="11"/>
  <c r="AU321" i="11"/>
  <c r="AW321" i="11"/>
  <c r="AX321" i="11"/>
  <c r="AY321" i="11"/>
  <c r="BA321" i="11"/>
  <c r="BB321" i="11"/>
  <c r="BD321" i="11"/>
  <c r="BE321" i="11"/>
  <c r="E321" i="11"/>
  <c r="F313" i="11"/>
  <c r="H313" i="11"/>
  <c r="I313" i="11"/>
  <c r="K313" i="11"/>
  <c r="L313" i="11"/>
  <c r="N313" i="11"/>
  <c r="O313" i="11"/>
  <c r="Q313" i="11"/>
  <c r="R313" i="11"/>
  <c r="T313" i="11"/>
  <c r="U313" i="1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R313" i="11"/>
  <c r="AS313" i="11"/>
  <c r="AU313" i="11"/>
  <c r="AW313" i="11"/>
  <c r="AX313" i="11"/>
  <c r="AY313" i="11"/>
  <c r="BA313" i="11"/>
  <c r="BB313" i="11"/>
  <c r="BD313" i="11"/>
  <c r="BE313" i="11"/>
  <c r="E313" i="11"/>
  <c r="F304" i="11"/>
  <c r="H304" i="11"/>
  <c r="I304" i="1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R304" i="11"/>
  <c r="AS304" i="11"/>
  <c r="AU304" i="11"/>
  <c r="AW304" i="11"/>
  <c r="AX304" i="11"/>
  <c r="AY304" i="11"/>
  <c r="BA304" i="11"/>
  <c r="BB304" i="11"/>
  <c r="BD304" i="11"/>
  <c r="BE304" i="11"/>
  <c r="E304" i="11"/>
  <c r="F294" i="11"/>
  <c r="H294" i="11"/>
  <c r="I294" i="11"/>
  <c r="K294" i="11"/>
  <c r="L294" i="11"/>
  <c r="N294" i="11"/>
  <c r="O294" i="11"/>
  <c r="Q294" i="11"/>
  <c r="R294" i="1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R294" i="11"/>
  <c r="AS294" i="11"/>
  <c r="AU294" i="11"/>
  <c r="AW294" i="11"/>
  <c r="AX294" i="11"/>
  <c r="AY294" i="11"/>
  <c r="BD294" i="11"/>
  <c r="BE294" i="11"/>
  <c r="E294" i="11"/>
  <c r="F284" i="11"/>
  <c r="H284" i="11"/>
  <c r="I284" i="11"/>
  <c r="K284" i="11"/>
  <c r="L284" i="11"/>
  <c r="N284" i="11"/>
  <c r="O284" i="11"/>
  <c r="Q284" i="11"/>
  <c r="R284" i="1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R284" i="11"/>
  <c r="AS284" i="11"/>
  <c r="AU284" i="11"/>
  <c r="AW284" i="11"/>
  <c r="AX284" i="11"/>
  <c r="AY284" i="11"/>
  <c r="BA284" i="11"/>
  <c r="BB284" i="11"/>
  <c r="BD284" i="11"/>
  <c r="BE284" i="11"/>
  <c r="E284" i="11"/>
  <c r="F274" i="11"/>
  <c r="H274" i="11"/>
  <c r="I274" i="11"/>
  <c r="K274" i="11"/>
  <c r="L274" i="11"/>
  <c r="N274" i="11"/>
  <c r="O274" i="11"/>
  <c r="Q274" i="11"/>
  <c r="R274" i="11"/>
  <c r="T274" i="11"/>
  <c r="U274" i="11"/>
  <c r="W274" i="11"/>
  <c r="X274" i="1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R274" i="11"/>
  <c r="AS274" i="11"/>
  <c r="AU274" i="11"/>
  <c r="AW274" i="11"/>
  <c r="AX274" i="11"/>
  <c r="AY274" i="11"/>
  <c r="BA274" i="11"/>
  <c r="BB274" i="11"/>
  <c r="BD274" i="11"/>
  <c r="BE274" i="11"/>
  <c r="E274" i="11"/>
  <c r="F267" i="11"/>
  <c r="H267" i="11"/>
  <c r="I267" i="1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R267" i="11"/>
  <c r="AS267" i="11"/>
  <c r="AU267" i="11"/>
  <c r="AX267" i="11"/>
  <c r="AY267" i="11"/>
  <c r="BA267" i="11"/>
  <c r="BB267" i="11"/>
  <c r="BD267" i="11"/>
  <c r="BE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C253" i="11"/>
  <c r="AD253" i="11"/>
  <c r="AE253" i="11"/>
  <c r="AF253" i="11"/>
  <c r="AG253" i="11"/>
  <c r="AI253" i="11"/>
  <c r="AJ253" i="11"/>
  <c r="AL253" i="11"/>
  <c r="AM253" i="11"/>
  <c r="AO253" i="11"/>
  <c r="AR253" i="11"/>
  <c r="AS253" i="11"/>
  <c r="AU253" i="11"/>
  <c r="AW253" i="11"/>
  <c r="AX253" i="11"/>
  <c r="AY253" i="11"/>
  <c r="BA253" i="11"/>
  <c r="BB253" i="11"/>
  <c r="BD253" i="11"/>
  <c r="BE253" i="11"/>
  <c r="E253" i="11"/>
  <c r="F240" i="11"/>
  <c r="H240" i="11"/>
  <c r="I240" i="11"/>
  <c r="K240" i="11"/>
  <c r="L240" i="11"/>
  <c r="N240" i="11"/>
  <c r="O240" i="11"/>
  <c r="Q240" i="11"/>
  <c r="R240" i="11"/>
  <c r="T240" i="11"/>
  <c r="U240" i="11"/>
  <c r="W240" i="11"/>
  <c r="X240" i="11"/>
  <c r="Z240" i="11"/>
  <c r="AA240" i="11"/>
  <c r="AC240" i="11"/>
  <c r="AD240" i="11"/>
  <c r="AF240" i="11"/>
  <c r="AG240" i="11"/>
  <c r="AI240" i="11"/>
  <c r="AJ240" i="11"/>
  <c r="AL240" i="11"/>
  <c r="AM240" i="11"/>
  <c r="AO240" i="11"/>
  <c r="AR240" i="11"/>
  <c r="AS240" i="11"/>
  <c r="AU240" i="11"/>
  <c r="AW240" i="11"/>
  <c r="AX240" i="11"/>
  <c r="AY240" i="11"/>
  <c r="BA240" i="11"/>
  <c r="BB240" i="11"/>
  <c r="BD240" i="11"/>
  <c r="BE240" i="11"/>
  <c r="E240" i="11"/>
  <c r="F228" i="11"/>
  <c r="H228" i="11"/>
  <c r="I228" i="11"/>
  <c r="K228" i="11"/>
  <c r="L228" i="11"/>
  <c r="N228" i="11"/>
  <c r="O228" i="11"/>
  <c r="Q228" i="11"/>
  <c r="R228" i="11"/>
  <c r="T228" i="11"/>
  <c r="U228" i="11"/>
  <c r="W228" i="11"/>
  <c r="X228" i="11"/>
  <c r="Z228" i="11"/>
  <c r="AA228" i="11"/>
  <c r="AC228" i="11"/>
  <c r="AD228" i="11"/>
  <c r="AF228" i="11"/>
  <c r="AG228" i="11"/>
  <c r="AI228" i="11"/>
  <c r="AJ228" i="11"/>
  <c r="AL228" i="11"/>
  <c r="AM228" i="11"/>
  <c r="AO228" i="11"/>
  <c r="AR228" i="11"/>
  <c r="AS228" i="11"/>
  <c r="AU228" i="11"/>
  <c r="AX228" i="11"/>
  <c r="AY228" i="11"/>
  <c r="BA228" i="11"/>
  <c r="BB228" i="11"/>
  <c r="BD228" i="11"/>
  <c r="BE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R221" i="11"/>
  <c r="AS221" i="11"/>
  <c r="AU221" i="11"/>
  <c r="AW221" i="11"/>
  <c r="AX221" i="11"/>
  <c r="AY221" i="11"/>
  <c r="BA221" i="11"/>
  <c r="BB221" i="11"/>
  <c r="BD221" i="11"/>
  <c r="BE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W213" i="11"/>
  <c r="X213" i="11"/>
  <c r="Z213" i="11"/>
  <c r="AA213" i="11"/>
  <c r="AC213" i="11"/>
  <c r="AD213" i="11"/>
  <c r="AF213" i="11"/>
  <c r="AG213" i="11"/>
  <c r="AI213" i="11"/>
  <c r="AJ213" i="11"/>
  <c r="AL213" i="11"/>
  <c r="AM213" i="11"/>
  <c r="AO213" i="11"/>
  <c r="AR213" i="11"/>
  <c r="AS213" i="11"/>
  <c r="AU213" i="11"/>
  <c r="AW213" i="11"/>
  <c r="AX213" i="11"/>
  <c r="AY213" i="11"/>
  <c r="BA213" i="11"/>
  <c r="BB213" i="11"/>
  <c r="BD213" i="11"/>
  <c r="BE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C201" i="11"/>
  <c r="AD201" i="11"/>
  <c r="AE201" i="11"/>
  <c r="AF201" i="11"/>
  <c r="AG201" i="11"/>
  <c r="AI201" i="11"/>
  <c r="AJ201" i="11"/>
  <c r="AL201" i="11"/>
  <c r="AM201" i="11"/>
  <c r="AO201" i="11"/>
  <c r="AR201" i="11"/>
  <c r="AS201" i="11"/>
  <c r="AU201" i="11"/>
  <c r="AW201" i="11"/>
  <c r="AX201" i="11"/>
  <c r="AY201" i="11"/>
  <c r="BA201" i="11"/>
  <c r="BB201" i="11"/>
  <c r="BD201" i="11"/>
  <c r="BE201" i="11"/>
  <c r="E201" i="11"/>
  <c r="S372" i="11" l="1"/>
  <c r="AE213" i="11"/>
  <c r="C359" i="11"/>
  <c r="B313" i="11"/>
  <c r="C294" i="11"/>
  <c r="B267" i="11"/>
  <c r="C381" i="11"/>
  <c r="BF313" i="11"/>
  <c r="C213" i="11"/>
  <c r="C342" i="11"/>
  <c r="B342" i="11"/>
  <c r="C240" i="11"/>
  <c r="B213" i="11"/>
  <c r="V213" i="11"/>
  <c r="B381" i="11"/>
  <c r="B240" i="11"/>
  <c r="B372" i="11"/>
  <c r="C372" i="11"/>
  <c r="C350" i="11"/>
  <c r="C321" i="11"/>
  <c r="B304" i="11"/>
  <c r="C304" i="11"/>
  <c r="B274" i="11"/>
  <c r="C253" i="11"/>
  <c r="C221" i="11"/>
  <c r="B221" i="11"/>
  <c r="C201" i="11"/>
  <c r="B359" i="11"/>
  <c r="B350" i="11"/>
  <c r="C331" i="11"/>
  <c r="B331" i="11"/>
  <c r="B321" i="11"/>
  <c r="C313" i="11"/>
  <c r="B294" i="11"/>
  <c r="C284" i="11"/>
  <c r="B284" i="11"/>
  <c r="C274" i="11"/>
  <c r="C267" i="11"/>
  <c r="B253" i="11"/>
  <c r="C228" i="11"/>
  <c r="B228" i="11"/>
  <c r="B201" i="11"/>
  <c r="AT213" i="11"/>
  <c r="Y274" i="11"/>
  <c r="V313" i="11"/>
  <c r="J267" i="11"/>
  <c r="AE240" i="11"/>
  <c r="BC331" i="11"/>
  <c r="P372" i="11"/>
  <c r="S294" i="11"/>
  <c r="AB331" i="11"/>
  <c r="BC201" i="11"/>
  <c r="AB201" i="11"/>
  <c r="AT240" i="11"/>
  <c r="V240" i="11"/>
  <c r="P274" i="11"/>
  <c r="AZ284" i="11"/>
  <c r="S284" i="11"/>
  <c r="M313" i="11"/>
  <c r="BC321" i="11"/>
  <c r="AE228" i="11"/>
  <c r="S228" i="11"/>
  <c r="J304" i="11"/>
  <c r="M240" i="11"/>
  <c r="BC253" i="11"/>
  <c r="AB253" i="11"/>
  <c r="J284" i="11"/>
  <c r="AE267" i="11"/>
  <c r="P381" i="11"/>
  <c r="S267" i="11"/>
  <c r="AE313" i="11"/>
  <c r="M213" i="11"/>
  <c r="BC221" i="11"/>
  <c r="AB221" i="11"/>
  <c r="P294" i="11"/>
  <c r="BF304" i="11"/>
  <c r="S304" i="11"/>
  <c r="J372" i="11"/>
  <c r="BC381" i="11"/>
  <c r="AW381" i="11"/>
  <c r="AZ304" i="11"/>
  <c r="BC350" i="11"/>
  <c r="AT359" i="11"/>
  <c r="AT313" i="11"/>
  <c r="AT294" i="11"/>
  <c r="BF284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F331" i="11"/>
  <c r="AZ331" i="11"/>
  <c r="S331" i="11"/>
  <c r="J331" i="11"/>
  <c r="V359" i="11"/>
  <c r="M359" i="11"/>
  <c r="BF221" i="11"/>
  <c r="AZ221" i="11"/>
  <c r="S221" i="11"/>
  <c r="J221" i="11"/>
  <c r="AT228" i="11"/>
  <c r="V228" i="11"/>
  <c r="M228" i="11"/>
  <c r="V304" i="11"/>
  <c r="M304" i="11"/>
  <c r="BC313" i="11"/>
  <c r="S342" i="11"/>
  <c r="J342" i="11"/>
  <c r="G372" i="11"/>
  <c r="G313" i="11"/>
  <c r="G350" i="11"/>
  <c r="G201" i="11"/>
  <c r="G253" i="11"/>
  <c r="AB321" i="11"/>
  <c r="G321" i="11"/>
  <c r="G221" i="11"/>
  <c r="G331" i="11"/>
  <c r="BF201" i="11"/>
  <c r="AZ201" i="11"/>
  <c r="S201" i="11"/>
  <c r="J201" i="11"/>
  <c r="Y240" i="11"/>
  <c r="P240" i="11"/>
  <c r="BF253" i="11"/>
  <c r="AZ253" i="11"/>
  <c r="S253" i="11"/>
  <c r="J253" i="11"/>
  <c r="AT267" i="11"/>
  <c r="V267" i="11"/>
  <c r="M267" i="11"/>
  <c r="BC274" i="11"/>
  <c r="G274" i="11"/>
  <c r="V284" i="11"/>
  <c r="M284" i="11"/>
  <c r="BC294" i="11"/>
  <c r="Y313" i="11"/>
  <c r="P313" i="11"/>
  <c r="BF321" i="11"/>
  <c r="AZ321" i="11"/>
  <c r="S321" i="11"/>
  <c r="J321" i="11"/>
  <c r="AT342" i="11"/>
  <c r="V342" i="11"/>
  <c r="M342" i="11"/>
  <c r="BF350" i="11"/>
  <c r="AZ350" i="11"/>
  <c r="Y359" i="11"/>
  <c r="P359" i="11"/>
  <c r="BF372" i="11"/>
  <c r="AZ372" i="11"/>
  <c r="AB11" i="11"/>
  <c r="Y201" i="11"/>
  <c r="P201" i="11"/>
  <c r="AT221" i="11"/>
  <c r="S240" i="11"/>
  <c r="J240" i="11"/>
  <c r="Y253" i="11"/>
  <c r="P253" i="11"/>
  <c r="BF267" i="11"/>
  <c r="AZ267" i="11"/>
  <c r="AB267" i="11"/>
  <c r="V274" i="11"/>
  <c r="M274" i="11"/>
  <c r="BC284" i="11"/>
  <c r="AB284" i="11"/>
  <c r="G284" i="11"/>
  <c r="S313" i="11"/>
  <c r="J313" i="11"/>
  <c r="Y321" i="11"/>
  <c r="P321" i="11"/>
  <c r="AT331" i="11"/>
  <c r="AB342" i="11"/>
  <c r="G342" i="11"/>
  <c r="Y350" i="11"/>
  <c r="P350" i="11"/>
  <c r="BF359" i="11"/>
  <c r="AZ359" i="11"/>
  <c r="S359" i="11"/>
  <c r="J359" i="11"/>
  <c r="AT201" i="11"/>
  <c r="BC228" i="11"/>
  <c r="AW228" i="11"/>
  <c r="Y228" i="11"/>
  <c r="P228" i="11"/>
  <c r="BF240" i="11"/>
  <c r="AZ240" i="11"/>
  <c r="AZ313" i="11"/>
  <c r="AT321" i="11"/>
  <c r="BC342" i="11"/>
  <c r="AT350" i="11"/>
  <c r="BF381" i="11"/>
  <c r="AZ381" i="11"/>
  <c r="AB381" i="11"/>
  <c r="G381" i="11"/>
  <c r="V201" i="11"/>
  <c r="M201" i="11"/>
  <c r="BC213" i="11"/>
  <c r="AB240" i="11"/>
  <c r="V253" i="11"/>
  <c r="M253" i="11"/>
  <c r="BC267" i="11"/>
  <c r="AW267" i="11"/>
  <c r="Y267" i="11"/>
  <c r="P267" i="11"/>
  <c r="BF274" i="11"/>
  <c r="AZ274" i="11"/>
  <c r="S274" i="11"/>
  <c r="J274" i="11"/>
  <c r="BF294" i="11"/>
  <c r="AZ294" i="11"/>
  <c r="AT304" i="11"/>
  <c r="AB313" i="11"/>
  <c r="V321" i="11"/>
  <c r="M321" i="11"/>
  <c r="Y342" i="11"/>
  <c r="P342" i="11"/>
  <c r="V350" i="11"/>
  <c r="M350" i="11"/>
  <c r="BF213" i="11"/>
  <c r="AZ213" i="11"/>
  <c r="G240" i="11"/>
  <c r="AB274" i="11"/>
  <c r="Y284" i="11"/>
  <c r="P284" i="11"/>
  <c r="BC372" i="11"/>
  <c r="AE11" i="11"/>
  <c r="J228" i="11"/>
  <c r="BC240" i="11"/>
  <c r="AT253" i="11"/>
  <c r="AT284" i="11"/>
  <c r="J294" i="11"/>
  <c r="BC304" i="11"/>
  <c r="AB304" i="11"/>
  <c r="G304" i="11"/>
  <c r="Y331" i="11"/>
  <c r="P331" i="11"/>
  <c r="AT381" i="11"/>
  <c r="V381" i="11"/>
  <c r="M381" i="11"/>
  <c r="G267" i="11"/>
  <c r="S350" i="11"/>
  <c r="J350" i="11"/>
  <c r="BC359" i="11"/>
  <c r="AB359" i="11"/>
  <c r="G359" i="11"/>
  <c r="G213" i="11"/>
  <c r="Y213" i="11"/>
  <c r="P213" i="11"/>
  <c r="V221" i="11"/>
  <c r="M221" i="11"/>
  <c r="BF228" i="11"/>
  <c r="AZ228" i="11"/>
  <c r="AB228" i="11"/>
  <c r="G228" i="11"/>
  <c r="AT274" i="11"/>
  <c r="AB294" i="11"/>
  <c r="G294" i="11"/>
  <c r="Y304" i="11"/>
  <c r="P304" i="11"/>
  <c r="V331" i="11"/>
  <c r="M331" i="11"/>
  <c r="BF342" i="11"/>
  <c r="AZ342" i="11"/>
  <c r="AT372" i="11"/>
  <c r="V372" i="11"/>
  <c r="M372" i="11"/>
  <c r="S381" i="11"/>
  <c r="J381" i="11"/>
  <c r="AW11" i="11"/>
  <c r="BC11" i="11"/>
  <c r="AZ12" i="11"/>
  <c r="AT11" i="11"/>
  <c r="M11" i="11"/>
  <c r="J11" i="11"/>
  <c r="Y11" i="11"/>
  <c r="P11" i="11"/>
  <c r="V11" i="11"/>
  <c r="S11" i="11"/>
  <c r="AN11" i="11"/>
  <c r="AQ11" i="11"/>
  <c r="AH11" i="11"/>
  <c r="AK11" i="11"/>
  <c r="BF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R197" i="11"/>
  <c r="AS197" i="11"/>
  <c r="AU197" i="11"/>
  <c r="AW197" i="11"/>
  <c r="AX197" i="11"/>
  <c r="AY197" i="11"/>
  <c r="BA197" i="11"/>
  <c r="BB197" i="11"/>
  <c r="BD197" i="11"/>
  <c r="BE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Z184" i="11"/>
  <c r="AA184" i="11"/>
  <c r="AC184" i="11"/>
  <c r="AD184" i="11"/>
  <c r="AF184" i="11"/>
  <c r="AG184" i="11"/>
  <c r="AI184" i="11"/>
  <c r="AJ184" i="11"/>
  <c r="AL184" i="11"/>
  <c r="AM184" i="11"/>
  <c r="AO184" i="11"/>
  <c r="AR184" i="11"/>
  <c r="AS184" i="11"/>
  <c r="AU184" i="11"/>
  <c r="AW184" i="11"/>
  <c r="AX184" i="11"/>
  <c r="AY184" i="11"/>
  <c r="BA184" i="11"/>
  <c r="BB184" i="11"/>
  <c r="BD184" i="11"/>
  <c r="BE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R172" i="11"/>
  <c r="AS172" i="11"/>
  <c r="AU172" i="11"/>
  <c r="AW172" i="11"/>
  <c r="AX172" i="11"/>
  <c r="AY172" i="11"/>
  <c r="BA172" i="11"/>
  <c r="BB172" i="11"/>
  <c r="BD172" i="11"/>
  <c r="BE172" i="11"/>
  <c r="E172" i="11"/>
  <c r="F160" i="11"/>
  <c r="H160" i="11"/>
  <c r="I160" i="11"/>
  <c r="K160" i="11"/>
  <c r="L160" i="11"/>
  <c r="N160" i="11"/>
  <c r="O160" i="11"/>
  <c r="Q160" i="11"/>
  <c r="R160" i="11"/>
  <c r="T160" i="11"/>
  <c r="U160" i="11"/>
  <c r="W160" i="11"/>
  <c r="X160" i="11"/>
  <c r="Z160" i="11"/>
  <c r="AA160" i="11"/>
  <c r="AC160" i="11"/>
  <c r="AD160" i="11"/>
  <c r="AE160" i="11"/>
  <c r="AF160" i="11"/>
  <c r="AG160" i="11"/>
  <c r="AI160" i="11"/>
  <c r="AJ160" i="11"/>
  <c r="AL160" i="11"/>
  <c r="AM160" i="11"/>
  <c r="AO160" i="11"/>
  <c r="AR160" i="11"/>
  <c r="AS160" i="11"/>
  <c r="AU160" i="11"/>
  <c r="AW160" i="11"/>
  <c r="AX160" i="11"/>
  <c r="AY160" i="11"/>
  <c r="BA160" i="11"/>
  <c r="BB160" i="11"/>
  <c r="BD160" i="11"/>
  <c r="BE160" i="11"/>
  <c r="E160" i="11"/>
  <c r="F149" i="11"/>
  <c r="H149" i="11"/>
  <c r="I149" i="11"/>
  <c r="K149" i="11"/>
  <c r="L149" i="11"/>
  <c r="N149" i="11"/>
  <c r="O149" i="11"/>
  <c r="Q149" i="11"/>
  <c r="R149" i="11"/>
  <c r="T149" i="11"/>
  <c r="U149" i="11"/>
  <c r="W149" i="11"/>
  <c r="X149" i="1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R149" i="11"/>
  <c r="AS149" i="11"/>
  <c r="AU149" i="11"/>
  <c r="AW149" i="11"/>
  <c r="AX149" i="11"/>
  <c r="AY149" i="11"/>
  <c r="BA149" i="11"/>
  <c r="BB149" i="11"/>
  <c r="BD149" i="11"/>
  <c r="BE149" i="11"/>
  <c r="E149" i="11"/>
  <c r="F137" i="11"/>
  <c r="H137" i="11"/>
  <c r="I137" i="1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C137" i="11"/>
  <c r="AD137" i="11"/>
  <c r="AF137" i="11"/>
  <c r="AG137" i="11"/>
  <c r="AI137" i="11"/>
  <c r="AJ137" i="11"/>
  <c r="AL137" i="11"/>
  <c r="AM137" i="11"/>
  <c r="AO137" i="11"/>
  <c r="AR137" i="11"/>
  <c r="AS137" i="11"/>
  <c r="AU137" i="11"/>
  <c r="AX137" i="11"/>
  <c r="AY137" i="11"/>
  <c r="BA137" i="11"/>
  <c r="BB137" i="11"/>
  <c r="BD137" i="11"/>
  <c r="BE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R123" i="11"/>
  <c r="AS123" i="11"/>
  <c r="AU123" i="11"/>
  <c r="AW123" i="11"/>
  <c r="AX123" i="11"/>
  <c r="AY123" i="11"/>
  <c r="BA123" i="11"/>
  <c r="BB123" i="11"/>
  <c r="BD123" i="11"/>
  <c r="BE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R114" i="11"/>
  <c r="AS114" i="11"/>
  <c r="AU114" i="11"/>
  <c r="AW114" i="11"/>
  <c r="AX114" i="11"/>
  <c r="AY114" i="11"/>
  <c r="BA114" i="11"/>
  <c r="BB114" i="11"/>
  <c r="BD114" i="11"/>
  <c r="BE114" i="11"/>
  <c r="E114" i="11"/>
  <c r="V114" i="11" l="1"/>
  <c r="B197" i="11"/>
  <c r="C149" i="11"/>
  <c r="B114" i="11"/>
  <c r="C184" i="11"/>
  <c r="B184" i="11"/>
  <c r="C160" i="11"/>
  <c r="B149" i="11"/>
  <c r="C123" i="11"/>
  <c r="B123" i="11"/>
  <c r="C197" i="11"/>
  <c r="C172" i="11"/>
  <c r="B172" i="11"/>
  <c r="B160" i="11"/>
  <c r="C137" i="11"/>
  <c r="B137" i="11"/>
  <c r="C114" i="11"/>
  <c r="AE137" i="11"/>
  <c r="J137" i="11"/>
  <c r="Y149" i="11"/>
  <c r="AB160" i="11"/>
  <c r="V197" i="11"/>
  <c r="AT123" i="11"/>
  <c r="P149" i="11"/>
  <c r="S160" i="11"/>
  <c r="J160" i="11"/>
  <c r="Y184" i="11"/>
  <c r="AB137" i="11"/>
  <c r="V149" i="11"/>
  <c r="AB184" i="11"/>
  <c r="P184" i="11"/>
  <c r="BF197" i="11"/>
  <c r="AZ197" i="11"/>
  <c r="S197" i="11"/>
  <c r="AZ160" i="11"/>
  <c r="BC160" i="11"/>
  <c r="BF160" i="11"/>
  <c r="J197" i="11"/>
  <c r="M197" i="11"/>
  <c r="M149" i="11"/>
  <c r="S137" i="11"/>
  <c r="D12" i="11"/>
  <c r="BF137" i="11"/>
  <c r="AZ137" i="11"/>
  <c r="BC184" i="11"/>
  <c r="G184" i="11"/>
  <c r="AT114" i="11"/>
  <c r="V137" i="11"/>
  <c r="M137" i="11"/>
  <c r="BC149" i="11"/>
  <c r="AB149" i="11"/>
  <c r="G149" i="11"/>
  <c r="V160" i="11"/>
  <c r="M160" i="11"/>
  <c r="BC172" i="11"/>
  <c r="S184" i="11"/>
  <c r="J184" i="11"/>
  <c r="Y197" i="11"/>
  <c r="P197" i="11"/>
  <c r="V123" i="11"/>
  <c r="M123" i="11"/>
  <c r="S172" i="11"/>
  <c r="J172" i="11"/>
  <c r="Y137" i="11"/>
  <c r="P137" i="11"/>
  <c r="BF149" i="11"/>
  <c r="AZ149" i="11"/>
  <c r="S149" i="11"/>
  <c r="J149" i="11"/>
  <c r="Y160" i="11"/>
  <c r="P160" i="11"/>
  <c r="BF172" i="11"/>
  <c r="AZ172" i="11"/>
  <c r="AT184" i="11"/>
  <c r="V184" i="11"/>
  <c r="M184" i="11"/>
  <c r="BC197" i="11"/>
  <c r="AB197" i="11"/>
  <c r="G197" i="11"/>
  <c r="G137" i="11"/>
  <c r="Y114" i="11"/>
  <c r="P114" i="11"/>
  <c r="AT160" i="11"/>
  <c r="G172" i="11"/>
  <c r="M114" i="11"/>
  <c r="BF123" i="11"/>
  <c r="AZ123" i="11"/>
  <c r="S123" i="11"/>
  <c r="J123" i="11"/>
  <c r="BC137" i="11"/>
  <c r="AW137" i="11"/>
  <c r="AT149" i="11"/>
  <c r="AB172" i="11"/>
  <c r="AT197" i="11"/>
  <c r="BF114" i="11"/>
  <c r="AZ114" i="11"/>
  <c r="S114" i="11"/>
  <c r="J114" i="11"/>
  <c r="BC123" i="11"/>
  <c r="AB123" i="11"/>
  <c r="G123" i="11"/>
  <c r="AT137" i="11"/>
  <c r="Y172" i="11"/>
  <c r="P172" i="11"/>
  <c r="G160" i="11"/>
  <c r="BC114" i="11"/>
  <c r="AB114" i="11"/>
  <c r="G114" i="11"/>
  <c r="Y123" i="11"/>
  <c r="P123" i="11"/>
  <c r="AT172" i="11"/>
  <c r="V172" i="11"/>
  <c r="M172" i="11"/>
  <c r="BF184" i="11"/>
  <c r="AZ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N102" i="11"/>
  <c r="O102" i="11"/>
  <c r="Q102" i="11"/>
  <c r="R102" i="11"/>
  <c r="T102" i="11"/>
  <c r="U102" i="1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R102" i="11"/>
  <c r="AS102" i="11"/>
  <c r="AU102" i="11"/>
  <c r="AW102" i="11"/>
  <c r="BA102" i="11"/>
  <c r="BB102" i="11"/>
  <c r="BD102" i="11"/>
  <c r="BE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R97" i="11"/>
  <c r="AS97" i="11"/>
  <c r="AU97" i="11"/>
  <c r="AW97" i="11"/>
  <c r="AX97" i="11"/>
  <c r="AY97" i="11"/>
  <c r="BA97" i="11"/>
  <c r="BB97" i="11"/>
  <c r="BD97" i="11"/>
  <c r="BE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F81" i="11"/>
  <c r="AG81" i="11"/>
  <c r="AI81" i="11"/>
  <c r="AJ81" i="11"/>
  <c r="AL81" i="11"/>
  <c r="AM81" i="11"/>
  <c r="AO81" i="11"/>
  <c r="AR81" i="11"/>
  <c r="AS81" i="11"/>
  <c r="AU81" i="11"/>
  <c r="AX81" i="11"/>
  <c r="AY81" i="11"/>
  <c r="BA81" i="11"/>
  <c r="BB81" i="11"/>
  <c r="BD81" i="11"/>
  <c r="BE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R75" i="11"/>
  <c r="AS75" i="11"/>
  <c r="AU75" i="11"/>
  <c r="AW75" i="11"/>
  <c r="AX75" i="11"/>
  <c r="AY75" i="11"/>
  <c r="BA75" i="11"/>
  <c r="BB75" i="11"/>
  <c r="BD75" i="11"/>
  <c r="BE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C58" i="11"/>
  <c r="AD58" i="11"/>
  <c r="AF58" i="11"/>
  <c r="AG58" i="11"/>
  <c r="AI58" i="11"/>
  <c r="AJ58" i="11"/>
  <c r="AL58" i="11"/>
  <c r="AM58" i="11"/>
  <c r="AO58" i="11"/>
  <c r="AR58" i="11"/>
  <c r="AS58" i="11"/>
  <c r="AU58" i="11"/>
  <c r="AX58" i="11"/>
  <c r="AY58" i="11"/>
  <c r="BA58" i="11"/>
  <c r="BB58" i="11"/>
  <c r="BD58" i="11"/>
  <c r="BE58" i="11"/>
  <c r="E58" i="11"/>
  <c r="F54" i="11"/>
  <c r="H54" i="11"/>
  <c r="I54" i="11"/>
  <c r="K54" i="11"/>
  <c r="L54" i="11"/>
  <c r="N54" i="11"/>
  <c r="O54" i="1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R54" i="11"/>
  <c r="AS54" i="11"/>
  <c r="AU54" i="11"/>
  <c r="AX54" i="11"/>
  <c r="AY54" i="11"/>
  <c r="BA54" i="11"/>
  <c r="BB54" i="11"/>
  <c r="BD54" i="11"/>
  <c r="BE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R40" i="11"/>
  <c r="AS40" i="11"/>
  <c r="AU40" i="11"/>
  <c r="AW40" i="11"/>
  <c r="AX40" i="11"/>
  <c r="AY40" i="11"/>
  <c r="BA40" i="11"/>
  <c r="BB40" i="11"/>
  <c r="BD40" i="11"/>
  <c r="BE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W26" i="11"/>
  <c r="X26" i="11"/>
  <c r="Z26" i="11"/>
  <c r="AA26" i="11"/>
  <c r="AC26" i="11"/>
  <c r="AD26" i="11"/>
  <c r="AF26" i="11"/>
  <c r="AG26" i="11"/>
  <c r="AI26" i="11"/>
  <c r="AJ26" i="11"/>
  <c r="AL26" i="11"/>
  <c r="AM26" i="11"/>
  <c r="AO26" i="11"/>
  <c r="AR26" i="11"/>
  <c r="AS26" i="11"/>
  <c r="AU26" i="11"/>
  <c r="AW26" i="11"/>
  <c r="AX26" i="11"/>
  <c r="AY26" i="11"/>
  <c r="BA26" i="11"/>
  <c r="BB26" i="11"/>
  <c r="BD26" i="11"/>
  <c r="BE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R17" i="11"/>
  <c r="AS17" i="11"/>
  <c r="AU17" i="11"/>
  <c r="AW17" i="11"/>
  <c r="BA17" i="11"/>
  <c r="BB17" i="11"/>
  <c r="BD17" i="11"/>
  <c r="BE17" i="11"/>
  <c r="E17" i="11"/>
  <c r="V102" i="11" l="1"/>
  <c r="B26" i="11"/>
  <c r="B58" i="11"/>
  <c r="C58" i="11"/>
  <c r="C97" i="11"/>
  <c r="B102" i="11"/>
  <c r="C102" i="11"/>
  <c r="B97" i="11"/>
  <c r="B75" i="11"/>
  <c r="C75" i="11"/>
  <c r="B40" i="11"/>
  <c r="C40" i="11"/>
  <c r="C17" i="11"/>
  <c r="C81" i="11"/>
  <c r="B81" i="11"/>
  <c r="C54" i="11"/>
  <c r="B54" i="11"/>
  <c r="C26" i="11"/>
  <c r="B17" i="11"/>
  <c r="AE26" i="11"/>
  <c r="AE54" i="11"/>
  <c r="AE58" i="11"/>
  <c r="V26" i="11"/>
  <c r="V75" i="11"/>
  <c r="M102" i="11"/>
  <c r="AQ26" i="11"/>
  <c r="P54" i="11"/>
  <c r="AB58" i="11"/>
  <c r="AZ58" i="11"/>
  <c r="M40" i="11"/>
  <c r="BC54" i="11"/>
  <c r="Y54" i="11"/>
  <c r="P81" i="11"/>
  <c r="S97" i="11"/>
  <c r="V40" i="11"/>
  <c r="M75" i="11"/>
  <c r="AW81" i="11"/>
  <c r="AZ97" i="11"/>
  <c r="BC81" i="11"/>
  <c r="BF97" i="11"/>
  <c r="BF58" i="11"/>
  <c r="AW54" i="11"/>
  <c r="J97" i="11"/>
  <c r="J26" i="11"/>
  <c r="Y40" i="11"/>
  <c r="P40" i="11"/>
  <c r="BF54" i="11"/>
  <c r="AZ54" i="11"/>
  <c r="AB54" i="11"/>
  <c r="S58" i="11"/>
  <c r="J58" i="11"/>
  <c r="Y75" i="11"/>
  <c r="P75" i="11"/>
  <c r="BF81" i="11"/>
  <c r="AZ81" i="11"/>
  <c r="AB81" i="11"/>
  <c r="V97" i="11"/>
  <c r="M97" i="11"/>
  <c r="BC102" i="11"/>
  <c r="Y102" i="11"/>
  <c r="P102" i="11"/>
  <c r="S17" i="11"/>
  <c r="J17" i="11"/>
  <c r="BC17" i="11"/>
  <c r="M26" i="11"/>
  <c r="BC40" i="11"/>
  <c r="AB40" i="11"/>
  <c r="S54" i="11"/>
  <c r="J54" i="11"/>
  <c r="AT58" i="11"/>
  <c r="V58" i="11"/>
  <c r="M58" i="11"/>
  <c r="BC75" i="11"/>
  <c r="AB75" i="11"/>
  <c r="S81" i="11"/>
  <c r="J81" i="11"/>
  <c r="Y97" i="11"/>
  <c r="P97" i="11"/>
  <c r="BF102" i="11"/>
  <c r="AB102" i="11"/>
  <c r="G81" i="11"/>
  <c r="G26" i="11"/>
  <c r="G58" i="11"/>
  <c r="BF17" i="11"/>
  <c r="AZ17" i="11"/>
  <c r="AT26" i="11"/>
  <c r="BF40" i="11"/>
  <c r="AZ40" i="11"/>
  <c r="S40" i="11"/>
  <c r="J40" i="11"/>
  <c r="AT54" i="11"/>
  <c r="V54" i="11"/>
  <c r="M54" i="11"/>
  <c r="BC58" i="11"/>
  <c r="AW58" i="11"/>
  <c r="Y58" i="11"/>
  <c r="P58" i="11"/>
  <c r="BF75" i="11"/>
  <c r="AZ75" i="11"/>
  <c r="S75" i="11"/>
  <c r="J75" i="11"/>
  <c r="AT81" i="11"/>
  <c r="V81" i="11"/>
  <c r="M81" i="11"/>
  <c r="BC97" i="11"/>
  <c r="AB97" i="11"/>
  <c r="G97" i="11"/>
  <c r="S102" i="11"/>
  <c r="J102" i="11"/>
  <c r="BC26" i="11"/>
  <c r="AB26" i="11"/>
  <c r="AT75" i="11"/>
  <c r="G40" i="11"/>
  <c r="G17" i="11"/>
  <c r="Y17" i="11"/>
  <c r="P17" i="11"/>
  <c r="AB17" i="11"/>
  <c r="Y26" i="11"/>
  <c r="AT40" i="11"/>
  <c r="AT97" i="11"/>
  <c r="G54" i="11"/>
  <c r="G102" i="11"/>
  <c r="G75" i="11"/>
  <c r="AT17" i="11"/>
  <c r="V17" i="11"/>
  <c r="M17" i="11"/>
  <c r="BF26" i="11"/>
  <c r="AZ26" i="11"/>
  <c r="S26" i="11"/>
  <c r="AT102" i="11"/>
  <c r="Y81" i="11"/>
  <c r="D172" i="11"/>
  <c r="D197" i="11"/>
  <c r="D184" i="11"/>
  <c r="D160" i="11"/>
  <c r="D149" i="11"/>
  <c r="D114" i="11"/>
  <c r="D137" i="11"/>
  <c r="D123" i="11"/>
  <c r="F13" i="1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D10" i="11" s="1"/>
  <c r="AF13" i="11"/>
  <c r="AG13" i="11"/>
  <c r="AG10" i="11" s="1"/>
  <c r="AI13" i="11"/>
  <c r="AJ13" i="11"/>
  <c r="AL13" i="11"/>
  <c r="AL10" i="11" s="1"/>
  <c r="AM13" i="11"/>
  <c r="AM10" i="11" s="1"/>
  <c r="AO13" i="11"/>
  <c r="AO10" i="11" s="1"/>
  <c r="AR13" i="11"/>
  <c r="AS13" i="11"/>
  <c r="AS10" i="11" s="1"/>
  <c r="AU13" i="11"/>
  <c r="AU10" i="11" s="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E13" i="11"/>
  <c r="I11" i="8"/>
  <c r="I12" i="8"/>
  <c r="I13" i="8"/>
  <c r="H11" i="8"/>
  <c r="H12" i="8"/>
  <c r="H13" i="8"/>
  <c r="H306" i="8"/>
  <c r="J306" i="8" s="1"/>
  <c r="H309" i="8"/>
  <c r="H310" i="8"/>
  <c r="J310" i="8" s="1"/>
  <c r="AX146" i="10"/>
  <c r="AY146" i="10"/>
  <c r="BM11" i="10"/>
  <c r="BN11" i="10"/>
  <c r="DD389" i="10"/>
  <c r="DC389" i="10"/>
  <c r="DD382" i="10"/>
  <c r="DC382" i="10"/>
  <c r="DD373" i="10"/>
  <c r="DC373" i="10"/>
  <c r="DD360" i="10"/>
  <c r="DC360" i="10"/>
  <c r="DD353" i="10"/>
  <c r="DC353" i="10"/>
  <c r="DD344" i="10"/>
  <c r="DC344" i="10"/>
  <c r="DD335" i="10"/>
  <c r="DC335" i="10"/>
  <c r="DD325" i="10"/>
  <c r="DC325" i="10"/>
  <c r="DD316" i="10"/>
  <c r="DC316" i="10"/>
  <c r="DD308" i="10"/>
  <c r="DC308" i="10"/>
  <c r="DD298" i="10"/>
  <c r="DC298" i="10"/>
  <c r="DD287" i="10"/>
  <c r="DC287" i="10"/>
  <c r="DD277" i="10"/>
  <c r="DC277" i="10"/>
  <c r="DD269" i="10"/>
  <c r="DC269" i="10"/>
  <c r="DD255" i="10"/>
  <c r="DC255" i="10"/>
  <c r="DD242" i="10"/>
  <c r="DC242" i="10"/>
  <c r="DD229" i="10"/>
  <c r="DC229" i="10"/>
  <c r="DD222" i="10"/>
  <c r="DC222" i="10"/>
  <c r="DD213" i="10"/>
  <c r="DC213" i="10"/>
  <c r="DD201" i="10"/>
  <c r="DC201" i="10"/>
  <c r="DD197" i="10"/>
  <c r="DC197" i="10"/>
  <c r="DD183" i="10"/>
  <c r="DC183" i="10"/>
  <c r="DD170" i="10"/>
  <c r="DC170" i="10"/>
  <c r="DD157" i="10"/>
  <c r="DC157" i="10"/>
  <c r="DD146" i="10"/>
  <c r="DC146" i="10"/>
  <c r="DD135" i="10"/>
  <c r="DC135" i="10"/>
  <c r="DD122" i="10"/>
  <c r="DC122" i="10"/>
  <c r="DD113" i="10"/>
  <c r="DC113" i="10"/>
  <c r="DD101" i="10"/>
  <c r="DC101" i="10"/>
  <c r="DD96" i="10"/>
  <c r="DC96" i="10"/>
  <c r="DD79" i="10"/>
  <c r="DC79" i="10"/>
  <c r="DD73" i="10"/>
  <c r="DC73" i="10"/>
  <c r="DD55" i="10"/>
  <c r="DC55" i="10"/>
  <c r="DD50" i="10"/>
  <c r="DC50" i="10"/>
  <c r="DD38" i="10"/>
  <c r="DC38" i="10"/>
  <c r="DD24" i="10"/>
  <c r="DC24" i="10"/>
  <c r="DD15" i="10"/>
  <c r="DC15" i="10"/>
  <c r="DD11" i="10"/>
  <c r="DC11" i="10"/>
  <c r="AZ146" i="10" l="1"/>
  <c r="DE197" i="10"/>
  <c r="C13" i="11"/>
  <c r="AI10" i="11"/>
  <c r="B13" i="11"/>
  <c r="F10" i="11"/>
  <c r="E10" i="11"/>
  <c r="DE122" i="10"/>
  <c r="J13" i="8"/>
  <c r="DE79" i="10"/>
  <c r="AF10" i="11"/>
  <c r="AJ10" i="11"/>
  <c r="DE101" i="10"/>
  <c r="DE24" i="10"/>
  <c r="DE113" i="10"/>
  <c r="DE298" i="10"/>
  <c r="DE222" i="10"/>
  <c r="DE269" i="10"/>
  <c r="DE308" i="10"/>
  <c r="DE373" i="10"/>
  <c r="DE50" i="10"/>
  <c r="DE353" i="10"/>
  <c r="DE335" i="10"/>
  <c r="DE11" i="10"/>
  <c r="DE201" i="10"/>
  <c r="DE242" i="10"/>
  <c r="AR10" i="11"/>
  <c r="AR394" i="11" s="1"/>
  <c r="DE325" i="10"/>
  <c r="DE38" i="10"/>
  <c r="DE146" i="10"/>
  <c r="DE382" i="10"/>
  <c r="DE287" i="10"/>
  <c r="DE96" i="10"/>
  <c r="DE170" i="10"/>
  <c r="DE389" i="10"/>
  <c r="DE157" i="10"/>
  <c r="DE15" i="10"/>
  <c r="DE229" i="10"/>
  <c r="DE360" i="10"/>
  <c r="DE55" i="10"/>
  <c r="DE135" i="10"/>
  <c r="DE183" i="10"/>
  <c r="DE213" i="10"/>
  <c r="DE344" i="10"/>
  <c r="DE73" i="10"/>
  <c r="DE316" i="10"/>
  <c r="DE277" i="10"/>
  <c r="DE255" i="10"/>
  <c r="DD8" i="10"/>
  <c r="DD395" i="10" s="1"/>
  <c r="E45" i="7" s="1"/>
  <c r="DC8" i="10"/>
  <c r="DC395" i="10" s="1"/>
  <c r="D45" i="7" s="1"/>
  <c r="BC10" i="11"/>
  <c r="BC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3" i="11"/>
  <c r="AN10" i="11"/>
  <c r="AQ10" i="11"/>
  <c r="AE10" i="11"/>
  <c r="AW10" i="11"/>
  <c r="D81" i="11"/>
  <c r="D97" i="11"/>
  <c r="D102" i="11"/>
  <c r="D75" i="11"/>
  <c r="D58" i="11"/>
  <c r="D40" i="11"/>
  <c r="D54" i="11"/>
  <c r="D26" i="11"/>
  <c r="D17" i="11"/>
  <c r="CY278" i="10"/>
  <c r="CY97" i="10"/>
  <c r="AN256" i="10"/>
  <c r="AN214" i="10"/>
  <c r="AN198" i="10"/>
  <c r="F45" i="7" l="1"/>
  <c r="C10" i="11"/>
  <c r="B10" i="11"/>
  <c r="AK10" i="11"/>
  <c r="AT10" i="11"/>
  <c r="AH10" i="11"/>
  <c r="AZ10" i="11"/>
  <c r="AS394" i="11"/>
  <c r="AT394" i="11" s="1"/>
  <c r="G10" i="11"/>
  <c r="BF10" i="11"/>
  <c r="D13" i="11"/>
  <c r="DE8" i="10"/>
  <c r="DE395" i="10"/>
  <c r="AK345" i="10"/>
  <c r="AK270" i="10"/>
  <c r="AK256" i="10"/>
  <c r="AK230" i="10"/>
  <c r="AK223" i="10"/>
  <c r="AK214" i="10"/>
  <c r="AK171" i="10"/>
  <c r="AK56" i="10"/>
  <c r="H43" i="8"/>
  <c r="E38" i="10"/>
  <c r="F38" i="10"/>
  <c r="H38" i="10"/>
  <c r="I38" i="10"/>
  <c r="W38" i="10"/>
  <c r="X38" i="10"/>
  <c r="Z38" i="10"/>
  <c r="AA38" i="10"/>
  <c r="AC38" i="10"/>
  <c r="AD38" i="10"/>
  <c r="AI38" i="10"/>
  <c r="AJ38" i="10"/>
  <c r="AL38" i="10"/>
  <c r="AM38" i="10"/>
  <c r="AU38" i="10"/>
  <c r="AV38" i="10"/>
  <c r="AX38" i="10"/>
  <c r="AY38" i="10"/>
  <c r="BA38" i="10"/>
  <c r="BB38" i="10"/>
  <c r="BD38" i="10"/>
  <c r="BE38" i="10"/>
  <c r="BG38" i="10"/>
  <c r="BH38" i="10"/>
  <c r="BM38" i="10"/>
  <c r="BN38" i="10"/>
  <c r="BS38" i="10"/>
  <c r="BT38" i="10"/>
  <c r="BU38" i="10"/>
  <c r="BV38" i="10"/>
  <c r="BW38" i="10"/>
  <c r="BY38" i="10"/>
  <c r="BZ38" i="10"/>
  <c r="CE38" i="10"/>
  <c r="CF38" i="10"/>
  <c r="CH38" i="10"/>
  <c r="CI38" i="10"/>
  <c r="CK38" i="10"/>
  <c r="CL38" i="10"/>
  <c r="CN38" i="10"/>
  <c r="CO38" i="10"/>
  <c r="CQ38" i="10"/>
  <c r="CR38" i="10"/>
  <c r="CW38" i="10"/>
  <c r="CX38" i="10"/>
  <c r="DA38" i="10"/>
  <c r="C38" i="10" l="1"/>
  <c r="CM38" i="10"/>
  <c r="B38" i="10"/>
  <c r="AZ38" i="10"/>
  <c r="DB38" i="10"/>
  <c r="CP38" i="10"/>
  <c r="D10" i="11"/>
  <c r="CY38" i="10"/>
  <c r="BF38" i="10"/>
  <c r="BO38" i="10"/>
  <c r="AK38" i="10"/>
  <c r="BC38" i="10"/>
  <c r="Y38" i="10"/>
  <c r="J43" i="8"/>
  <c r="D394" i="10" l="1"/>
  <c r="BA229" i="10"/>
  <c r="E382" i="10"/>
  <c r="F382" i="10"/>
  <c r="H382" i="10"/>
  <c r="I382" i="10"/>
  <c r="W382" i="10"/>
  <c r="X382" i="10"/>
  <c r="Z382" i="10"/>
  <c r="AA382" i="10"/>
  <c r="AC382" i="10"/>
  <c r="AD382" i="10"/>
  <c r="AE382" i="10"/>
  <c r="AF382" i="10"/>
  <c r="AG382" i="10"/>
  <c r="AI382" i="10"/>
  <c r="AJ382" i="10"/>
  <c r="AL382" i="10"/>
  <c r="AM382" i="10"/>
  <c r="AU382" i="10"/>
  <c r="AV382" i="10"/>
  <c r="AW382" i="10"/>
  <c r="BA382" i="10"/>
  <c r="BB382" i="10"/>
  <c r="BD382" i="10"/>
  <c r="BE382" i="10"/>
  <c r="BG382" i="10"/>
  <c r="BH382" i="10"/>
  <c r="BM382" i="10"/>
  <c r="BN382" i="10"/>
  <c r="BS382" i="10"/>
  <c r="BT382" i="10"/>
  <c r="BV382" i="10"/>
  <c r="BW382" i="10"/>
  <c r="BY382" i="10"/>
  <c r="BZ382" i="10"/>
  <c r="CA382" i="10"/>
  <c r="CE382" i="10"/>
  <c r="CF382" i="10"/>
  <c r="CH382" i="10"/>
  <c r="CI382" i="10"/>
  <c r="CJ382" i="10"/>
  <c r="CK382" i="10"/>
  <c r="CL382" i="10"/>
  <c r="CN382" i="10"/>
  <c r="CO382" i="10"/>
  <c r="CQ382" i="10"/>
  <c r="CR382" i="10"/>
  <c r="CS382" i="10"/>
  <c r="CW382" i="10"/>
  <c r="CX382" i="10"/>
  <c r="E373" i="10"/>
  <c r="F373" i="10"/>
  <c r="H373" i="10"/>
  <c r="I373" i="10"/>
  <c r="W373" i="10"/>
  <c r="X373" i="10"/>
  <c r="Z373" i="10"/>
  <c r="AA373" i="10"/>
  <c r="AB373" i="10"/>
  <c r="AC373" i="10"/>
  <c r="AD373" i="10"/>
  <c r="AE373" i="10"/>
  <c r="AF373" i="10"/>
  <c r="AG373" i="10"/>
  <c r="AI373" i="10"/>
  <c r="AJ373" i="10"/>
  <c r="AL373" i="10"/>
  <c r="AM373" i="10"/>
  <c r="AN373" i="10"/>
  <c r="AU373" i="10"/>
  <c r="AV373" i="10"/>
  <c r="AW373" i="10"/>
  <c r="AX373" i="10"/>
  <c r="AY373" i="10"/>
  <c r="BA373" i="10"/>
  <c r="BB373" i="10"/>
  <c r="BD373" i="10"/>
  <c r="BE373" i="10"/>
  <c r="BG373" i="10"/>
  <c r="BH373" i="10"/>
  <c r="BI373" i="10"/>
  <c r="BM373" i="10"/>
  <c r="BN373" i="10"/>
  <c r="BS373" i="10"/>
  <c r="BT373" i="10"/>
  <c r="BV373" i="10"/>
  <c r="BW373" i="10"/>
  <c r="BY373" i="10"/>
  <c r="BZ373" i="10"/>
  <c r="CA373" i="10"/>
  <c r="CE373" i="10"/>
  <c r="CF373" i="10"/>
  <c r="CG373" i="10"/>
  <c r="CH373" i="10"/>
  <c r="CI373" i="10"/>
  <c r="CJ373" i="10"/>
  <c r="CK373" i="10"/>
  <c r="CL373" i="10"/>
  <c r="CN373" i="10"/>
  <c r="CO373" i="10"/>
  <c r="CQ373" i="10"/>
  <c r="CR373" i="10"/>
  <c r="CS373" i="10"/>
  <c r="CW373" i="10"/>
  <c r="CX373" i="10"/>
  <c r="CZ373" i="10"/>
  <c r="DA373" i="10"/>
  <c r="E360" i="10"/>
  <c r="F360" i="10"/>
  <c r="G360" i="10"/>
  <c r="H360" i="10"/>
  <c r="I360" i="10"/>
  <c r="J360" i="10"/>
  <c r="W360" i="10"/>
  <c r="X360" i="10"/>
  <c r="Z360" i="10"/>
  <c r="AA360" i="10"/>
  <c r="AB360" i="10"/>
  <c r="AC360" i="10"/>
  <c r="AD360" i="10"/>
  <c r="AE360" i="10"/>
  <c r="AF360" i="10"/>
  <c r="AG360" i="10"/>
  <c r="AI360" i="10"/>
  <c r="AJ360" i="10"/>
  <c r="AU360" i="10"/>
  <c r="AV360" i="10"/>
  <c r="AW360" i="10"/>
  <c r="AX360" i="10"/>
  <c r="AY360" i="10"/>
  <c r="BA360" i="10"/>
  <c r="BB360" i="10"/>
  <c r="BD360" i="10"/>
  <c r="BE360" i="10"/>
  <c r="BG360" i="10"/>
  <c r="BH360" i="10"/>
  <c r="BI360" i="10"/>
  <c r="BM360" i="10"/>
  <c r="BN360" i="10"/>
  <c r="BS360" i="10"/>
  <c r="BT360" i="10"/>
  <c r="BU360" i="10"/>
  <c r="BV360" i="10"/>
  <c r="BW360" i="10"/>
  <c r="BX360" i="10"/>
  <c r="BY360" i="10"/>
  <c r="BZ360" i="10"/>
  <c r="CA360" i="10"/>
  <c r="CE360" i="10"/>
  <c r="CF360" i="10"/>
  <c r="CG360" i="10"/>
  <c r="CH360" i="10"/>
  <c r="CI360" i="10"/>
  <c r="CJ360" i="10"/>
  <c r="CK360" i="10"/>
  <c r="CL360" i="10"/>
  <c r="CN360" i="10"/>
  <c r="CO360" i="10"/>
  <c r="CQ360" i="10"/>
  <c r="CR360" i="10"/>
  <c r="CS360" i="10"/>
  <c r="CW360" i="10"/>
  <c r="CX360" i="10"/>
  <c r="E353" i="10"/>
  <c r="F353" i="10"/>
  <c r="H353" i="10"/>
  <c r="I353" i="10"/>
  <c r="J353" i="10"/>
  <c r="W353" i="10"/>
  <c r="X353" i="10"/>
  <c r="Y353" i="10"/>
  <c r="Z353" i="10"/>
  <c r="AA353" i="10"/>
  <c r="AB353" i="10"/>
  <c r="AC353" i="10"/>
  <c r="AD353" i="10"/>
  <c r="AE353" i="10"/>
  <c r="AF353" i="10"/>
  <c r="AG353" i="10"/>
  <c r="AH353" i="10"/>
  <c r="AL353" i="10"/>
  <c r="AM353" i="10"/>
  <c r="AU353" i="10"/>
  <c r="AV353" i="10"/>
  <c r="AW353" i="10"/>
  <c r="AX353" i="10"/>
  <c r="AY353" i="10"/>
  <c r="BA353" i="10"/>
  <c r="BB353" i="10"/>
  <c r="BD353" i="10"/>
  <c r="BE353" i="10"/>
  <c r="BG353" i="10"/>
  <c r="BH353" i="10"/>
  <c r="BI353" i="10"/>
  <c r="BM353" i="10"/>
  <c r="BN353" i="10"/>
  <c r="BS353" i="10"/>
  <c r="BT353" i="10"/>
  <c r="BU353" i="10"/>
  <c r="BV353" i="10"/>
  <c r="BW353" i="10"/>
  <c r="BX353" i="10"/>
  <c r="BY353" i="10"/>
  <c r="BZ353" i="10"/>
  <c r="CA353" i="10"/>
  <c r="CE353" i="10"/>
  <c r="CF353" i="10"/>
  <c r="CG353" i="10"/>
  <c r="CH353" i="10"/>
  <c r="CI353" i="10"/>
  <c r="CJ353" i="10"/>
  <c r="CK353" i="10"/>
  <c r="CL353" i="10"/>
  <c r="CM353" i="10"/>
  <c r="CQ353" i="10"/>
  <c r="CR353" i="10"/>
  <c r="CS353" i="10"/>
  <c r="CW353" i="10"/>
  <c r="CX353" i="10"/>
  <c r="CZ353" i="10"/>
  <c r="DA353" i="10"/>
  <c r="E344" i="10"/>
  <c r="F344" i="10"/>
  <c r="H344" i="10"/>
  <c r="I344" i="10"/>
  <c r="W344" i="10"/>
  <c r="X344" i="10"/>
  <c r="Z344" i="10"/>
  <c r="AA344" i="10"/>
  <c r="AB344" i="10"/>
  <c r="AC344" i="10"/>
  <c r="AD344" i="10"/>
  <c r="AE344" i="10"/>
  <c r="AI344" i="10"/>
  <c r="AJ344" i="10"/>
  <c r="AL344" i="10"/>
  <c r="AM344" i="10"/>
  <c r="AU344" i="10"/>
  <c r="AV344" i="10"/>
  <c r="AW344" i="10"/>
  <c r="AX344" i="10"/>
  <c r="AY344" i="10"/>
  <c r="BA344" i="10"/>
  <c r="BB344" i="10"/>
  <c r="BD344" i="10"/>
  <c r="BE344" i="10"/>
  <c r="BG344" i="10"/>
  <c r="BH344" i="10"/>
  <c r="BI344" i="10"/>
  <c r="BM344" i="10"/>
  <c r="BN344" i="10"/>
  <c r="BS344" i="10"/>
  <c r="BT344" i="10"/>
  <c r="BU344" i="10"/>
  <c r="BV344" i="10"/>
  <c r="BW344" i="10"/>
  <c r="BX344" i="10"/>
  <c r="BY344" i="10"/>
  <c r="BZ344" i="10"/>
  <c r="CA344" i="10"/>
  <c r="CH344" i="10"/>
  <c r="CI344" i="10"/>
  <c r="CJ344" i="10"/>
  <c r="CK344" i="10"/>
  <c r="CL344" i="10"/>
  <c r="CN344" i="10"/>
  <c r="CO344" i="10"/>
  <c r="CQ344" i="10"/>
  <c r="CR344" i="10"/>
  <c r="CS344" i="10"/>
  <c r="CW344" i="10"/>
  <c r="CX344" i="10"/>
  <c r="CZ344" i="10"/>
  <c r="DA344" i="10"/>
  <c r="E335" i="10"/>
  <c r="F335" i="10"/>
  <c r="H335" i="10"/>
  <c r="I335" i="10"/>
  <c r="J335" i="10"/>
  <c r="W335" i="10"/>
  <c r="X335" i="10"/>
  <c r="Z335" i="10"/>
  <c r="AA335" i="10"/>
  <c r="AC335" i="10"/>
  <c r="AD335" i="10"/>
  <c r="AE335" i="10"/>
  <c r="AF335" i="10"/>
  <c r="AG335" i="10"/>
  <c r="AL335" i="10"/>
  <c r="AM335" i="10"/>
  <c r="AU335" i="10"/>
  <c r="AV335" i="10"/>
  <c r="AW335" i="10"/>
  <c r="AX335" i="10"/>
  <c r="AY335" i="10"/>
  <c r="BA335" i="10"/>
  <c r="BB335" i="10"/>
  <c r="BD335" i="10"/>
  <c r="BE335" i="10"/>
  <c r="BG335" i="10"/>
  <c r="BH335" i="10"/>
  <c r="BM335" i="10"/>
  <c r="BN335" i="10"/>
  <c r="BS335" i="10"/>
  <c r="BT335" i="10"/>
  <c r="BV335" i="10"/>
  <c r="BW335" i="10"/>
  <c r="BY335" i="10"/>
  <c r="BZ335" i="10"/>
  <c r="CA335" i="10"/>
  <c r="CE335" i="10"/>
  <c r="CF335" i="10"/>
  <c r="CH335" i="10"/>
  <c r="CI335" i="10"/>
  <c r="CJ335" i="10"/>
  <c r="CK335" i="10"/>
  <c r="CL335" i="10"/>
  <c r="CN335" i="10"/>
  <c r="CO335" i="10"/>
  <c r="CQ335" i="10"/>
  <c r="CR335" i="10"/>
  <c r="CS335" i="10"/>
  <c r="CW335" i="10"/>
  <c r="CX335" i="10"/>
  <c r="CZ335" i="10"/>
  <c r="DA335" i="10"/>
  <c r="AZ335" i="10" l="1"/>
  <c r="AZ344" i="10"/>
  <c r="AZ360" i="10"/>
  <c r="AZ373" i="10"/>
  <c r="J373" i="10"/>
  <c r="AZ353" i="10"/>
  <c r="CM382" i="10"/>
  <c r="C344" i="10"/>
  <c r="CP373" i="10"/>
  <c r="BX382" i="10"/>
  <c r="C360" i="10"/>
  <c r="B353" i="10"/>
  <c r="C373" i="10"/>
  <c r="B373" i="10"/>
  <c r="C382" i="10"/>
  <c r="B344" i="10"/>
  <c r="B382" i="10"/>
  <c r="B335" i="10"/>
  <c r="C353" i="10"/>
  <c r="G335" i="10"/>
  <c r="C335" i="10"/>
  <c r="B360" i="10"/>
  <c r="G344" i="10"/>
  <c r="BI382" i="10"/>
  <c r="AK360" i="10"/>
  <c r="CG335" i="10"/>
  <c r="AN335" i="10"/>
  <c r="AN353" i="10"/>
  <c r="AH373" i="10"/>
  <c r="CP382" i="10"/>
  <c r="CP360" i="10"/>
  <c r="CP344" i="10"/>
  <c r="BO353" i="10"/>
  <c r="CP335" i="10"/>
  <c r="Y335" i="10"/>
  <c r="BC373" i="10"/>
  <c r="BC335" i="10"/>
  <c r="BU382" i="10"/>
  <c r="AB382" i="10"/>
  <c r="DB373" i="10"/>
  <c r="DB353" i="10"/>
  <c r="DB344" i="10"/>
  <c r="DB335" i="10"/>
  <c r="Y360" i="10"/>
  <c r="Y382" i="10"/>
  <c r="Y344" i="10"/>
  <c r="Y373" i="10"/>
  <c r="AN382" i="10"/>
  <c r="AK382" i="10"/>
  <c r="CS9" i="10"/>
  <c r="CY373" i="10"/>
  <c r="CY382" i="10"/>
  <c r="BO373" i="10"/>
  <c r="AW9" i="10"/>
  <c r="BC353" i="10"/>
  <c r="BF360" i="10"/>
  <c r="CJ10" i="10"/>
  <c r="CY360" i="10"/>
  <c r="J9" i="10"/>
  <c r="CY335" i="10"/>
  <c r="CY344" i="10"/>
  <c r="CY353" i="10"/>
  <c r="BO360" i="10"/>
  <c r="BO344" i="10"/>
  <c r="BO9" i="10"/>
  <c r="G9" i="10"/>
  <c r="CY9" i="10"/>
  <c r="BC10" i="10"/>
  <c r="BC382" i="10"/>
  <c r="Y9" i="10"/>
  <c r="AN9" i="10"/>
  <c r="AK9" i="10"/>
  <c r="BO382" i="10"/>
  <c r="AH9" i="10"/>
  <c r="AE9" i="10"/>
  <c r="AE10" i="10"/>
  <c r="BI9" i="10"/>
  <c r="BX10" i="10"/>
  <c r="BU10" i="10"/>
  <c r="CG10" i="10"/>
  <c r="BF9" i="10"/>
  <c r="BF344" i="10"/>
  <c r="BF382" i="10"/>
  <c r="BC360" i="10"/>
  <c r="BF353" i="10"/>
  <c r="BC344" i="10"/>
  <c r="AK344" i="10"/>
  <c r="BO335" i="10"/>
  <c r="BF335" i="10"/>
  <c r="E325" i="10"/>
  <c r="F325" i="10"/>
  <c r="H325" i="10"/>
  <c r="I325" i="10"/>
  <c r="J325" i="10"/>
  <c r="W325" i="10"/>
  <c r="X325" i="10"/>
  <c r="Z325" i="10"/>
  <c r="AA325" i="10"/>
  <c r="AB325" i="10"/>
  <c r="AC325" i="10"/>
  <c r="AD325" i="10"/>
  <c r="AE325" i="10"/>
  <c r="AF325" i="10"/>
  <c r="AG325" i="10"/>
  <c r="AI325" i="10"/>
  <c r="AJ325" i="10"/>
  <c r="AL325" i="10"/>
  <c r="AM325" i="10"/>
  <c r="AU325" i="10"/>
  <c r="AV325" i="10"/>
  <c r="AW325" i="10"/>
  <c r="BA325" i="10"/>
  <c r="BB325" i="10"/>
  <c r="BD325" i="10"/>
  <c r="BE325" i="10"/>
  <c r="BG325" i="10"/>
  <c r="BH325" i="10"/>
  <c r="BI325" i="10"/>
  <c r="BM325" i="10"/>
  <c r="BN325" i="10"/>
  <c r="BS325" i="10"/>
  <c r="BT325" i="10"/>
  <c r="BU325" i="10"/>
  <c r="BV325" i="10"/>
  <c r="BW325" i="10"/>
  <c r="BX325" i="10"/>
  <c r="BY325" i="10"/>
  <c r="BZ325" i="10"/>
  <c r="CA325" i="10"/>
  <c r="CE325" i="10"/>
  <c r="CF325" i="10"/>
  <c r="CH325" i="10"/>
  <c r="CI325" i="10"/>
  <c r="CJ325" i="10"/>
  <c r="CK325" i="10"/>
  <c r="CL325" i="10"/>
  <c r="CN325" i="10"/>
  <c r="CO325" i="10"/>
  <c r="CP325" i="10"/>
  <c r="CQ325" i="10"/>
  <c r="CR325" i="10"/>
  <c r="CS325" i="10"/>
  <c r="CW325" i="10"/>
  <c r="CX325" i="10"/>
  <c r="E316" i="10"/>
  <c r="F316" i="10"/>
  <c r="H316" i="10"/>
  <c r="I316" i="10"/>
  <c r="W316" i="10"/>
  <c r="X316" i="10"/>
  <c r="Z316" i="10"/>
  <c r="AA316" i="10"/>
  <c r="AC316" i="10"/>
  <c r="AD316" i="10"/>
  <c r="AE316" i="10"/>
  <c r="AF316" i="10"/>
  <c r="AG316" i="10"/>
  <c r="AI316" i="10"/>
  <c r="AJ316" i="10"/>
  <c r="AU316" i="10"/>
  <c r="AV316" i="10"/>
  <c r="AW316" i="10"/>
  <c r="AX316" i="10"/>
  <c r="AY316" i="10"/>
  <c r="BA316" i="10"/>
  <c r="BB316" i="10"/>
  <c r="BD316" i="10"/>
  <c r="BE316" i="10"/>
  <c r="BG316" i="10"/>
  <c r="BH316" i="10"/>
  <c r="BM316" i="10"/>
  <c r="BN316" i="10"/>
  <c r="BS316" i="10"/>
  <c r="BT316" i="10"/>
  <c r="BU316" i="10"/>
  <c r="BV316" i="10"/>
  <c r="BW316" i="10"/>
  <c r="BY316" i="10"/>
  <c r="BZ316" i="10"/>
  <c r="CA316" i="10"/>
  <c r="CE316" i="10"/>
  <c r="CF316" i="10"/>
  <c r="CG316" i="10"/>
  <c r="CH316" i="10"/>
  <c r="CI316" i="10"/>
  <c r="CJ316" i="10"/>
  <c r="CK316" i="10"/>
  <c r="CL316" i="10"/>
  <c r="CM316" i="10"/>
  <c r="CN316" i="10"/>
  <c r="CO316" i="10"/>
  <c r="CQ316" i="10"/>
  <c r="CR316" i="10"/>
  <c r="CS316" i="10"/>
  <c r="CW316" i="10"/>
  <c r="CX316" i="10"/>
  <c r="CZ316" i="10"/>
  <c r="DA316" i="10"/>
  <c r="B316" i="10" l="1"/>
  <c r="AZ316" i="10"/>
  <c r="J316" i="10"/>
  <c r="G316" i="10"/>
  <c r="C316" i="10"/>
  <c r="B325" i="10"/>
  <c r="C325" i="10"/>
  <c r="AH316" i="10"/>
  <c r="AK325" i="10"/>
  <c r="BC316" i="10"/>
  <c r="BC325" i="10"/>
  <c r="CP316" i="10"/>
  <c r="DB316" i="10"/>
  <c r="AK316" i="10"/>
  <c r="Y316" i="10"/>
  <c r="Y325" i="10"/>
  <c r="CY325" i="10"/>
  <c r="CY316" i="10"/>
  <c r="D10" i="10"/>
  <c r="D9" i="10"/>
  <c r="D382" i="10"/>
  <c r="D373" i="10"/>
  <c r="D360" i="10"/>
  <c r="D344" i="10"/>
  <c r="D353" i="10"/>
  <c r="D335" i="10"/>
  <c r="H308" i="10"/>
  <c r="I308" i="10"/>
  <c r="J308" i="10"/>
  <c r="W308" i="10"/>
  <c r="X308" i="10"/>
  <c r="Z308" i="10"/>
  <c r="AA308" i="10"/>
  <c r="AC308" i="10"/>
  <c r="AD308" i="10"/>
  <c r="AE308" i="10"/>
  <c r="AI308" i="10"/>
  <c r="AJ308" i="10"/>
  <c r="AU308" i="10"/>
  <c r="AV308" i="10"/>
  <c r="AW308" i="10"/>
  <c r="BA308" i="10"/>
  <c r="BB308" i="10"/>
  <c r="BD308" i="10"/>
  <c r="BE308" i="10"/>
  <c r="BG308" i="10"/>
  <c r="BH308" i="10"/>
  <c r="BI308" i="10"/>
  <c r="BM308" i="10"/>
  <c r="BN308" i="10"/>
  <c r="BS308" i="10"/>
  <c r="BT308" i="10"/>
  <c r="BU308" i="10"/>
  <c r="BV308" i="10"/>
  <c r="BW308" i="10"/>
  <c r="BX308" i="10"/>
  <c r="BY308" i="10"/>
  <c r="BZ308" i="10"/>
  <c r="CA308" i="10"/>
  <c r="CE308" i="10"/>
  <c r="CF308" i="10"/>
  <c r="CG308" i="10"/>
  <c r="CH308" i="10"/>
  <c r="CI308" i="10"/>
  <c r="CJ308" i="10"/>
  <c r="CK308" i="10"/>
  <c r="CL308" i="10"/>
  <c r="CM308" i="10"/>
  <c r="CN308" i="10"/>
  <c r="CO308" i="10"/>
  <c r="CQ308" i="10"/>
  <c r="CR308" i="10"/>
  <c r="CS308" i="10"/>
  <c r="CW308" i="10"/>
  <c r="CX308" i="10"/>
  <c r="H298" i="10"/>
  <c r="I298" i="10"/>
  <c r="W298" i="10"/>
  <c r="X298" i="10"/>
  <c r="Y298" i="10"/>
  <c r="Z298" i="10"/>
  <c r="AA298" i="10"/>
  <c r="AB298" i="10"/>
  <c r="AC298" i="10"/>
  <c r="AD298" i="10"/>
  <c r="AE298" i="10"/>
  <c r="AF298" i="10"/>
  <c r="AG298" i="10"/>
  <c r="AI298" i="10"/>
  <c r="AJ298" i="10"/>
  <c r="AU298" i="10"/>
  <c r="AV298" i="10"/>
  <c r="AW298" i="10"/>
  <c r="AX298" i="10"/>
  <c r="AY298" i="10"/>
  <c r="BA298" i="10"/>
  <c r="BB298" i="10"/>
  <c r="BD298" i="10"/>
  <c r="BE298" i="10"/>
  <c r="BG298" i="10"/>
  <c r="BH298" i="10"/>
  <c r="BM298" i="10"/>
  <c r="BN298" i="10"/>
  <c r="BS298" i="10"/>
  <c r="BT298" i="10"/>
  <c r="BU298" i="10"/>
  <c r="BV298" i="10"/>
  <c r="BW298" i="10"/>
  <c r="BY298" i="10"/>
  <c r="BZ298" i="10"/>
  <c r="CA298" i="10"/>
  <c r="CE298" i="10"/>
  <c r="CF298" i="10"/>
  <c r="CG298" i="10"/>
  <c r="CH298" i="10"/>
  <c r="CI298" i="10"/>
  <c r="CJ298" i="10"/>
  <c r="CK298" i="10"/>
  <c r="CL298" i="10"/>
  <c r="CN298" i="10"/>
  <c r="CO298" i="10"/>
  <c r="CQ298" i="10"/>
  <c r="CR298" i="10"/>
  <c r="CS298" i="10"/>
  <c r="CW298" i="10"/>
  <c r="CX298" i="10"/>
  <c r="CZ298" i="10"/>
  <c r="DA298" i="10"/>
  <c r="E287" i="10"/>
  <c r="F287" i="10"/>
  <c r="H287" i="10"/>
  <c r="I287" i="10"/>
  <c r="W287" i="10"/>
  <c r="X287" i="10"/>
  <c r="Z287" i="10"/>
  <c r="AA287" i="10"/>
  <c r="AC287" i="10"/>
  <c r="AD287" i="10"/>
  <c r="AE287" i="10"/>
  <c r="AF287" i="10"/>
  <c r="AG287" i="10"/>
  <c r="AI287" i="10"/>
  <c r="AJ287" i="10"/>
  <c r="AL287" i="10"/>
  <c r="AM287" i="10"/>
  <c r="AU287" i="10"/>
  <c r="AV287" i="10"/>
  <c r="AW287" i="10"/>
  <c r="AX287" i="10"/>
  <c r="AY287" i="10"/>
  <c r="BA287" i="10"/>
  <c r="BB287" i="10"/>
  <c r="BD287" i="10"/>
  <c r="BE287" i="10"/>
  <c r="BG287" i="10"/>
  <c r="BH287" i="10"/>
  <c r="BI287" i="10"/>
  <c r="BM287" i="10"/>
  <c r="BN287" i="10"/>
  <c r="BS287" i="10"/>
  <c r="BT287" i="10"/>
  <c r="BU287" i="10"/>
  <c r="BV287" i="10"/>
  <c r="BW287" i="10"/>
  <c r="BY287" i="10"/>
  <c r="BZ287" i="10"/>
  <c r="CA287" i="10"/>
  <c r="CE287" i="10"/>
  <c r="CF287" i="10"/>
  <c r="CH287" i="10"/>
  <c r="CI287" i="10"/>
  <c r="CJ287" i="10"/>
  <c r="CK287" i="10"/>
  <c r="CL287" i="10"/>
  <c r="CN287" i="10"/>
  <c r="CO287" i="10"/>
  <c r="CQ287" i="10"/>
  <c r="CR287" i="10"/>
  <c r="CS287" i="10"/>
  <c r="CW287" i="10"/>
  <c r="CX287" i="10"/>
  <c r="CZ287" i="10"/>
  <c r="DA287" i="10"/>
  <c r="E277" i="10"/>
  <c r="F277" i="10"/>
  <c r="H277" i="10"/>
  <c r="I277" i="10"/>
  <c r="J277" i="10"/>
  <c r="W277" i="10"/>
  <c r="X277" i="10"/>
  <c r="Z277" i="10"/>
  <c r="AA277" i="10"/>
  <c r="AC277" i="10"/>
  <c r="AD277" i="10"/>
  <c r="AE277" i="10"/>
  <c r="AI277" i="10"/>
  <c r="AJ277" i="10"/>
  <c r="AU277" i="10"/>
  <c r="AV277" i="10"/>
  <c r="AW277" i="10"/>
  <c r="BA277" i="10"/>
  <c r="BB277" i="10"/>
  <c r="BD277" i="10"/>
  <c r="BE277" i="10"/>
  <c r="BG277" i="10"/>
  <c r="BH277" i="10"/>
  <c r="BM277" i="10"/>
  <c r="BN277" i="10"/>
  <c r="BS277" i="10"/>
  <c r="BT277" i="10"/>
  <c r="BU277" i="10"/>
  <c r="BV277" i="10"/>
  <c r="BW277" i="10"/>
  <c r="BX277" i="10"/>
  <c r="BY277" i="10"/>
  <c r="BZ277" i="10"/>
  <c r="CA277" i="10"/>
  <c r="CE277" i="10"/>
  <c r="CF277" i="10"/>
  <c r="CG277" i="10"/>
  <c r="CH277" i="10"/>
  <c r="CI277" i="10"/>
  <c r="CJ277" i="10"/>
  <c r="CK277" i="10"/>
  <c r="CL277" i="10"/>
  <c r="CN277" i="10"/>
  <c r="CO277" i="10"/>
  <c r="CQ277" i="10"/>
  <c r="CR277" i="10"/>
  <c r="CS277" i="10"/>
  <c r="CW277" i="10"/>
  <c r="CX277" i="10"/>
  <c r="E269" i="10"/>
  <c r="F269" i="10"/>
  <c r="G269" i="10"/>
  <c r="H269" i="10"/>
  <c r="I269" i="10"/>
  <c r="W269" i="10"/>
  <c r="X269" i="10"/>
  <c r="Z269" i="10"/>
  <c r="AA269" i="10"/>
  <c r="AC269" i="10"/>
  <c r="AD269" i="10"/>
  <c r="AE269" i="10"/>
  <c r="AF269" i="10"/>
  <c r="AG269" i="10"/>
  <c r="AI269" i="10"/>
  <c r="AJ269" i="10"/>
  <c r="AL269" i="10"/>
  <c r="AM269" i="10"/>
  <c r="AN269" i="10"/>
  <c r="AU269" i="10"/>
  <c r="AV269" i="10"/>
  <c r="AW269" i="10"/>
  <c r="AX269" i="10"/>
  <c r="AY269" i="10"/>
  <c r="BA269" i="10"/>
  <c r="BB269" i="10"/>
  <c r="BD269" i="10"/>
  <c r="BE269" i="10"/>
  <c r="BG269" i="10"/>
  <c r="BH269" i="10"/>
  <c r="BI269" i="10"/>
  <c r="BM269" i="10"/>
  <c r="BN269" i="10"/>
  <c r="BS269" i="10"/>
  <c r="BT269" i="10"/>
  <c r="BV269" i="10"/>
  <c r="BW269" i="10"/>
  <c r="BX269" i="10"/>
  <c r="BY269" i="10"/>
  <c r="BZ269" i="10"/>
  <c r="CA269" i="10"/>
  <c r="CE269" i="10"/>
  <c r="CF269" i="10"/>
  <c r="CG269" i="10"/>
  <c r="CH269" i="10"/>
  <c r="CI269" i="10"/>
  <c r="CJ269" i="10"/>
  <c r="CK269" i="10"/>
  <c r="CL269" i="10"/>
  <c r="CN269" i="10"/>
  <c r="CO269" i="10"/>
  <c r="CQ269" i="10"/>
  <c r="CR269" i="10"/>
  <c r="CS269" i="10"/>
  <c r="CW269" i="10"/>
  <c r="CX269" i="10"/>
  <c r="CZ269" i="10"/>
  <c r="H255" i="10"/>
  <c r="I255" i="10"/>
  <c r="J255" i="10"/>
  <c r="W255" i="10"/>
  <c r="X255" i="10"/>
  <c r="Y255" i="10"/>
  <c r="Z255" i="10"/>
  <c r="AA255" i="10"/>
  <c r="AB255" i="10"/>
  <c r="AC255" i="10"/>
  <c r="AD255" i="10"/>
  <c r="AE255" i="10"/>
  <c r="AF255" i="10"/>
  <c r="AG255" i="10"/>
  <c r="AI255" i="10"/>
  <c r="AJ255" i="10"/>
  <c r="AL255" i="10"/>
  <c r="AM255" i="10"/>
  <c r="AU255" i="10"/>
  <c r="AV255" i="10"/>
  <c r="AW255" i="10"/>
  <c r="BA255" i="10"/>
  <c r="BB255" i="10"/>
  <c r="BD255" i="10"/>
  <c r="BE255" i="10"/>
  <c r="BG255" i="10"/>
  <c r="BH255" i="10"/>
  <c r="BI255" i="10"/>
  <c r="BM255" i="10"/>
  <c r="BN255" i="10"/>
  <c r="BS255" i="10"/>
  <c r="BT255" i="10"/>
  <c r="BV255" i="10"/>
  <c r="BW255" i="10"/>
  <c r="BX255" i="10"/>
  <c r="BY255" i="10"/>
  <c r="BZ255" i="10"/>
  <c r="CA255" i="10"/>
  <c r="CE255" i="10"/>
  <c r="CF255" i="10"/>
  <c r="CG255" i="10"/>
  <c r="CH255" i="10"/>
  <c r="CI255" i="10"/>
  <c r="CJ255" i="10"/>
  <c r="CK255" i="10"/>
  <c r="CL255" i="10"/>
  <c r="CN255" i="10"/>
  <c r="CO255" i="10"/>
  <c r="CQ255" i="10"/>
  <c r="CR255" i="10"/>
  <c r="CS255" i="10"/>
  <c r="CW255" i="10"/>
  <c r="CX255" i="10"/>
  <c r="E242" i="10"/>
  <c r="F242" i="10"/>
  <c r="H242" i="10"/>
  <c r="I242" i="10"/>
  <c r="W242" i="10"/>
  <c r="X242" i="10"/>
  <c r="Z242" i="10"/>
  <c r="AA242" i="10"/>
  <c r="AB242" i="10"/>
  <c r="AC242" i="10"/>
  <c r="AD242" i="10"/>
  <c r="AE242" i="10"/>
  <c r="AF242" i="10"/>
  <c r="AG242" i="10"/>
  <c r="AI242" i="10"/>
  <c r="AJ242" i="10"/>
  <c r="AK242" i="10"/>
  <c r="AU242" i="10"/>
  <c r="AV242" i="10"/>
  <c r="AW242" i="10"/>
  <c r="AY242" i="10"/>
  <c r="AZ242" i="10" s="1"/>
  <c r="BA242" i="10"/>
  <c r="BB242" i="10"/>
  <c r="BD242" i="10"/>
  <c r="BE242" i="10"/>
  <c r="BG242" i="10"/>
  <c r="BH242" i="10"/>
  <c r="BI242" i="10"/>
  <c r="BM242" i="10"/>
  <c r="BN242" i="10"/>
  <c r="BS242" i="10"/>
  <c r="BT242" i="10"/>
  <c r="BU242" i="10"/>
  <c r="BV242" i="10"/>
  <c r="BW242" i="10"/>
  <c r="BX242" i="10"/>
  <c r="BY242" i="10"/>
  <c r="BZ242" i="10"/>
  <c r="CA242" i="10"/>
  <c r="CE242" i="10"/>
  <c r="CF242" i="10"/>
  <c r="CG242" i="10"/>
  <c r="CH242" i="10"/>
  <c r="CI242" i="10"/>
  <c r="CJ242" i="10"/>
  <c r="CK242" i="10"/>
  <c r="CL242" i="10"/>
  <c r="CN242" i="10"/>
  <c r="CO242" i="10"/>
  <c r="CQ242" i="10"/>
  <c r="CR242" i="10"/>
  <c r="CS242" i="10"/>
  <c r="CW242" i="10"/>
  <c r="CX242" i="10"/>
  <c r="CZ242" i="10"/>
  <c r="DA242" i="10"/>
  <c r="H229" i="10"/>
  <c r="I229" i="10"/>
  <c r="W229" i="10"/>
  <c r="X229" i="10"/>
  <c r="Z229" i="10"/>
  <c r="AA229" i="10"/>
  <c r="AC229" i="10"/>
  <c r="AD229" i="10"/>
  <c r="AE229" i="10"/>
  <c r="AF229" i="10"/>
  <c r="AG229" i="10"/>
  <c r="AI229" i="10"/>
  <c r="AJ229" i="10"/>
  <c r="AU229" i="10"/>
  <c r="AV229" i="10"/>
  <c r="AW229" i="10"/>
  <c r="AX229" i="10"/>
  <c r="AY229" i="10"/>
  <c r="BB229" i="10"/>
  <c r="BC229" i="10" s="1"/>
  <c r="BD229" i="10"/>
  <c r="BE229" i="10"/>
  <c r="BG229" i="10"/>
  <c r="BH229" i="10"/>
  <c r="BI229" i="10"/>
  <c r="BM229" i="10"/>
  <c r="BN229" i="10"/>
  <c r="BS229" i="10"/>
  <c r="BT229" i="10"/>
  <c r="BV229" i="10"/>
  <c r="BW229" i="10"/>
  <c r="BX229" i="10"/>
  <c r="BY229" i="10"/>
  <c r="BZ229" i="10"/>
  <c r="CA229" i="10"/>
  <c r="CE229" i="10"/>
  <c r="CF229" i="10"/>
  <c r="CG229" i="10"/>
  <c r="CH229" i="10"/>
  <c r="CI229" i="10"/>
  <c r="CJ229" i="10"/>
  <c r="CK229" i="10"/>
  <c r="CL229" i="10"/>
  <c r="CN229" i="10"/>
  <c r="CO229" i="10"/>
  <c r="CP229" i="10"/>
  <c r="CQ229" i="10"/>
  <c r="CR229" i="10"/>
  <c r="CS229" i="10"/>
  <c r="CW229" i="10"/>
  <c r="CX229" i="10"/>
  <c r="CZ229" i="10"/>
  <c r="DA229" i="10"/>
  <c r="E222" i="10"/>
  <c r="F222" i="10"/>
  <c r="H222" i="10"/>
  <c r="I222" i="10"/>
  <c r="J222" i="10"/>
  <c r="W222" i="10"/>
  <c r="X222" i="10"/>
  <c r="Y222" i="10"/>
  <c r="Z222" i="10"/>
  <c r="AA222" i="10"/>
  <c r="AB222" i="10"/>
  <c r="AC222" i="10"/>
  <c r="AD222" i="10"/>
  <c r="AE222" i="10"/>
  <c r="AI222" i="10"/>
  <c r="AJ222" i="10"/>
  <c r="AL222" i="10"/>
  <c r="AM222" i="10"/>
  <c r="AU222" i="10"/>
  <c r="AV222" i="10"/>
  <c r="AW222" i="10"/>
  <c r="AY222" i="10"/>
  <c r="AZ222" i="10" s="1"/>
  <c r="BA222" i="10"/>
  <c r="BB222" i="10"/>
  <c r="BD222" i="10"/>
  <c r="BE222" i="10"/>
  <c r="BG222" i="10"/>
  <c r="BH222" i="10"/>
  <c r="BI222" i="10"/>
  <c r="BM222" i="10"/>
  <c r="BN222" i="10"/>
  <c r="BS222" i="10"/>
  <c r="BT222" i="10"/>
  <c r="BU222" i="10"/>
  <c r="BV222" i="10"/>
  <c r="BW222" i="10"/>
  <c r="BX222" i="10"/>
  <c r="BY222" i="10"/>
  <c r="BZ222" i="10"/>
  <c r="CA222" i="10"/>
  <c r="CE222" i="10"/>
  <c r="CF222" i="10"/>
  <c r="CG222" i="10"/>
  <c r="CH222" i="10"/>
  <c r="CI222" i="10"/>
  <c r="CJ222" i="10"/>
  <c r="CK222" i="10"/>
  <c r="CL222" i="10"/>
  <c r="CN222" i="10"/>
  <c r="CO222" i="10"/>
  <c r="CP222" i="10"/>
  <c r="CQ222" i="10"/>
  <c r="CR222" i="10"/>
  <c r="CS222" i="10"/>
  <c r="CW222" i="10"/>
  <c r="CX222" i="10"/>
  <c r="CZ222" i="10"/>
  <c r="DA222" i="10"/>
  <c r="E213" i="10"/>
  <c r="F213" i="10"/>
  <c r="H213" i="10"/>
  <c r="I213" i="10"/>
  <c r="W213" i="10"/>
  <c r="X213" i="10"/>
  <c r="Z213" i="10"/>
  <c r="AA213" i="10"/>
  <c r="AC213" i="10"/>
  <c r="AD213" i="10"/>
  <c r="AE213" i="10"/>
  <c r="AF213" i="10"/>
  <c r="AG213" i="10"/>
  <c r="AI213" i="10"/>
  <c r="AJ213" i="10"/>
  <c r="AL213" i="10"/>
  <c r="AM213" i="10"/>
  <c r="AU213" i="10"/>
  <c r="AV213" i="10"/>
  <c r="AW213" i="10"/>
  <c r="AX213" i="10"/>
  <c r="AY213" i="10"/>
  <c r="BA213" i="10"/>
  <c r="BB213" i="10"/>
  <c r="BD213" i="10"/>
  <c r="BE213" i="10"/>
  <c r="BG213" i="10"/>
  <c r="BH213" i="10"/>
  <c r="BM213" i="10"/>
  <c r="BN213" i="10"/>
  <c r="BS213" i="10"/>
  <c r="BT213" i="10"/>
  <c r="BU213" i="10"/>
  <c r="BV213" i="10"/>
  <c r="BW213" i="10"/>
  <c r="BX213" i="10"/>
  <c r="BY213" i="10"/>
  <c r="BZ213" i="10"/>
  <c r="CA213" i="10"/>
  <c r="CE213" i="10"/>
  <c r="CF213" i="10"/>
  <c r="CG213" i="10"/>
  <c r="CH213" i="10"/>
  <c r="CI213" i="10"/>
  <c r="CJ213" i="10"/>
  <c r="CK213" i="10"/>
  <c r="CL213" i="10"/>
  <c r="CN213" i="10"/>
  <c r="CO213" i="10"/>
  <c r="CQ213" i="10"/>
  <c r="CR213" i="10"/>
  <c r="CS213" i="10"/>
  <c r="CW213" i="10"/>
  <c r="CX213" i="10"/>
  <c r="CZ213" i="10"/>
  <c r="DA213" i="10"/>
  <c r="H201" i="10"/>
  <c r="I201" i="10"/>
  <c r="W201" i="10"/>
  <c r="X201" i="10"/>
  <c r="Z201" i="10"/>
  <c r="AA201" i="10"/>
  <c r="AC201" i="10"/>
  <c r="AD201" i="10"/>
  <c r="AE201" i="10"/>
  <c r="AF201" i="10"/>
  <c r="AG201" i="10"/>
  <c r="AL201" i="10"/>
  <c r="AM201" i="10"/>
  <c r="AU201" i="10"/>
  <c r="AV201" i="10"/>
  <c r="AW201" i="10"/>
  <c r="AX201" i="10"/>
  <c r="AY201" i="10"/>
  <c r="BA201" i="10"/>
  <c r="BB201" i="10"/>
  <c r="BD201" i="10"/>
  <c r="BE201" i="10"/>
  <c r="BG201" i="10"/>
  <c r="BH201" i="10"/>
  <c r="BI201" i="10"/>
  <c r="BM201" i="10"/>
  <c r="BN201" i="10"/>
  <c r="BS201" i="10"/>
  <c r="BT201" i="10"/>
  <c r="BU201" i="10"/>
  <c r="BV201" i="10"/>
  <c r="BW201" i="10"/>
  <c r="BX201" i="10"/>
  <c r="BY201" i="10"/>
  <c r="BZ201" i="10"/>
  <c r="CA201" i="10"/>
  <c r="CE201" i="10"/>
  <c r="CF201" i="10"/>
  <c r="CG201" i="10"/>
  <c r="CH201" i="10"/>
  <c r="CI201" i="10"/>
  <c r="CJ201" i="10"/>
  <c r="CK201" i="10"/>
  <c r="CL201" i="10"/>
  <c r="CN201" i="10"/>
  <c r="CO201" i="10"/>
  <c r="CQ201" i="10"/>
  <c r="CR201" i="10"/>
  <c r="CS201" i="10"/>
  <c r="CW201" i="10"/>
  <c r="CX201" i="10"/>
  <c r="CZ201" i="10"/>
  <c r="DA201" i="10"/>
  <c r="E197" i="10"/>
  <c r="F197" i="10"/>
  <c r="G197" i="10"/>
  <c r="H197" i="10"/>
  <c r="I197" i="10"/>
  <c r="J197" i="10"/>
  <c r="W197" i="10"/>
  <c r="X197" i="10"/>
  <c r="Z197" i="10"/>
  <c r="AA197" i="10"/>
  <c r="AB197" i="10"/>
  <c r="AC197" i="10"/>
  <c r="AD197" i="10"/>
  <c r="AE197" i="10"/>
  <c r="AL197" i="10"/>
  <c r="AM197" i="10"/>
  <c r="AU197" i="10"/>
  <c r="AV197" i="10"/>
  <c r="AW197" i="10"/>
  <c r="AX197" i="10"/>
  <c r="AY197" i="10"/>
  <c r="BA197" i="10"/>
  <c r="BB197" i="10"/>
  <c r="BD197" i="10"/>
  <c r="BE197" i="10"/>
  <c r="BG197" i="10"/>
  <c r="BH197" i="10"/>
  <c r="BI197" i="10"/>
  <c r="BM197" i="10"/>
  <c r="BN197" i="10"/>
  <c r="BS197" i="10"/>
  <c r="BT197" i="10"/>
  <c r="BV197" i="10"/>
  <c r="BW197" i="10"/>
  <c r="BX197" i="10"/>
  <c r="BY197" i="10"/>
  <c r="BZ197" i="10"/>
  <c r="CA197" i="10"/>
  <c r="CE197" i="10"/>
  <c r="CF197" i="10"/>
  <c r="CG197" i="10"/>
  <c r="CH197" i="10"/>
  <c r="CI197" i="10"/>
  <c r="CJ197" i="10"/>
  <c r="CK197" i="10"/>
  <c r="CL197" i="10"/>
  <c r="CN197" i="10"/>
  <c r="CO197" i="10"/>
  <c r="CQ197" i="10"/>
  <c r="CR197" i="10"/>
  <c r="CS197" i="10"/>
  <c r="CW197" i="10"/>
  <c r="CX197" i="10"/>
  <c r="CZ197" i="10"/>
  <c r="DA197" i="10"/>
  <c r="H183" i="10"/>
  <c r="I183" i="10"/>
  <c r="W183" i="10"/>
  <c r="X183" i="10"/>
  <c r="Z183" i="10"/>
  <c r="AA183" i="10"/>
  <c r="AC183" i="10"/>
  <c r="AD183" i="10"/>
  <c r="AE183" i="10"/>
  <c r="AF183" i="10"/>
  <c r="AG183" i="10"/>
  <c r="AI183" i="10"/>
  <c r="AJ183" i="10"/>
  <c r="AL183" i="10"/>
  <c r="AM183" i="10"/>
  <c r="AU183" i="10"/>
  <c r="AV183" i="10"/>
  <c r="AW183" i="10"/>
  <c r="AX183" i="10"/>
  <c r="AY183" i="10"/>
  <c r="BA183" i="10"/>
  <c r="BB183" i="10"/>
  <c r="BD183" i="10"/>
  <c r="BE183" i="10"/>
  <c r="BG183" i="10"/>
  <c r="BH183" i="10"/>
  <c r="BM183" i="10"/>
  <c r="BN183" i="10"/>
  <c r="BS183" i="10"/>
  <c r="BT183" i="10"/>
  <c r="BU183" i="10"/>
  <c r="BV183" i="10"/>
  <c r="BW183" i="10"/>
  <c r="BY183" i="10"/>
  <c r="BZ183" i="10"/>
  <c r="CA183" i="10"/>
  <c r="CE183" i="10"/>
  <c r="CF183" i="10"/>
  <c r="CG183" i="10"/>
  <c r="CH183" i="10"/>
  <c r="CI183" i="10"/>
  <c r="CJ183" i="10"/>
  <c r="CK183" i="10"/>
  <c r="CL183" i="10"/>
  <c r="CN183" i="10"/>
  <c r="CO183" i="10"/>
  <c r="CQ183" i="10"/>
  <c r="CR183" i="10"/>
  <c r="CS183" i="10"/>
  <c r="CW183" i="10"/>
  <c r="CX183" i="10"/>
  <c r="CZ183" i="10"/>
  <c r="E170" i="10"/>
  <c r="F170" i="10"/>
  <c r="G170" i="10"/>
  <c r="H170" i="10"/>
  <c r="I170" i="10"/>
  <c r="W170" i="10"/>
  <c r="X170" i="10"/>
  <c r="Z170" i="10"/>
  <c r="AA170" i="10"/>
  <c r="AC170" i="10"/>
  <c r="AD170" i="10"/>
  <c r="AE170" i="10"/>
  <c r="AF170" i="10"/>
  <c r="AG170" i="10"/>
  <c r="AI170" i="10"/>
  <c r="AJ170" i="10"/>
  <c r="AL170" i="10"/>
  <c r="AM170" i="10"/>
  <c r="AU170" i="10"/>
  <c r="AV170" i="10"/>
  <c r="AW170" i="10"/>
  <c r="BA170" i="10"/>
  <c r="BB170" i="10"/>
  <c r="BD170" i="10"/>
  <c r="BE170" i="10"/>
  <c r="BG170" i="10"/>
  <c r="BH170" i="10"/>
  <c r="BM170" i="10"/>
  <c r="BN170" i="10"/>
  <c r="BS170" i="10"/>
  <c r="BT170" i="10"/>
  <c r="BU170" i="10"/>
  <c r="BY170" i="10"/>
  <c r="BZ170" i="10"/>
  <c r="CA170" i="10"/>
  <c r="CE170" i="10"/>
  <c r="CF170" i="10"/>
  <c r="CG170" i="10"/>
  <c r="CH170" i="10"/>
  <c r="CI170" i="10"/>
  <c r="CJ170" i="10"/>
  <c r="CK170" i="10"/>
  <c r="CL170" i="10"/>
  <c r="CN170" i="10"/>
  <c r="CO170" i="10"/>
  <c r="CQ170" i="10"/>
  <c r="CR170" i="10"/>
  <c r="CS170" i="10"/>
  <c r="CW170" i="10"/>
  <c r="CX170" i="10"/>
  <c r="E157" i="10"/>
  <c r="F157" i="10"/>
  <c r="G157" i="10"/>
  <c r="H157" i="10"/>
  <c r="I157" i="10"/>
  <c r="W157" i="10"/>
  <c r="X157" i="10"/>
  <c r="Z157" i="10"/>
  <c r="AA157" i="10"/>
  <c r="AC157" i="10"/>
  <c r="AD157" i="10"/>
  <c r="AE157" i="10"/>
  <c r="AF157" i="10"/>
  <c r="AG157" i="10"/>
  <c r="AI157" i="10"/>
  <c r="AJ157" i="10"/>
  <c r="AL157" i="10"/>
  <c r="AM157" i="10"/>
  <c r="AN157" i="10"/>
  <c r="AU157" i="10"/>
  <c r="AV157" i="10"/>
  <c r="AW157" i="10"/>
  <c r="AY157" i="10"/>
  <c r="AZ157" i="10" s="1"/>
  <c r="BA157" i="10"/>
  <c r="BB157" i="10"/>
  <c r="BD157" i="10"/>
  <c r="BE157" i="10"/>
  <c r="BG157" i="10"/>
  <c r="BH157" i="10"/>
  <c r="BM157" i="10"/>
  <c r="BN157" i="10"/>
  <c r="BS157" i="10"/>
  <c r="BT157" i="10"/>
  <c r="BU157" i="10"/>
  <c r="BV157" i="10"/>
  <c r="BW157" i="10"/>
  <c r="BY157" i="10"/>
  <c r="BZ157" i="10"/>
  <c r="CA157" i="10"/>
  <c r="CE157" i="10"/>
  <c r="CF157" i="10"/>
  <c r="CG157" i="10"/>
  <c r="CH157" i="10"/>
  <c r="CI157" i="10"/>
  <c r="CJ157" i="10"/>
  <c r="CK157" i="10"/>
  <c r="CL157" i="10"/>
  <c r="CN157" i="10"/>
  <c r="CO157" i="10"/>
  <c r="CQ157" i="10"/>
  <c r="CR157" i="10"/>
  <c r="CS157" i="10"/>
  <c r="CW157" i="10"/>
  <c r="CX157" i="10"/>
  <c r="E146" i="10"/>
  <c r="F146" i="10"/>
  <c r="H146" i="10"/>
  <c r="I146" i="10"/>
  <c r="W146" i="10"/>
  <c r="X146" i="10"/>
  <c r="Y146" i="10"/>
  <c r="Z146" i="10"/>
  <c r="AA146" i="10"/>
  <c r="AB146" i="10"/>
  <c r="AC146" i="10"/>
  <c r="AD146" i="10"/>
  <c r="AE146" i="10"/>
  <c r="AL146" i="10"/>
  <c r="AM146" i="10"/>
  <c r="AU146" i="10"/>
  <c r="AV146" i="10"/>
  <c r="AW146" i="10"/>
  <c r="BA146" i="10"/>
  <c r="BB146" i="10"/>
  <c r="BD146" i="10"/>
  <c r="BE146" i="10"/>
  <c r="BG146" i="10"/>
  <c r="BH146" i="10"/>
  <c r="BM146" i="10"/>
  <c r="BN146" i="10"/>
  <c r="BS146" i="10"/>
  <c r="BT146" i="10"/>
  <c r="BV146" i="10"/>
  <c r="BW146" i="10"/>
  <c r="BX146" i="10"/>
  <c r="BY146" i="10"/>
  <c r="BZ146" i="10"/>
  <c r="CA146" i="10"/>
  <c r="CE146" i="10"/>
  <c r="CF146" i="10"/>
  <c r="CG146" i="10"/>
  <c r="CH146" i="10"/>
  <c r="CI146" i="10"/>
  <c r="CJ146" i="10"/>
  <c r="CK146" i="10"/>
  <c r="CL146" i="10"/>
  <c r="CN146" i="10"/>
  <c r="CO146" i="10"/>
  <c r="CP146" i="10"/>
  <c r="CQ146" i="10"/>
  <c r="CR146" i="10"/>
  <c r="CS146" i="10"/>
  <c r="CW146" i="10"/>
  <c r="CX146" i="10"/>
  <c r="CZ146" i="10"/>
  <c r="DA146" i="10"/>
  <c r="E135" i="10"/>
  <c r="F135" i="10"/>
  <c r="G135" i="10"/>
  <c r="H135" i="10"/>
  <c r="I135" i="10"/>
  <c r="W135" i="10"/>
  <c r="X135" i="10"/>
  <c r="Z135" i="10"/>
  <c r="AA135" i="10"/>
  <c r="AB135" i="10"/>
  <c r="AC135" i="10"/>
  <c r="AD135" i="10"/>
  <c r="AE135" i="10"/>
  <c r="AI135" i="10"/>
  <c r="AJ135" i="10"/>
  <c r="AU135" i="10"/>
  <c r="AV135" i="10"/>
  <c r="AW135" i="10"/>
  <c r="AX135" i="10"/>
  <c r="AY135" i="10"/>
  <c r="BA135" i="10"/>
  <c r="BB135" i="10"/>
  <c r="BD135" i="10"/>
  <c r="BE135" i="10"/>
  <c r="BG135" i="10"/>
  <c r="BH135" i="10"/>
  <c r="BM135" i="10"/>
  <c r="BN135" i="10"/>
  <c r="BS135" i="10"/>
  <c r="BT135" i="10"/>
  <c r="BY135" i="10"/>
  <c r="BZ135" i="10"/>
  <c r="CA135" i="10"/>
  <c r="CE135" i="10"/>
  <c r="CF135" i="10"/>
  <c r="CH135" i="10"/>
  <c r="CI135" i="10"/>
  <c r="CJ135" i="10"/>
  <c r="CK135" i="10"/>
  <c r="CL135" i="10"/>
  <c r="CN135" i="10"/>
  <c r="CO135" i="10"/>
  <c r="CP135" i="10"/>
  <c r="CQ135" i="10"/>
  <c r="CR135" i="10"/>
  <c r="CS135" i="10"/>
  <c r="CW135" i="10"/>
  <c r="CX135" i="10"/>
  <c r="CZ135" i="10"/>
  <c r="DA135" i="10"/>
  <c r="E122" i="10"/>
  <c r="F122" i="10"/>
  <c r="H122" i="10"/>
  <c r="I122" i="10"/>
  <c r="J122" i="10"/>
  <c r="W122" i="10"/>
  <c r="X122" i="10"/>
  <c r="Z122" i="10"/>
  <c r="AA122" i="10"/>
  <c r="AC122" i="10"/>
  <c r="AD122" i="10"/>
  <c r="AE122" i="10"/>
  <c r="AF122" i="10"/>
  <c r="AG122" i="10"/>
  <c r="AH122" i="10"/>
  <c r="AL122" i="10"/>
  <c r="AM122" i="10"/>
  <c r="AU122" i="10"/>
  <c r="AV122" i="10"/>
  <c r="AW122" i="10"/>
  <c r="AX122" i="10"/>
  <c r="AY122" i="10"/>
  <c r="BA122" i="10"/>
  <c r="BB122" i="10"/>
  <c r="BD122" i="10"/>
  <c r="BE122" i="10"/>
  <c r="BG122" i="10"/>
  <c r="BH122" i="10"/>
  <c r="BM122" i="10"/>
  <c r="BN122" i="10"/>
  <c r="BS122" i="10"/>
  <c r="BT122" i="10"/>
  <c r="BV122" i="10"/>
  <c r="BW122" i="10"/>
  <c r="BX122" i="10"/>
  <c r="BY122" i="10"/>
  <c r="BZ122" i="10"/>
  <c r="CA122" i="10"/>
  <c r="CE122" i="10"/>
  <c r="CF122" i="10"/>
  <c r="CG122" i="10"/>
  <c r="CH122" i="10"/>
  <c r="CI122" i="10"/>
  <c r="CJ122" i="10"/>
  <c r="CN122" i="10"/>
  <c r="CO122" i="10"/>
  <c r="CQ122" i="10"/>
  <c r="CR122" i="10"/>
  <c r="CS122" i="10"/>
  <c r="CW122" i="10"/>
  <c r="CX122" i="10"/>
  <c r="E113" i="10"/>
  <c r="F113" i="10"/>
  <c r="G113" i="10"/>
  <c r="H113" i="10"/>
  <c r="I113" i="10"/>
  <c r="J113" i="10"/>
  <c r="W113" i="10"/>
  <c r="X113" i="10"/>
  <c r="Z113" i="10"/>
  <c r="AA113" i="10"/>
  <c r="AC113" i="10"/>
  <c r="AD113" i="10"/>
  <c r="AE113" i="10"/>
  <c r="AF113" i="10"/>
  <c r="AG113" i="10"/>
  <c r="AI113" i="10"/>
  <c r="AJ113" i="10"/>
  <c r="AL113" i="10"/>
  <c r="AM113" i="10"/>
  <c r="AN113" i="10"/>
  <c r="AU113" i="10"/>
  <c r="AV113" i="10"/>
  <c r="AW113" i="10"/>
  <c r="AX113" i="10"/>
  <c r="AY113" i="10"/>
  <c r="BA113" i="10"/>
  <c r="BB113" i="10"/>
  <c r="BD113" i="10"/>
  <c r="BE113" i="10"/>
  <c r="BG113" i="10"/>
  <c r="BH113" i="10"/>
  <c r="BI113" i="10"/>
  <c r="BM113" i="10"/>
  <c r="BN113" i="10"/>
  <c r="BS113" i="10"/>
  <c r="BT113" i="10"/>
  <c r="BU113" i="10"/>
  <c r="BV113" i="10"/>
  <c r="BW113" i="10"/>
  <c r="BX113" i="10"/>
  <c r="BY113" i="10"/>
  <c r="BZ113" i="10"/>
  <c r="CA113" i="10"/>
  <c r="CE113" i="10"/>
  <c r="CF113" i="10"/>
  <c r="CG113" i="10"/>
  <c r="CH113" i="10"/>
  <c r="CI113" i="10"/>
  <c r="CJ113" i="10"/>
  <c r="CK113" i="10"/>
  <c r="CL113" i="10"/>
  <c r="CN113" i="10"/>
  <c r="CO113" i="10"/>
  <c r="CQ113" i="10"/>
  <c r="CR113" i="10"/>
  <c r="CS113" i="10"/>
  <c r="CW113" i="10"/>
  <c r="CX113" i="10"/>
  <c r="CZ113" i="10"/>
  <c r="DA113" i="10"/>
  <c r="E101" i="10"/>
  <c r="F101" i="10"/>
  <c r="H101" i="10"/>
  <c r="I101" i="10"/>
  <c r="J101" i="10"/>
  <c r="W101" i="10"/>
  <c r="X101" i="10"/>
  <c r="Z101" i="10"/>
  <c r="AA101" i="10"/>
  <c r="AC101" i="10"/>
  <c r="AD101" i="10"/>
  <c r="AE101" i="10"/>
  <c r="AF101" i="10"/>
  <c r="AG101" i="10"/>
  <c r="AI101" i="10"/>
  <c r="AJ101" i="10"/>
  <c r="AL101" i="10"/>
  <c r="AM101" i="10"/>
  <c r="AN101" i="10"/>
  <c r="AU101" i="10"/>
  <c r="AV101" i="10"/>
  <c r="AW101" i="10"/>
  <c r="AX101" i="10"/>
  <c r="AZ101" i="10" s="1"/>
  <c r="BA101" i="10"/>
  <c r="BB101" i="10"/>
  <c r="BD101" i="10"/>
  <c r="BE101" i="10"/>
  <c r="BG101" i="10"/>
  <c r="BH101" i="10"/>
  <c r="BM101" i="10"/>
  <c r="BN101" i="10"/>
  <c r="BS101" i="10"/>
  <c r="BT101" i="10"/>
  <c r="BU101" i="10"/>
  <c r="BV101" i="10"/>
  <c r="BW101" i="10"/>
  <c r="BX101" i="10"/>
  <c r="BY101" i="10"/>
  <c r="BZ101" i="10"/>
  <c r="CA101" i="10"/>
  <c r="CE101" i="10"/>
  <c r="CF101" i="10"/>
  <c r="CG101" i="10"/>
  <c r="CH101" i="10"/>
  <c r="CI101" i="10"/>
  <c r="CJ101" i="10"/>
  <c r="CK101" i="10"/>
  <c r="CL101" i="10"/>
  <c r="CN101" i="10"/>
  <c r="CO101" i="10"/>
  <c r="CQ101" i="10"/>
  <c r="CR101" i="10"/>
  <c r="CS101" i="10"/>
  <c r="CW101" i="10"/>
  <c r="CX101" i="10"/>
  <c r="CZ101" i="10"/>
  <c r="DA101" i="10"/>
  <c r="E96" i="10"/>
  <c r="F96" i="10"/>
  <c r="H96" i="10"/>
  <c r="I96" i="10"/>
  <c r="J96" i="10"/>
  <c r="W96" i="10"/>
  <c r="X96" i="10"/>
  <c r="Y96" i="10"/>
  <c r="Z96" i="10"/>
  <c r="AA96" i="10"/>
  <c r="AB96" i="10"/>
  <c r="AC96" i="10"/>
  <c r="AD96" i="10"/>
  <c r="AE96" i="10"/>
  <c r="AI96" i="10"/>
  <c r="AJ96" i="10"/>
  <c r="AK96" i="10"/>
  <c r="AL96" i="10"/>
  <c r="AM96" i="10"/>
  <c r="AN96" i="10"/>
  <c r="AU96" i="10"/>
  <c r="AV96" i="10"/>
  <c r="AW96" i="10"/>
  <c r="AX96" i="10"/>
  <c r="AY96" i="10"/>
  <c r="BA96" i="10"/>
  <c r="BB96" i="10"/>
  <c r="BD96" i="10"/>
  <c r="BE96" i="10"/>
  <c r="BG96" i="10"/>
  <c r="BH96" i="10"/>
  <c r="BI96" i="10"/>
  <c r="BM96" i="10"/>
  <c r="BN96" i="10"/>
  <c r="BS96" i="10"/>
  <c r="BT96" i="10"/>
  <c r="BU96" i="10"/>
  <c r="BV96" i="10"/>
  <c r="BW96" i="10"/>
  <c r="BX96" i="10"/>
  <c r="BY96" i="10"/>
  <c r="BZ96" i="10"/>
  <c r="CA96" i="10"/>
  <c r="CE96" i="10"/>
  <c r="CF96" i="10"/>
  <c r="CG96" i="10"/>
  <c r="CH96" i="10"/>
  <c r="CI96" i="10"/>
  <c r="CJ96" i="10"/>
  <c r="CK96" i="10"/>
  <c r="CL96" i="10"/>
  <c r="CN96" i="10"/>
  <c r="CO96" i="10"/>
  <c r="CP96" i="10"/>
  <c r="CQ96" i="10"/>
  <c r="CR96" i="10"/>
  <c r="CS96" i="10"/>
  <c r="CW96" i="10"/>
  <c r="CX96" i="10"/>
  <c r="CZ96" i="10"/>
  <c r="DA96" i="10"/>
  <c r="H79" i="10"/>
  <c r="I79" i="10"/>
  <c r="W79" i="10"/>
  <c r="X79" i="10"/>
  <c r="Z79" i="10"/>
  <c r="AA79" i="10"/>
  <c r="AC79" i="10"/>
  <c r="AD79" i="10"/>
  <c r="AE79" i="10"/>
  <c r="AF79" i="10"/>
  <c r="AG79" i="10"/>
  <c r="AI79" i="10"/>
  <c r="AJ79" i="10"/>
  <c r="AL79" i="10"/>
  <c r="AM79" i="10"/>
  <c r="AU79" i="10"/>
  <c r="AV79" i="10"/>
  <c r="AW79" i="10"/>
  <c r="AX79" i="10"/>
  <c r="AY79" i="10"/>
  <c r="BA79" i="10"/>
  <c r="BB79" i="10"/>
  <c r="BD79" i="10"/>
  <c r="BE79" i="10"/>
  <c r="BG79" i="10"/>
  <c r="BH79" i="10"/>
  <c r="BM79" i="10"/>
  <c r="BN79" i="10"/>
  <c r="BS79" i="10"/>
  <c r="BT79" i="10"/>
  <c r="BU79" i="10"/>
  <c r="BV79" i="10"/>
  <c r="BW79" i="10"/>
  <c r="BX79" i="10"/>
  <c r="BY79" i="10"/>
  <c r="BZ79" i="10"/>
  <c r="CA79" i="10"/>
  <c r="CE79" i="10"/>
  <c r="CF79" i="10"/>
  <c r="CG79" i="10"/>
  <c r="CH79" i="10"/>
  <c r="CI79" i="10"/>
  <c r="CJ79" i="10"/>
  <c r="CK79" i="10"/>
  <c r="CL79" i="10"/>
  <c r="CN79" i="10"/>
  <c r="CO79" i="10"/>
  <c r="CQ79" i="10"/>
  <c r="CR79" i="10"/>
  <c r="CS79" i="10"/>
  <c r="CW79" i="10"/>
  <c r="CX79" i="10"/>
  <c r="CZ79" i="10"/>
  <c r="DA79" i="10"/>
  <c r="E73" i="10"/>
  <c r="F73" i="10"/>
  <c r="H73" i="10"/>
  <c r="I73" i="10"/>
  <c r="J73" i="10"/>
  <c r="W73" i="10"/>
  <c r="X73" i="10"/>
  <c r="Z73" i="10"/>
  <c r="AA73" i="10"/>
  <c r="AB73" i="10"/>
  <c r="AC73" i="10"/>
  <c r="AD73" i="10"/>
  <c r="AE73" i="10"/>
  <c r="AF73" i="10"/>
  <c r="AG73" i="10"/>
  <c r="AH73" i="10"/>
  <c r="AM73" i="10"/>
  <c r="AN73" i="10" s="1"/>
  <c r="AU73" i="10"/>
  <c r="AV73" i="10"/>
  <c r="AW73" i="10"/>
  <c r="AX73" i="10"/>
  <c r="AY73" i="10"/>
  <c r="BA73" i="10"/>
  <c r="BB73" i="10"/>
  <c r="BD73" i="10"/>
  <c r="BE73" i="10"/>
  <c r="BG73" i="10"/>
  <c r="BH73" i="10"/>
  <c r="BI73" i="10"/>
  <c r="BM73" i="10"/>
  <c r="BN73" i="10"/>
  <c r="BS73" i="10"/>
  <c r="BT73" i="10"/>
  <c r="BU73" i="10"/>
  <c r="BV73" i="10"/>
  <c r="BW73" i="10"/>
  <c r="BX73" i="10"/>
  <c r="BY73" i="10"/>
  <c r="BZ73" i="10"/>
  <c r="CA73" i="10"/>
  <c r="CE73" i="10"/>
  <c r="CF73" i="10"/>
  <c r="CG73" i="10"/>
  <c r="CH73" i="10"/>
  <c r="CI73" i="10"/>
  <c r="CJ73" i="10"/>
  <c r="CK73" i="10"/>
  <c r="CL73" i="10"/>
  <c r="CM73" i="10"/>
  <c r="CN73" i="10"/>
  <c r="CO73" i="10"/>
  <c r="CP73" i="10"/>
  <c r="CQ73" i="10"/>
  <c r="CR73" i="10"/>
  <c r="CS73" i="10"/>
  <c r="CW73" i="10"/>
  <c r="CX73" i="10"/>
  <c r="CZ73" i="10"/>
  <c r="DA73" i="10"/>
  <c r="E55" i="10"/>
  <c r="F55" i="10"/>
  <c r="H55" i="10"/>
  <c r="I55" i="10"/>
  <c r="W55" i="10"/>
  <c r="X55" i="10"/>
  <c r="Z55" i="10"/>
  <c r="AA55" i="10"/>
  <c r="AC55" i="10"/>
  <c r="AD55" i="10"/>
  <c r="AI55" i="10"/>
  <c r="AJ55" i="10"/>
  <c r="AL55" i="10"/>
  <c r="AM55" i="10"/>
  <c r="AU55" i="10"/>
  <c r="AV55" i="10"/>
  <c r="AW55" i="10"/>
  <c r="AX55" i="10"/>
  <c r="AY55" i="10"/>
  <c r="BA55" i="10"/>
  <c r="BB55" i="10"/>
  <c r="BD55" i="10"/>
  <c r="BE55" i="10"/>
  <c r="BG55" i="10"/>
  <c r="BH55" i="10"/>
  <c r="BM55" i="10"/>
  <c r="BN55" i="10"/>
  <c r="BS55" i="10"/>
  <c r="BT55" i="10"/>
  <c r="BU55" i="10"/>
  <c r="BV55" i="10"/>
  <c r="BW55" i="10"/>
  <c r="BY55" i="10"/>
  <c r="BZ55" i="10"/>
  <c r="CA55" i="10"/>
  <c r="CE55" i="10"/>
  <c r="CF55" i="10"/>
  <c r="CG55" i="10"/>
  <c r="CH55" i="10"/>
  <c r="CI55" i="10"/>
  <c r="CJ55" i="10"/>
  <c r="CK55" i="10"/>
  <c r="CL55" i="10"/>
  <c r="CN55" i="10"/>
  <c r="CO55" i="10"/>
  <c r="CQ55" i="10"/>
  <c r="CR55" i="10"/>
  <c r="CW55" i="10"/>
  <c r="CX55" i="10"/>
  <c r="H50" i="10"/>
  <c r="I50" i="10"/>
  <c r="W50" i="10"/>
  <c r="X50" i="10"/>
  <c r="Z50" i="10"/>
  <c r="AA50" i="10"/>
  <c r="AC50" i="10"/>
  <c r="AD50" i="10"/>
  <c r="AI50" i="10"/>
  <c r="AJ50" i="10"/>
  <c r="AK50" i="10"/>
  <c r="AL50" i="10"/>
  <c r="AM50" i="10"/>
  <c r="AU50" i="10"/>
  <c r="AV50" i="10"/>
  <c r="AX50" i="10"/>
  <c r="AY50" i="10"/>
  <c r="BA50" i="10"/>
  <c r="BB50" i="10"/>
  <c r="BD50" i="10"/>
  <c r="BE50" i="10"/>
  <c r="BG50" i="10"/>
  <c r="BH50" i="10"/>
  <c r="BM50" i="10"/>
  <c r="BN50" i="10"/>
  <c r="BS50" i="10"/>
  <c r="BT50" i="10"/>
  <c r="BV50" i="10"/>
  <c r="BW50" i="10"/>
  <c r="BX50" i="10"/>
  <c r="BY50" i="10"/>
  <c r="BZ50" i="10"/>
  <c r="CA50" i="10"/>
  <c r="CE50" i="10"/>
  <c r="CF50" i="10"/>
  <c r="CH50" i="10"/>
  <c r="CI50" i="10"/>
  <c r="CK50" i="10"/>
  <c r="CL50" i="10"/>
  <c r="CN50" i="10"/>
  <c r="CO50" i="10"/>
  <c r="CQ50" i="10"/>
  <c r="CR50" i="10"/>
  <c r="CS50" i="10"/>
  <c r="CW50" i="10"/>
  <c r="CX50" i="10"/>
  <c r="CZ50" i="10"/>
  <c r="DA50" i="10"/>
  <c r="E24" i="10"/>
  <c r="F24" i="10"/>
  <c r="H24" i="10"/>
  <c r="I24" i="10"/>
  <c r="W24" i="10"/>
  <c r="X24" i="10"/>
  <c r="Z24" i="10"/>
  <c r="AA24" i="10"/>
  <c r="AC24" i="10"/>
  <c r="AD24" i="10"/>
  <c r="AE24" i="10"/>
  <c r="AF24" i="10"/>
  <c r="AG24" i="10"/>
  <c r="AH24" i="10"/>
  <c r="AL24" i="10"/>
  <c r="AM24" i="10"/>
  <c r="AU24" i="10"/>
  <c r="AV24" i="10"/>
  <c r="AW24" i="10"/>
  <c r="AX24" i="10"/>
  <c r="AY24" i="10"/>
  <c r="BA24" i="10"/>
  <c r="BB24" i="10"/>
  <c r="BD24" i="10"/>
  <c r="BE24" i="10"/>
  <c r="BG24" i="10"/>
  <c r="BH24" i="10"/>
  <c r="BI24" i="10"/>
  <c r="BM24" i="10"/>
  <c r="BN24" i="10"/>
  <c r="BS24" i="10"/>
  <c r="BT24" i="10"/>
  <c r="BU24" i="10"/>
  <c r="BV24" i="10"/>
  <c r="BW24" i="10"/>
  <c r="BX24" i="10"/>
  <c r="BY24" i="10"/>
  <c r="BZ24" i="10"/>
  <c r="CA24" i="10"/>
  <c r="CE24" i="10"/>
  <c r="CF24" i="10"/>
  <c r="CG24" i="10"/>
  <c r="CH24" i="10"/>
  <c r="CI24" i="10"/>
  <c r="CJ24" i="10"/>
  <c r="CK24" i="10"/>
  <c r="CL24" i="10"/>
  <c r="CN24" i="10"/>
  <c r="CO24" i="10"/>
  <c r="CQ24" i="10"/>
  <c r="CR24" i="10"/>
  <c r="CS24" i="10"/>
  <c r="CW24" i="10"/>
  <c r="CX24" i="10"/>
  <c r="CZ24" i="10"/>
  <c r="DA24" i="10"/>
  <c r="E15" i="10"/>
  <c r="F15" i="10"/>
  <c r="G15" i="10"/>
  <c r="H15" i="10"/>
  <c r="I15" i="10"/>
  <c r="J15" i="10"/>
  <c r="W15" i="10"/>
  <c r="X15" i="10"/>
  <c r="Z15" i="10"/>
  <c r="AA15" i="10"/>
  <c r="AB15" i="10"/>
  <c r="AC15" i="10"/>
  <c r="AD15" i="10"/>
  <c r="AE15" i="10"/>
  <c r="AF15" i="10"/>
  <c r="AG15" i="10"/>
  <c r="AH15" i="10"/>
  <c r="AI15" i="10"/>
  <c r="AJ15" i="10"/>
  <c r="AU15" i="10"/>
  <c r="AV15" i="10"/>
  <c r="AW15" i="10"/>
  <c r="AX15" i="10"/>
  <c r="AY15" i="10"/>
  <c r="BA15" i="10"/>
  <c r="BB15" i="10"/>
  <c r="BD15" i="10"/>
  <c r="BE15" i="10"/>
  <c r="BG15" i="10"/>
  <c r="BH15" i="10"/>
  <c r="BM15" i="10"/>
  <c r="BN15" i="10"/>
  <c r="BS15" i="10"/>
  <c r="BT15" i="10"/>
  <c r="BU15" i="10"/>
  <c r="BV15" i="10"/>
  <c r="BW15" i="10"/>
  <c r="BX15" i="10"/>
  <c r="BY15" i="10"/>
  <c r="BZ15" i="10"/>
  <c r="CA15" i="10"/>
  <c r="CE15" i="10"/>
  <c r="CF15" i="10"/>
  <c r="CG15" i="10"/>
  <c r="CH15" i="10"/>
  <c r="CI15" i="10"/>
  <c r="CJ15" i="10"/>
  <c r="CK15" i="10"/>
  <c r="CL15" i="10"/>
  <c r="CN15" i="10"/>
  <c r="CO15" i="10"/>
  <c r="CQ15" i="10"/>
  <c r="CR15" i="10"/>
  <c r="CS15" i="10"/>
  <c r="CW15" i="10"/>
  <c r="CX15" i="10"/>
  <c r="CZ15" i="10"/>
  <c r="DA15" i="10"/>
  <c r="E11" i="10"/>
  <c r="F11" i="10"/>
  <c r="H11" i="10"/>
  <c r="I11" i="10"/>
  <c r="J11" i="10"/>
  <c r="W11" i="10"/>
  <c r="X11" i="10"/>
  <c r="Y11" i="10"/>
  <c r="Z11" i="10"/>
  <c r="AA11" i="10"/>
  <c r="AB11" i="10"/>
  <c r="AC11" i="10"/>
  <c r="AD11" i="10"/>
  <c r="AE11" i="10"/>
  <c r="AF11" i="10"/>
  <c r="AG11" i="10"/>
  <c r="AI11" i="10"/>
  <c r="AJ11" i="10"/>
  <c r="AU11" i="10"/>
  <c r="AV11" i="10"/>
  <c r="AW11" i="10"/>
  <c r="BA11" i="10"/>
  <c r="BB11" i="10"/>
  <c r="BD11" i="10"/>
  <c r="BE11" i="10"/>
  <c r="BG11" i="10"/>
  <c r="BH11" i="10"/>
  <c r="BI11" i="10"/>
  <c r="BO11" i="10"/>
  <c r="BS11" i="10"/>
  <c r="BT11" i="10"/>
  <c r="BU11" i="10"/>
  <c r="BV11" i="10"/>
  <c r="BW11" i="10"/>
  <c r="BX11" i="10"/>
  <c r="BY11" i="10"/>
  <c r="BZ11" i="10"/>
  <c r="CA11" i="10"/>
  <c r="CE11" i="10"/>
  <c r="CF11" i="10"/>
  <c r="CG11" i="10"/>
  <c r="CH11" i="10"/>
  <c r="CI11" i="10"/>
  <c r="CJ11" i="10"/>
  <c r="CK11" i="10"/>
  <c r="CL11" i="10"/>
  <c r="CN11" i="10"/>
  <c r="CO11" i="10"/>
  <c r="CQ11" i="10"/>
  <c r="CR11" i="10"/>
  <c r="CS11" i="10"/>
  <c r="CW11" i="10"/>
  <c r="CX11" i="10"/>
  <c r="CZ11" i="10"/>
  <c r="DA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E147" i="12"/>
  <c r="G147" i="12"/>
  <c r="H147" i="12"/>
  <c r="I147" i="12"/>
  <c r="J147" i="12"/>
  <c r="K147" i="12"/>
  <c r="N147" i="12"/>
  <c r="O147" i="12"/>
  <c r="Z147" i="12"/>
  <c r="AB147" i="12"/>
  <c r="AC147" i="12"/>
  <c r="AD147" i="12"/>
  <c r="AE147" i="12"/>
  <c r="E150" i="12"/>
  <c r="G150" i="12"/>
  <c r="H150" i="12"/>
  <c r="I150" i="12"/>
  <c r="K150" i="12"/>
  <c r="N150" i="12"/>
  <c r="O150" i="12"/>
  <c r="Z150" i="12"/>
  <c r="AB150" i="12"/>
  <c r="AC150" i="12"/>
  <c r="AD150" i="12"/>
  <c r="AE150" i="12"/>
  <c r="E162" i="12"/>
  <c r="H162" i="12"/>
  <c r="I162" i="12"/>
  <c r="J162" i="12"/>
  <c r="K162" i="12"/>
  <c r="N162" i="12"/>
  <c r="O162" i="12"/>
  <c r="Z162" i="12"/>
  <c r="AB162" i="12"/>
  <c r="AC162" i="12"/>
  <c r="AD162" i="12"/>
  <c r="AE162" i="12"/>
  <c r="E142" i="12"/>
  <c r="G142" i="12"/>
  <c r="H142" i="12"/>
  <c r="I142" i="12"/>
  <c r="J142" i="12"/>
  <c r="K142" i="12"/>
  <c r="N142" i="12"/>
  <c r="O142" i="12"/>
  <c r="Z142" i="12"/>
  <c r="AB142" i="12"/>
  <c r="AC142" i="12"/>
  <c r="AD142" i="12"/>
  <c r="AE142" i="12"/>
  <c r="E132" i="12"/>
  <c r="G132" i="12"/>
  <c r="H132" i="12"/>
  <c r="I132" i="12"/>
  <c r="J132" i="12"/>
  <c r="K132" i="12"/>
  <c r="N132" i="12"/>
  <c r="O132" i="12"/>
  <c r="Z132" i="12"/>
  <c r="AB132" i="12"/>
  <c r="AC132" i="12"/>
  <c r="AD132" i="12"/>
  <c r="AE132" i="12"/>
  <c r="E153" i="12"/>
  <c r="G153" i="12"/>
  <c r="H153" i="12"/>
  <c r="I153" i="12"/>
  <c r="J153" i="12"/>
  <c r="K153" i="12"/>
  <c r="N153" i="12"/>
  <c r="O153" i="12"/>
  <c r="Z153" i="12"/>
  <c r="AB153" i="12"/>
  <c r="AC153" i="12"/>
  <c r="AD153" i="12"/>
  <c r="AE153" i="12"/>
  <c r="E156" i="12"/>
  <c r="H156" i="12"/>
  <c r="I156" i="12"/>
  <c r="J156" i="12"/>
  <c r="K156" i="12"/>
  <c r="N156" i="12"/>
  <c r="O156" i="12"/>
  <c r="Z156" i="12"/>
  <c r="AB156" i="12"/>
  <c r="AC156" i="12"/>
  <c r="AD156" i="12"/>
  <c r="AE156" i="12"/>
  <c r="E136" i="12"/>
  <c r="H136" i="12"/>
  <c r="I136" i="12"/>
  <c r="K136" i="12"/>
  <c r="N136" i="12"/>
  <c r="O136" i="12"/>
  <c r="Z136" i="12"/>
  <c r="AB136" i="12"/>
  <c r="AC136" i="12"/>
  <c r="AD136" i="12"/>
  <c r="AE136" i="12"/>
  <c r="E165" i="12"/>
  <c r="G165" i="12"/>
  <c r="H165" i="12"/>
  <c r="I165" i="12"/>
  <c r="J165" i="12"/>
  <c r="K165" i="12"/>
  <c r="N165" i="12"/>
  <c r="O165" i="12"/>
  <c r="Z165" i="12"/>
  <c r="AB165" i="12"/>
  <c r="AC165" i="12"/>
  <c r="AD165" i="12"/>
  <c r="AE165" i="12"/>
  <c r="E170" i="12"/>
  <c r="G170" i="12"/>
  <c r="H170" i="12"/>
  <c r="I170" i="12"/>
  <c r="J170" i="12"/>
  <c r="K170" i="12"/>
  <c r="N170" i="12"/>
  <c r="O170" i="12"/>
  <c r="Z170" i="12"/>
  <c r="AB170" i="12"/>
  <c r="AC170" i="12"/>
  <c r="AD170" i="12"/>
  <c r="AE170" i="12"/>
  <c r="E177" i="12"/>
  <c r="H177" i="12"/>
  <c r="I177" i="12"/>
  <c r="K177" i="12"/>
  <c r="N177" i="12"/>
  <c r="O177" i="12"/>
  <c r="Z177" i="12"/>
  <c r="AB177" i="12"/>
  <c r="AC177" i="12"/>
  <c r="AD177" i="12"/>
  <c r="AE177" i="12"/>
  <c r="E115" i="12"/>
  <c r="H115" i="12"/>
  <c r="I115" i="12"/>
  <c r="J115" i="12"/>
  <c r="K115" i="12"/>
  <c r="N115" i="12"/>
  <c r="O115" i="12"/>
  <c r="Z115" i="12"/>
  <c r="AB115" i="12"/>
  <c r="AC115" i="12"/>
  <c r="AD115" i="12"/>
  <c r="AE115" i="12"/>
  <c r="E129" i="12"/>
  <c r="H129" i="12"/>
  <c r="I129" i="12"/>
  <c r="K129" i="12"/>
  <c r="N129" i="12"/>
  <c r="O129" i="12"/>
  <c r="Z129" i="12"/>
  <c r="AB129" i="12"/>
  <c r="AC129" i="12"/>
  <c r="AD129" i="12"/>
  <c r="AE129" i="12"/>
  <c r="E105" i="12"/>
  <c r="H105" i="12"/>
  <c r="I105" i="12"/>
  <c r="J105" i="12"/>
  <c r="K105" i="12"/>
  <c r="N105" i="12"/>
  <c r="O105" i="12"/>
  <c r="Z105" i="12"/>
  <c r="AB105" i="12"/>
  <c r="AC105" i="12"/>
  <c r="AD105" i="12"/>
  <c r="AE105" i="12"/>
  <c r="E102" i="12"/>
  <c r="H102" i="12"/>
  <c r="I102" i="12"/>
  <c r="J102" i="12"/>
  <c r="K102" i="12"/>
  <c r="N102" i="12"/>
  <c r="O102" i="12"/>
  <c r="Z102" i="12"/>
  <c r="AB102" i="12"/>
  <c r="AC102" i="12"/>
  <c r="AD102" i="12"/>
  <c r="AE102" i="12"/>
  <c r="E94" i="12"/>
  <c r="H94" i="12"/>
  <c r="I94" i="12"/>
  <c r="K94" i="12"/>
  <c r="M94" i="12" s="1"/>
  <c r="N94" i="12"/>
  <c r="O94" i="12"/>
  <c r="Z94" i="12"/>
  <c r="AB94" i="12"/>
  <c r="AC94" i="12"/>
  <c r="AD94" i="12"/>
  <c r="AE94" i="12"/>
  <c r="E88" i="12"/>
  <c r="H88" i="12"/>
  <c r="I88" i="12"/>
  <c r="K88" i="12"/>
  <c r="N88" i="12"/>
  <c r="O88" i="12"/>
  <c r="Z88" i="12"/>
  <c r="AB88" i="12"/>
  <c r="AC88" i="12"/>
  <c r="AD88" i="12"/>
  <c r="AE88" i="12"/>
  <c r="E84" i="12"/>
  <c r="K84" i="12"/>
  <c r="N84" i="12"/>
  <c r="O84" i="12"/>
  <c r="Z84" i="12"/>
  <c r="AB84" i="12"/>
  <c r="AC84" i="12"/>
  <c r="AD84" i="12"/>
  <c r="AE84" i="12"/>
  <c r="E81" i="12"/>
  <c r="H81" i="12"/>
  <c r="I81" i="12"/>
  <c r="K81" i="12"/>
  <c r="N81" i="12"/>
  <c r="O81" i="12"/>
  <c r="Z81" i="12"/>
  <c r="AB81" i="12"/>
  <c r="AC81" i="12"/>
  <c r="AD81" i="12"/>
  <c r="AE81" i="12"/>
  <c r="CM197" i="10" l="1"/>
  <c r="CM255" i="10"/>
  <c r="CM298" i="10"/>
  <c r="AZ298" i="10"/>
  <c r="J287" i="10"/>
  <c r="AZ135" i="10"/>
  <c r="AZ183" i="10"/>
  <c r="BX298" i="10"/>
  <c r="CM24" i="10"/>
  <c r="BI50" i="10"/>
  <c r="AZ122" i="10"/>
  <c r="CM135" i="10"/>
  <c r="AZ229" i="10"/>
  <c r="C242" i="10"/>
  <c r="AZ269" i="10"/>
  <c r="AH298" i="10"/>
  <c r="AZ55" i="10"/>
  <c r="AZ73" i="10"/>
  <c r="AZ79" i="10"/>
  <c r="J157" i="10"/>
  <c r="CM213" i="10"/>
  <c r="B277" i="10"/>
  <c r="AZ96" i="10"/>
  <c r="AZ24" i="10"/>
  <c r="AZ113" i="10"/>
  <c r="CM146" i="10"/>
  <c r="AZ197" i="10"/>
  <c r="AZ201" i="10"/>
  <c r="AZ287" i="10"/>
  <c r="AK308" i="10"/>
  <c r="C157" i="10"/>
  <c r="B146" i="10"/>
  <c r="B213" i="10"/>
  <c r="J177" i="12"/>
  <c r="B11" i="10"/>
  <c r="G96" i="10"/>
  <c r="C96" i="10"/>
  <c r="G122" i="10"/>
  <c r="C122" i="10"/>
  <c r="C222" i="10"/>
  <c r="B298" i="10"/>
  <c r="C308" i="10"/>
  <c r="B79" i="10"/>
  <c r="G73" i="10"/>
  <c r="C73" i="10"/>
  <c r="B242" i="10"/>
  <c r="B73" i="10"/>
  <c r="B113" i="10"/>
  <c r="C170" i="10"/>
  <c r="B170" i="10"/>
  <c r="B201" i="10"/>
  <c r="C298" i="10"/>
  <c r="C15" i="10"/>
  <c r="C24" i="10"/>
  <c r="C50" i="10"/>
  <c r="B96" i="10"/>
  <c r="C101" i="10"/>
  <c r="B122" i="10"/>
  <c r="C197" i="10"/>
  <c r="B222" i="10"/>
  <c r="C255" i="10"/>
  <c r="B308" i="10"/>
  <c r="J229" i="10"/>
  <c r="C229" i="10"/>
  <c r="C113" i="10"/>
  <c r="B157" i="10"/>
  <c r="B229" i="10"/>
  <c r="C201" i="10"/>
  <c r="C213" i="10"/>
  <c r="C11" i="10"/>
  <c r="G81" i="12"/>
  <c r="B15" i="10"/>
  <c r="B24" i="10"/>
  <c r="B50" i="10"/>
  <c r="C55" i="10"/>
  <c r="B101" i="10"/>
  <c r="C135" i="10"/>
  <c r="C183" i="10"/>
  <c r="B197" i="10"/>
  <c r="B255" i="10"/>
  <c r="C269" i="10"/>
  <c r="C287" i="10"/>
  <c r="C146" i="10"/>
  <c r="AZ15" i="10"/>
  <c r="B55" i="10"/>
  <c r="BI79" i="10"/>
  <c r="C79" i="10"/>
  <c r="B135" i="10"/>
  <c r="J170" i="10"/>
  <c r="BX183" i="10"/>
  <c r="B183" i="10"/>
  <c r="BU197" i="10"/>
  <c r="BU255" i="10"/>
  <c r="B269" i="10"/>
  <c r="C277" i="10"/>
  <c r="AN287" i="10"/>
  <c r="B287" i="10"/>
  <c r="CM15" i="10"/>
  <c r="AZ50" i="10"/>
  <c r="BU122" i="10"/>
  <c r="J183" i="10"/>
  <c r="AZ213" i="10"/>
  <c r="BU229" i="10"/>
  <c r="J242" i="10"/>
  <c r="BI15" i="10"/>
  <c r="Y135" i="10"/>
  <c r="CM96" i="10"/>
  <c r="CM157" i="10"/>
  <c r="J269" i="10"/>
  <c r="BI298" i="10"/>
  <c r="J298" i="10"/>
  <c r="BU146" i="10"/>
  <c r="AX8" i="10"/>
  <c r="BI277" i="10"/>
  <c r="AH242" i="10"/>
  <c r="J129" i="12"/>
  <c r="BU135" i="10"/>
  <c r="AK157" i="10"/>
  <c r="AK11" i="10"/>
  <c r="G287" i="10"/>
  <c r="BI183" i="10"/>
  <c r="AH157" i="10"/>
  <c r="J136" i="12"/>
  <c r="G102" i="12"/>
  <c r="J94" i="12"/>
  <c r="AN183" i="10"/>
  <c r="AH269" i="10"/>
  <c r="AK101" i="10"/>
  <c r="BI122" i="10"/>
  <c r="BI213" i="10"/>
  <c r="AK15" i="10"/>
  <c r="AN24" i="10"/>
  <c r="AH170" i="10"/>
  <c r="AH229" i="10"/>
  <c r="AN55" i="10"/>
  <c r="Y73" i="10"/>
  <c r="AH79" i="10"/>
  <c r="BI101" i="10"/>
  <c r="AH101" i="10"/>
  <c r="AN122" i="10"/>
  <c r="AH183" i="10"/>
  <c r="AN146" i="10"/>
  <c r="CP11" i="10"/>
  <c r="CP101" i="10"/>
  <c r="CP79" i="10"/>
  <c r="BC157" i="10"/>
  <c r="CP15" i="10"/>
  <c r="CP170" i="10"/>
  <c r="CP24" i="10"/>
  <c r="CP157" i="10"/>
  <c r="CP183" i="10"/>
  <c r="CP213" i="10"/>
  <c r="CP201" i="10"/>
  <c r="CP255" i="10"/>
  <c r="CP269" i="10"/>
  <c r="CP298" i="10"/>
  <c r="CP308" i="10"/>
  <c r="DB15" i="10"/>
  <c r="CP287" i="10"/>
  <c r="CP197" i="10"/>
  <c r="BO298" i="10"/>
  <c r="CP55" i="10"/>
  <c r="BC255" i="10"/>
  <c r="BC222" i="10"/>
  <c r="BC170" i="10"/>
  <c r="AY8" i="10"/>
  <c r="G136" i="12"/>
  <c r="BC146" i="10"/>
  <c r="BC287" i="10"/>
  <c r="CJ50" i="10"/>
  <c r="CP242" i="10"/>
  <c r="BC201" i="10"/>
  <c r="DB197" i="10"/>
  <c r="DB146" i="10"/>
  <c r="DB113" i="10"/>
  <c r="DB101" i="10"/>
  <c r="DB24" i="10"/>
  <c r="G88" i="12"/>
  <c r="M88" i="12"/>
  <c r="M136" i="12"/>
  <c r="DB11" i="10"/>
  <c r="BC50" i="10"/>
  <c r="DB73" i="10"/>
  <c r="J79" i="10"/>
  <c r="CP122" i="10"/>
  <c r="BO201" i="10"/>
  <c r="BC242" i="10"/>
  <c r="BC269" i="10"/>
  <c r="BC277" i="10"/>
  <c r="DB50" i="10"/>
  <c r="DB96" i="10"/>
  <c r="BI170" i="10"/>
  <c r="DB298" i="10"/>
  <c r="G24" i="10"/>
  <c r="CZ8" i="10"/>
  <c r="BO50" i="10"/>
  <c r="BC101" i="10"/>
  <c r="DB229" i="10"/>
  <c r="BC24" i="10"/>
  <c r="BC79" i="10"/>
  <c r="BO101" i="10"/>
  <c r="BC197" i="10"/>
  <c r="CP50" i="10"/>
  <c r="BO122" i="10"/>
  <c r="BC55" i="10"/>
  <c r="BC73" i="10"/>
  <c r="BC308" i="10"/>
  <c r="G55" i="10"/>
  <c r="BC113" i="10"/>
  <c r="BC122" i="10"/>
  <c r="BC135" i="10"/>
  <c r="BC213" i="10"/>
  <c r="BC298" i="10"/>
  <c r="BX55" i="10"/>
  <c r="DB287" i="10"/>
  <c r="DB269" i="10"/>
  <c r="DB242" i="10"/>
  <c r="DB222" i="10"/>
  <c r="DB213" i="10"/>
  <c r="DB201" i="10"/>
  <c r="DB183" i="10"/>
  <c r="DB135" i="10"/>
  <c r="DB79" i="10"/>
  <c r="P177" i="12"/>
  <c r="P84" i="12"/>
  <c r="P102" i="12"/>
  <c r="P88" i="12"/>
  <c r="P81" i="12"/>
  <c r="P105" i="12"/>
  <c r="P147" i="12"/>
  <c r="P150" i="12"/>
  <c r="P94" i="12"/>
  <c r="P153" i="12"/>
  <c r="P142" i="12"/>
  <c r="P129" i="12"/>
  <c r="P115" i="12"/>
  <c r="P132" i="12"/>
  <c r="P162" i="12"/>
  <c r="P170" i="12"/>
  <c r="P165" i="12"/>
  <c r="P156" i="12"/>
  <c r="P136" i="12"/>
  <c r="Y183" i="10"/>
  <c r="Y213" i="10"/>
  <c r="Y269" i="10"/>
  <c r="AK135" i="10"/>
  <c r="Y308" i="10"/>
  <c r="Y157" i="10"/>
  <c r="AN201" i="10"/>
  <c r="Y287" i="10"/>
  <c r="Y277" i="10"/>
  <c r="Y201" i="10"/>
  <c r="Y170" i="10"/>
  <c r="AN50" i="10"/>
  <c r="Y79" i="10"/>
  <c r="AN79" i="10"/>
  <c r="AH287" i="10"/>
  <c r="BU269" i="10"/>
  <c r="Y50" i="10"/>
  <c r="Y101" i="10"/>
  <c r="Y242" i="10"/>
  <c r="Y15" i="10"/>
  <c r="Y55" i="10"/>
  <c r="AK287" i="10"/>
  <c r="AE50" i="10"/>
  <c r="AK183" i="10"/>
  <c r="AU8" i="10"/>
  <c r="W8" i="10"/>
  <c r="DA8" i="10"/>
  <c r="CQ8" i="10"/>
  <c r="CR8" i="10"/>
  <c r="CX8" i="10"/>
  <c r="CW8" i="10"/>
  <c r="BE8" i="10"/>
  <c r="BY8" i="10"/>
  <c r="BT8" i="10"/>
  <c r="BD8" i="10"/>
  <c r="AM8" i="10"/>
  <c r="AM395" i="10" s="1"/>
  <c r="AD8" i="10"/>
  <c r="AD395" i="10" s="1"/>
  <c r="E19" i="7" s="1"/>
  <c r="BN8" i="10"/>
  <c r="CO8" i="10"/>
  <c r="CI8" i="10"/>
  <c r="BS8" i="10"/>
  <c r="BB8" i="10"/>
  <c r="AL8" i="10"/>
  <c r="AL395" i="10" s="1"/>
  <c r="AC8" i="10"/>
  <c r="I8" i="10"/>
  <c r="BM8" i="10"/>
  <c r="CK8" i="10"/>
  <c r="BW8" i="10"/>
  <c r="BA8" i="10"/>
  <c r="CH8" i="10"/>
  <c r="AJ8" i="10"/>
  <c r="BV8" i="10"/>
  <c r="AI8" i="10"/>
  <c r="AI395" i="10" s="1"/>
  <c r="CF8" i="10"/>
  <c r="Z8" i="10"/>
  <c r="E8" i="10"/>
  <c r="BH8" i="10"/>
  <c r="F8" i="10"/>
  <c r="CE8" i="10"/>
  <c r="AG8" i="10"/>
  <c r="BZ8" i="10"/>
  <c r="CN8" i="10"/>
  <c r="H8" i="10"/>
  <c r="BG8" i="10"/>
  <c r="AA8" i="10"/>
  <c r="CL8" i="10"/>
  <c r="AV8" i="10"/>
  <c r="AF8" i="10"/>
  <c r="AF395" i="10" s="1"/>
  <c r="X8" i="10"/>
  <c r="CY255" i="10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84" i="12"/>
  <c r="G94" i="12"/>
  <c r="AK55" i="10"/>
  <c r="CY222" i="10"/>
  <c r="CY96" i="10"/>
  <c r="BC183" i="10"/>
  <c r="CY55" i="10"/>
  <c r="CY201" i="10"/>
  <c r="CY287" i="10"/>
  <c r="CY269" i="10"/>
  <c r="CY146" i="10"/>
  <c r="CY135" i="10"/>
  <c r="AK170" i="10"/>
  <c r="CY213" i="10"/>
  <c r="AN213" i="10"/>
  <c r="AK255" i="10"/>
  <c r="CY122" i="10"/>
  <c r="AK269" i="10"/>
  <c r="BC11" i="10"/>
  <c r="CY183" i="10"/>
  <c r="AK222" i="10"/>
  <c r="AK229" i="10"/>
  <c r="CY308" i="10"/>
  <c r="CY15" i="10"/>
  <c r="CY113" i="10"/>
  <c r="CY170" i="10"/>
  <c r="CY197" i="10"/>
  <c r="CY242" i="10"/>
  <c r="BO15" i="10"/>
  <c r="CY79" i="10"/>
  <c r="AN255" i="10"/>
  <c r="CY298" i="10"/>
  <c r="AN197" i="10"/>
  <c r="AK213" i="10"/>
  <c r="CY277" i="10"/>
  <c r="CY157" i="10"/>
  <c r="CY229" i="10"/>
  <c r="CY101" i="10"/>
  <c r="CY73" i="10"/>
  <c r="CY50" i="10"/>
  <c r="CY24" i="10"/>
  <c r="CY11" i="10"/>
  <c r="BC15" i="10"/>
  <c r="BF11" i="10"/>
  <c r="BF15" i="10"/>
  <c r="D325" i="10"/>
  <c r="M9" i="12"/>
  <c r="J10" i="12"/>
  <c r="M142" i="12"/>
  <c r="G9" i="12"/>
  <c r="M162" i="12"/>
  <c r="M150" i="12"/>
  <c r="M147" i="12"/>
  <c r="M132" i="12"/>
  <c r="M153" i="12"/>
  <c r="M156" i="12"/>
  <c r="M170" i="12"/>
  <c r="M165" i="12"/>
  <c r="M177" i="12"/>
  <c r="M102" i="12"/>
  <c r="M115" i="12"/>
  <c r="M129" i="12"/>
  <c r="M105" i="12"/>
  <c r="M84" i="12"/>
  <c r="M81" i="12"/>
  <c r="E110" i="12"/>
  <c r="G110" i="12"/>
  <c r="H110" i="12"/>
  <c r="I110" i="12"/>
  <c r="J110" i="12"/>
  <c r="K110" i="12"/>
  <c r="N110" i="12"/>
  <c r="O110" i="12"/>
  <c r="Z110" i="12"/>
  <c r="AB110" i="12"/>
  <c r="AC110" i="12"/>
  <c r="AD110" i="12"/>
  <c r="AE110" i="12"/>
  <c r="E181" i="12"/>
  <c r="H181" i="12"/>
  <c r="I181" i="12"/>
  <c r="J181" i="12"/>
  <c r="K181" i="12"/>
  <c r="N181" i="12"/>
  <c r="O181" i="12"/>
  <c r="Z181" i="12"/>
  <c r="AB181" i="12"/>
  <c r="AC181" i="12"/>
  <c r="AD181" i="12"/>
  <c r="AE181" i="12"/>
  <c r="E77" i="12"/>
  <c r="H77" i="12"/>
  <c r="I77" i="12"/>
  <c r="K77" i="12"/>
  <c r="N77" i="12"/>
  <c r="O77" i="12"/>
  <c r="Z77" i="12"/>
  <c r="AB77" i="12"/>
  <c r="AC77" i="12"/>
  <c r="AD77" i="12"/>
  <c r="AE77" i="12"/>
  <c r="E73" i="12"/>
  <c r="G73" i="12" s="1"/>
  <c r="H73" i="12"/>
  <c r="I73" i="12"/>
  <c r="J73" i="12"/>
  <c r="K73" i="12"/>
  <c r="N73" i="12"/>
  <c r="O73" i="12"/>
  <c r="Z73" i="12"/>
  <c r="AB73" i="12"/>
  <c r="AC73" i="12"/>
  <c r="AD73" i="12"/>
  <c r="AE73" i="12"/>
  <c r="E69" i="12"/>
  <c r="H69" i="12"/>
  <c r="I69" i="12"/>
  <c r="J69" i="12"/>
  <c r="K69" i="12"/>
  <c r="N69" i="12"/>
  <c r="O69" i="12"/>
  <c r="Z69" i="12"/>
  <c r="AB69" i="12"/>
  <c r="AC69" i="12"/>
  <c r="AD69" i="12"/>
  <c r="AE69" i="12"/>
  <c r="E66" i="12"/>
  <c r="H66" i="12"/>
  <c r="I66" i="12"/>
  <c r="K66" i="12"/>
  <c r="N66" i="12"/>
  <c r="O66" i="12"/>
  <c r="Z66" i="12"/>
  <c r="AB66" i="12"/>
  <c r="AC66" i="12"/>
  <c r="AD66" i="12"/>
  <c r="AE66" i="12"/>
  <c r="E62" i="12"/>
  <c r="G62" i="12"/>
  <c r="H62" i="12"/>
  <c r="I62" i="12"/>
  <c r="J62" i="12"/>
  <c r="K62" i="12"/>
  <c r="N62" i="12"/>
  <c r="O62" i="12"/>
  <c r="Z62" i="12"/>
  <c r="AB62" i="12"/>
  <c r="AC62" i="12"/>
  <c r="AD62" i="12"/>
  <c r="AE62" i="12"/>
  <c r="E56" i="12"/>
  <c r="H56" i="12"/>
  <c r="I56" i="12"/>
  <c r="J56" i="12"/>
  <c r="K56" i="12"/>
  <c r="N56" i="12"/>
  <c r="O56" i="12"/>
  <c r="Z56" i="12"/>
  <c r="AB56" i="12"/>
  <c r="AC56" i="12"/>
  <c r="AD56" i="12"/>
  <c r="AE56" i="12"/>
  <c r="E52" i="12"/>
  <c r="H52" i="12"/>
  <c r="I52" i="12"/>
  <c r="J52" i="12"/>
  <c r="K52" i="12"/>
  <c r="N52" i="12"/>
  <c r="O52" i="12"/>
  <c r="Z52" i="12"/>
  <c r="AB52" i="12"/>
  <c r="AC52" i="12"/>
  <c r="AD52" i="12"/>
  <c r="AE52" i="12"/>
  <c r="E49" i="12"/>
  <c r="G49" i="12"/>
  <c r="H49" i="12"/>
  <c r="I49" i="12"/>
  <c r="J49" i="12"/>
  <c r="K49" i="12"/>
  <c r="N49" i="12"/>
  <c r="O49" i="12"/>
  <c r="Z49" i="12"/>
  <c r="AB49" i="12"/>
  <c r="AC49" i="12"/>
  <c r="AD49" i="12"/>
  <c r="AE49" i="12"/>
  <c r="E44" i="12"/>
  <c r="G44" i="12"/>
  <c r="H44" i="12"/>
  <c r="I44" i="12"/>
  <c r="K44" i="12"/>
  <c r="N44" i="12"/>
  <c r="O44" i="12"/>
  <c r="Z44" i="12"/>
  <c r="AB44" i="12"/>
  <c r="AC44" i="12"/>
  <c r="AD44" i="12"/>
  <c r="AE44" i="12"/>
  <c r="E40" i="12"/>
  <c r="H40" i="12"/>
  <c r="I40" i="12"/>
  <c r="J40" i="12"/>
  <c r="K40" i="12"/>
  <c r="N40" i="12"/>
  <c r="O40" i="12"/>
  <c r="Z40" i="12"/>
  <c r="AB40" i="12"/>
  <c r="AC40" i="12"/>
  <c r="AD40" i="12"/>
  <c r="AE40" i="12"/>
  <c r="E32" i="12"/>
  <c r="H32" i="12"/>
  <c r="I32" i="12"/>
  <c r="K32" i="12"/>
  <c r="N32" i="12"/>
  <c r="O32" i="12"/>
  <c r="Z32" i="12"/>
  <c r="AB32" i="12"/>
  <c r="AC32" i="12"/>
  <c r="AD32" i="12"/>
  <c r="AE32" i="12"/>
  <c r="E22" i="12"/>
  <c r="G22" i="12"/>
  <c r="H22" i="12"/>
  <c r="I22" i="12"/>
  <c r="J22" i="12"/>
  <c r="K22" i="12"/>
  <c r="N22" i="12"/>
  <c r="O22" i="12"/>
  <c r="Z22" i="12"/>
  <c r="AB22" i="12"/>
  <c r="AC22" i="12"/>
  <c r="AD22" i="12"/>
  <c r="AE22" i="12"/>
  <c r="E27" i="12"/>
  <c r="H27" i="12"/>
  <c r="I27" i="12"/>
  <c r="J27" i="12"/>
  <c r="K27" i="12"/>
  <c r="N27" i="12"/>
  <c r="O27" i="12"/>
  <c r="Z27" i="12"/>
  <c r="AB27" i="12"/>
  <c r="AC27" i="12"/>
  <c r="AD27" i="12"/>
  <c r="AE27" i="12"/>
  <c r="M12" i="12"/>
  <c r="M15" i="12"/>
  <c r="E17" i="12"/>
  <c r="H17" i="12"/>
  <c r="I17" i="12"/>
  <c r="J17" i="12"/>
  <c r="K17" i="12"/>
  <c r="N17" i="12"/>
  <c r="O17" i="12"/>
  <c r="Z17" i="12"/>
  <c r="AB17" i="12"/>
  <c r="AC17" i="12"/>
  <c r="AD17" i="12"/>
  <c r="AE17" i="12"/>
  <c r="E14" i="12"/>
  <c r="H14" i="12"/>
  <c r="I14" i="12"/>
  <c r="K14" i="12"/>
  <c r="N14" i="12"/>
  <c r="O14" i="12"/>
  <c r="Z14" i="12"/>
  <c r="AB14" i="12"/>
  <c r="AC14" i="12"/>
  <c r="AD14" i="12"/>
  <c r="AE14" i="12"/>
  <c r="E11" i="12"/>
  <c r="H11" i="12"/>
  <c r="I11" i="12"/>
  <c r="J11" i="12"/>
  <c r="K11" i="12"/>
  <c r="N11" i="12"/>
  <c r="O11" i="12"/>
  <c r="Z11" i="12"/>
  <c r="AB11" i="12"/>
  <c r="AC11" i="12"/>
  <c r="AD11" i="12"/>
  <c r="AE11" i="12"/>
  <c r="C8" i="10" l="1"/>
  <c r="B8" i="10"/>
  <c r="AZ8" i="10"/>
  <c r="D11" i="10"/>
  <c r="J32" i="12"/>
  <c r="H8" i="12"/>
  <c r="N8" i="12"/>
  <c r="E8" i="12"/>
  <c r="AU395" i="10"/>
  <c r="G32" i="12"/>
  <c r="J77" i="12"/>
  <c r="E22" i="7"/>
  <c r="AN395" i="10"/>
  <c r="CZ4" i="10"/>
  <c r="D15" i="10"/>
  <c r="P40" i="12"/>
  <c r="D79" i="10"/>
  <c r="P11" i="12"/>
  <c r="P56" i="12"/>
  <c r="P32" i="12"/>
  <c r="P52" i="12"/>
  <c r="P66" i="12"/>
  <c r="P22" i="12"/>
  <c r="P77" i="12"/>
  <c r="P49" i="12"/>
  <c r="P181" i="12"/>
  <c r="I8" i="12"/>
  <c r="J14" i="12"/>
  <c r="P62" i="12"/>
  <c r="P110" i="12"/>
  <c r="K8" i="12"/>
  <c r="P14" i="12"/>
  <c r="P27" i="12"/>
  <c r="P44" i="12"/>
  <c r="P69" i="12"/>
  <c r="P73" i="12"/>
  <c r="O8" i="12"/>
  <c r="G17" i="12"/>
  <c r="AB8" i="10"/>
  <c r="CP8" i="10"/>
  <c r="DB8" i="10"/>
  <c r="G11" i="12"/>
  <c r="E395" i="10"/>
  <c r="Y8" i="10"/>
  <c r="D38" i="10"/>
  <c r="AN8" i="10"/>
  <c r="F395" i="10"/>
  <c r="G8" i="10"/>
  <c r="J8" i="10"/>
  <c r="AJ395" i="10"/>
  <c r="AK8" i="10"/>
  <c r="CS8" i="10"/>
  <c r="CY8" i="10"/>
  <c r="BC8" i="10"/>
  <c r="BO8" i="10"/>
  <c r="AG395" i="10"/>
  <c r="E20" i="7" s="1"/>
  <c r="AH8" i="10"/>
  <c r="AH395" i="10" s="1"/>
  <c r="AE8" i="10"/>
  <c r="AE395" i="10" s="1"/>
  <c r="AC395" i="10"/>
  <c r="BI8" i="10"/>
  <c r="BI395" i="10" s="1"/>
  <c r="BX8" i="10"/>
  <c r="BU8" i="10"/>
  <c r="CM8" i="10"/>
  <c r="CJ8" i="10"/>
  <c r="CG8" i="10"/>
  <c r="BF8" i="10"/>
  <c r="AV395" i="10"/>
  <c r="AW8" i="10"/>
  <c r="AW395" i="10" s="1"/>
  <c r="D316" i="10"/>
  <c r="D298" i="10"/>
  <c r="D308" i="10"/>
  <c r="D269" i="10"/>
  <c r="D287" i="10"/>
  <c r="D255" i="10"/>
  <c r="D277" i="10"/>
  <c r="D242" i="10"/>
  <c r="D229" i="10"/>
  <c r="D222" i="10"/>
  <c r="D197" i="10"/>
  <c r="D201" i="10"/>
  <c r="D183" i="10"/>
  <c r="D213" i="10"/>
  <c r="D135" i="10"/>
  <c r="D146" i="10"/>
  <c r="D170" i="10"/>
  <c r="D157" i="10"/>
  <c r="D122" i="10"/>
  <c r="D101" i="10"/>
  <c r="D96" i="10"/>
  <c r="D113" i="10"/>
  <c r="D73" i="10"/>
  <c r="D50" i="10"/>
  <c r="D55" i="10"/>
  <c r="D24" i="10"/>
  <c r="D102" i="12"/>
  <c r="D88" i="12"/>
  <c r="M181" i="12"/>
  <c r="M44" i="12"/>
  <c r="M110" i="12"/>
  <c r="M77" i="12"/>
  <c r="M66" i="12"/>
  <c r="M73" i="12"/>
  <c r="M62" i="12"/>
  <c r="M56" i="12"/>
  <c r="G66" i="12"/>
  <c r="M69" i="12"/>
  <c r="M27" i="12"/>
  <c r="M40" i="12"/>
  <c r="M52" i="12"/>
  <c r="M49" i="12"/>
  <c r="M11" i="12"/>
  <c r="M32" i="12"/>
  <c r="M22" i="12"/>
  <c r="M14" i="12"/>
  <c r="M17" i="12"/>
  <c r="E11" i="7" l="1"/>
  <c r="G395" i="10"/>
  <c r="E25" i="7"/>
  <c r="E21" i="7"/>
  <c r="AK395" i="10"/>
  <c r="P8" i="12"/>
  <c r="D8" i="10"/>
  <c r="G8" i="12"/>
  <c r="M8" i="12"/>
  <c r="J8" i="12"/>
  <c r="D17" i="12"/>
  <c r="D14" i="12"/>
  <c r="BI157" i="10" l="1"/>
  <c r="O28" i="8" l="1"/>
  <c r="O83" i="8"/>
  <c r="O190" i="8"/>
  <c r="N294" i="8"/>
  <c r="P294" i="8" s="1"/>
  <c r="N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P396" i="8" l="1"/>
  <c r="O188" i="8"/>
  <c r="P163" i="8"/>
  <c r="N203" i="8"/>
  <c r="P203" i="8" s="1"/>
  <c r="N189" i="8"/>
  <c r="P189" i="8" s="1"/>
  <c r="O164" i="8"/>
  <c r="O139" i="8"/>
  <c r="N139" i="8"/>
  <c r="N104" i="8"/>
  <c r="P104" i="8" s="1"/>
  <c r="N116" i="8"/>
  <c r="P116" i="8" s="1"/>
  <c r="D179" i="12"/>
  <c r="D94" i="12" l="1"/>
  <c r="P139" i="8"/>
  <c r="D132" i="12"/>
  <c r="D156" i="12"/>
  <c r="D170" i="12"/>
  <c r="D165" i="12"/>
  <c r="D177" i="12"/>
  <c r="D129" i="12"/>
  <c r="D84" i="12"/>
  <c r="D81" i="12"/>
  <c r="D181" i="12"/>
  <c r="D66" i="12"/>
  <c r="D56" i="12"/>
  <c r="D52" i="12"/>
  <c r="D27" i="12"/>
  <c r="D11" i="12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N404" i="8" l="1"/>
  <c r="N398" i="8"/>
  <c r="N397" i="8"/>
  <c r="O257" i="8"/>
  <c r="N257" i="8"/>
  <c r="O391" i="8"/>
  <c r="N391" i="8"/>
  <c r="N372" i="8"/>
  <c r="N376" i="8"/>
  <c r="P376" i="8" s="1"/>
  <c r="O367" i="8"/>
  <c r="N367" i="8"/>
  <c r="O368" i="8"/>
  <c r="N368" i="8"/>
  <c r="N359" i="8"/>
  <c r="O348" i="8"/>
  <c r="N338" i="8"/>
  <c r="P338" i="8" s="1"/>
  <c r="O324" i="8"/>
  <c r="N320" i="8"/>
  <c r="P320" i="8" s="1"/>
  <c r="N311" i="8"/>
  <c r="N273" i="8"/>
  <c r="O272" i="8"/>
  <c r="N272" i="8"/>
  <c r="O271" i="8"/>
  <c r="N271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P276" i="8" s="1"/>
  <c r="O250" i="8"/>
  <c r="N250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2" i="8"/>
  <c r="N202" i="8"/>
  <c r="O181" i="8"/>
  <c r="N181" i="8"/>
  <c r="O177" i="8"/>
  <c r="N177" i="8"/>
  <c r="O165" i="8"/>
  <c r="O162" i="8" s="1"/>
  <c r="N165" i="8"/>
  <c r="O161" i="8"/>
  <c r="N161" i="8"/>
  <c r="N156" i="8"/>
  <c r="O140" i="8"/>
  <c r="O138" i="8" s="1"/>
  <c r="N140" i="8"/>
  <c r="N138" i="8" s="1"/>
  <c r="N130" i="8"/>
  <c r="N121" i="8"/>
  <c r="O119" i="8"/>
  <c r="N119" i="8"/>
  <c r="O112" i="8"/>
  <c r="O103" i="8" s="1"/>
  <c r="N112" i="8"/>
  <c r="N108" i="8"/>
  <c r="N93" i="8"/>
  <c r="N83" i="8"/>
  <c r="P83" i="8" s="1"/>
  <c r="N66" i="8"/>
  <c r="N59" i="8"/>
  <c r="P59" i="8" s="1"/>
  <c r="O45" i="8"/>
  <c r="N56" i="8"/>
  <c r="O54" i="8"/>
  <c r="N40" i="8"/>
  <c r="O26" i="8"/>
  <c r="N26" i="8"/>
  <c r="O25" i="8"/>
  <c r="N25" i="8"/>
  <c r="O16" i="8"/>
  <c r="N16" i="8"/>
  <c r="M192" i="12"/>
  <c r="M191" i="12"/>
  <c r="O402" i="8"/>
  <c r="M190" i="12"/>
  <c r="N401" i="8"/>
  <c r="AE189" i="12"/>
  <c r="O400" i="8"/>
  <c r="AD188" i="12"/>
  <c r="AC188" i="12"/>
  <c r="Z188" i="12"/>
  <c r="O188" i="12"/>
  <c r="N188" i="12"/>
  <c r="N194" i="12" s="1"/>
  <c r="D112" i="7" s="1"/>
  <c r="K188" i="12"/>
  <c r="K194" i="12" s="1"/>
  <c r="D111" i="7" s="1"/>
  <c r="I188" i="12"/>
  <c r="H188" i="12"/>
  <c r="H194" i="12" s="1"/>
  <c r="D110" i="7" s="1"/>
  <c r="E188" i="12"/>
  <c r="M182" i="12"/>
  <c r="O393" i="8"/>
  <c r="N384" i="8"/>
  <c r="M178" i="12"/>
  <c r="O384" i="8"/>
  <c r="M171" i="12"/>
  <c r="O371" i="8"/>
  <c r="M166" i="12"/>
  <c r="O362" i="8"/>
  <c r="M163" i="12"/>
  <c r="O353" i="8"/>
  <c r="M157" i="12"/>
  <c r="O342" i="8"/>
  <c r="M154" i="12"/>
  <c r="O332" i="8"/>
  <c r="M151" i="12"/>
  <c r="O323" i="8"/>
  <c r="M148" i="12"/>
  <c r="O314" i="8"/>
  <c r="M143" i="12"/>
  <c r="O304" i="8"/>
  <c r="M137" i="12"/>
  <c r="O293" i="8"/>
  <c r="O292" i="8" s="1"/>
  <c r="M133" i="12"/>
  <c r="O283" i="8"/>
  <c r="O282" i="8" s="1"/>
  <c r="N283" i="8"/>
  <c r="N282" i="8" s="1"/>
  <c r="N275" i="8"/>
  <c r="M130" i="12"/>
  <c r="O275" i="8"/>
  <c r="M116" i="12"/>
  <c r="O261" i="8"/>
  <c r="M111" i="12"/>
  <c r="O248" i="8"/>
  <c r="M106" i="12"/>
  <c r="M103" i="12"/>
  <c r="O228" i="8"/>
  <c r="N219" i="8"/>
  <c r="M95" i="12"/>
  <c r="G95" i="12"/>
  <c r="M89" i="12"/>
  <c r="G89" i="12"/>
  <c r="O207" i="8"/>
  <c r="N207" i="8"/>
  <c r="M85" i="12"/>
  <c r="M82" i="12"/>
  <c r="M78" i="12"/>
  <c r="M74" i="12"/>
  <c r="M70" i="12"/>
  <c r="M67" i="12"/>
  <c r="G67" i="12"/>
  <c r="M63" i="12"/>
  <c r="M57" i="12"/>
  <c r="M53" i="12"/>
  <c r="M50" i="12"/>
  <c r="O99" i="8"/>
  <c r="O98" i="8" s="1"/>
  <c r="M45" i="12"/>
  <c r="O82" i="8"/>
  <c r="M41" i="12"/>
  <c r="O76" i="8"/>
  <c r="O75" i="8" s="1"/>
  <c r="M33" i="12"/>
  <c r="O58" i="8"/>
  <c r="N53" i="8"/>
  <c r="M28" i="12"/>
  <c r="M23" i="12"/>
  <c r="O38" i="8"/>
  <c r="M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L379" i="8"/>
  <c r="K379" i="8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L201" i="8"/>
  <c r="K201" i="8"/>
  <c r="K200" i="8"/>
  <c r="K199" i="8"/>
  <c r="L198" i="8"/>
  <c r="K198" i="8"/>
  <c r="L197" i="8"/>
  <c r="K197" i="8"/>
  <c r="L196" i="8"/>
  <c r="K196" i="8"/>
  <c r="L195" i="8"/>
  <c r="K195" i="8"/>
  <c r="L194" i="8"/>
  <c r="K194" i="8"/>
  <c r="L193" i="8"/>
  <c r="K193" i="8"/>
  <c r="K192" i="8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E388" i="1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W394" i="11"/>
  <c r="AO388" i="11"/>
  <c r="AO394" i="11" s="1"/>
  <c r="AM388" i="11"/>
  <c r="AM394" i="11" s="1"/>
  <c r="AL388" i="11"/>
  <c r="AL394" i="11" s="1"/>
  <c r="AJ388" i="11"/>
  <c r="AI388" i="11"/>
  <c r="AG388" i="11"/>
  <c r="AG394" i="11" s="1"/>
  <c r="AF388" i="1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E388" i="11"/>
  <c r="BC382" i="11"/>
  <c r="AW382" i="11"/>
  <c r="AT382" i="11"/>
  <c r="AQ382" i="11"/>
  <c r="AQ381" i="11" s="1"/>
  <c r="AN382" i="11"/>
  <c r="AN381" i="11" s="1"/>
  <c r="AK382" i="11"/>
  <c r="AK381" i="11" s="1"/>
  <c r="AH382" i="11"/>
  <c r="AH381" i="11" s="1"/>
  <c r="Y382" i="11"/>
  <c r="V382" i="11"/>
  <c r="S382" i="11"/>
  <c r="P382" i="11"/>
  <c r="M382" i="11"/>
  <c r="J382" i="11"/>
  <c r="G382" i="11"/>
  <c r="L393" i="8"/>
  <c r="K393" i="8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C360" i="1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AQ343" i="11"/>
  <c r="AQ342" i="11" s="1"/>
  <c r="AN343" i="11"/>
  <c r="AN342" i="11" s="1"/>
  <c r="AK343" i="11"/>
  <c r="AK342" i="11" s="1"/>
  <c r="AH343" i="11"/>
  <c r="AH342" i="11" s="1"/>
  <c r="Y343" i="11"/>
  <c r="G343" i="11"/>
  <c r="K353" i="8"/>
  <c r="BC332" i="1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C322" i="1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C305" i="1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C285" i="1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C268" i="11"/>
  <c r="AW268" i="11"/>
  <c r="AQ268" i="11"/>
  <c r="AQ267" i="11" s="1"/>
  <c r="AN268" i="11"/>
  <c r="AN267" i="11" s="1"/>
  <c r="AK268" i="11"/>
  <c r="AK267" i="11" s="1"/>
  <c r="AH268" i="11"/>
  <c r="AH267" i="11" s="1"/>
  <c r="Y268" i="11"/>
  <c r="G268" i="11"/>
  <c r="L275" i="8"/>
  <c r="K275" i="8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C241" i="11"/>
  <c r="AQ241" i="11"/>
  <c r="AQ240" i="11" s="1"/>
  <c r="AN241" i="11"/>
  <c r="AN240" i="11" s="1"/>
  <c r="AK241" i="11"/>
  <c r="AK240" i="11" s="1"/>
  <c r="AH241" i="11"/>
  <c r="AH240" i="11" s="1"/>
  <c r="AE241" i="11"/>
  <c r="Y241" i="11"/>
  <c r="S241" i="11"/>
  <c r="G241" i="11"/>
  <c r="K248" i="8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C222" i="1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AT214" i="11"/>
  <c r="AQ214" i="11"/>
  <c r="AQ213" i="11" s="1"/>
  <c r="AN214" i="11"/>
  <c r="AN213" i="11" s="1"/>
  <c r="AK214" i="11"/>
  <c r="AK213" i="11" s="1"/>
  <c r="AH214" i="11"/>
  <c r="AH213" i="11" s="1"/>
  <c r="S214" i="11"/>
  <c r="P214" i="11"/>
  <c r="M214" i="11"/>
  <c r="J214" i="11"/>
  <c r="G214" i="11"/>
  <c r="L219" i="8"/>
  <c r="K219" i="8"/>
  <c r="BC202" i="1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C185" i="11"/>
  <c r="AQ185" i="11"/>
  <c r="AQ184" i="11" s="1"/>
  <c r="AN185" i="11"/>
  <c r="AN184" i="11" s="1"/>
  <c r="AK185" i="11"/>
  <c r="AK184" i="11" s="1"/>
  <c r="AH185" i="11"/>
  <c r="AH184" i="11" s="1"/>
  <c r="Y185" i="11"/>
  <c r="V185" i="11"/>
  <c r="S185" i="11"/>
  <c r="P185" i="11"/>
  <c r="G185" i="11"/>
  <c r="L189" i="8"/>
  <c r="K189" i="8"/>
  <c r="B189" i="8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C161" i="1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C138" i="1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C115" i="11"/>
  <c r="AQ115" i="11"/>
  <c r="AQ114" i="11" s="1"/>
  <c r="AN115" i="11"/>
  <c r="AN114" i="11" s="1"/>
  <c r="AK115" i="11"/>
  <c r="AK114" i="11" s="1"/>
  <c r="AH115" i="11"/>
  <c r="AH114" i="11" s="1"/>
  <c r="Y115" i="11"/>
  <c r="V115" i="11"/>
  <c r="S115" i="11"/>
  <c r="P115" i="11"/>
  <c r="G115" i="11"/>
  <c r="L116" i="8"/>
  <c r="K116" i="8"/>
  <c r="B116" i="8" s="1"/>
  <c r="BC103" i="1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S103" i="11"/>
  <c r="M103" i="11"/>
  <c r="J103" i="11"/>
  <c r="G103" i="11"/>
  <c r="L104" i="8"/>
  <c r="K104" i="8"/>
  <c r="B104" i="8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C82" i="11"/>
  <c r="AW82" i="11"/>
  <c r="AT82" i="11"/>
  <c r="AQ82" i="11"/>
  <c r="AQ81" i="11" s="1"/>
  <c r="AN82" i="11"/>
  <c r="AN81" i="11" s="1"/>
  <c r="AK82" i="11"/>
  <c r="AK81" i="11" s="1"/>
  <c r="AH82" i="11"/>
  <c r="AH81" i="11" s="1"/>
  <c r="Y82" i="11"/>
  <c r="V82" i="11"/>
  <c r="S82" i="11"/>
  <c r="M82" i="11"/>
  <c r="J82" i="11"/>
  <c r="G82" i="11"/>
  <c r="L82" i="8"/>
  <c r="K82" i="8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C59" i="1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Y59" i="11"/>
  <c r="V59" i="11"/>
  <c r="S59" i="11"/>
  <c r="M59" i="11"/>
  <c r="J59" i="11"/>
  <c r="G59" i="11"/>
  <c r="K58" i="8"/>
  <c r="AW55" i="11"/>
  <c r="AQ55" i="11"/>
  <c r="AQ54" i="11" s="1"/>
  <c r="AN55" i="11"/>
  <c r="AN54" i="11" s="1"/>
  <c r="AK55" i="11"/>
  <c r="AK54" i="11" s="1"/>
  <c r="AH55" i="11"/>
  <c r="AH54" i="11" s="1"/>
  <c r="AE55" i="11"/>
  <c r="S55" i="11"/>
  <c r="P55" i="11"/>
  <c r="G55" i="11"/>
  <c r="K53" i="8"/>
  <c r="BC41" i="1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AQ27" i="11"/>
  <c r="AN27" i="11"/>
  <c r="AN26" i="11" s="1"/>
  <c r="AK27" i="11"/>
  <c r="AK26" i="11" s="1"/>
  <c r="AH27" i="11"/>
  <c r="AH26" i="11" s="1"/>
  <c r="V27" i="11"/>
  <c r="S27" i="11"/>
  <c r="G27" i="11"/>
  <c r="K24" i="8"/>
  <c r="BC18" i="1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100" i="7"/>
  <c r="D100" i="7"/>
  <c r="H404" i="8"/>
  <c r="H397" i="8"/>
  <c r="J397" i="8" s="1"/>
  <c r="H396" i="8"/>
  <c r="H395" i="8"/>
  <c r="H394" i="8"/>
  <c r="BC384" i="10"/>
  <c r="H398" i="8"/>
  <c r="H390" i="8"/>
  <c r="H388" i="8"/>
  <c r="H385" i="8"/>
  <c r="BC375" i="10"/>
  <c r="H391" i="8"/>
  <c r="H381" i="8"/>
  <c r="H379" i="8"/>
  <c r="BC368" i="10"/>
  <c r="H376" i="8"/>
  <c r="H378" i="8"/>
  <c r="H375" i="8"/>
  <c r="H374" i="8"/>
  <c r="H373" i="8"/>
  <c r="H372" i="8"/>
  <c r="BC359" i="10"/>
  <c r="H368" i="8"/>
  <c r="H367" i="8"/>
  <c r="H366" i="8"/>
  <c r="H365" i="8"/>
  <c r="H364" i="8"/>
  <c r="H357" i="8"/>
  <c r="H356" i="8"/>
  <c r="BC351" i="10"/>
  <c r="H359" i="8"/>
  <c r="H355" i="8"/>
  <c r="H358" i="8"/>
  <c r="H354" i="8"/>
  <c r="H360" i="8"/>
  <c r="BC343" i="10"/>
  <c r="H351" i="8"/>
  <c r="H350" i="8"/>
  <c r="H349" i="8"/>
  <c r="H348" i="8"/>
  <c r="H346" i="8"/>
  <c r="H345" i="8"/>
  <c r="H340" i="8"/>
  <c r="H339" i="8"/>
  <c r="BC332" i="10"/>
  <c r="H338" i="8"/>
  <c r="H335" i="8"/>
  <c r="H336" i="8"/>
  <c r="H333" i="8"/>
  <c r="H327" i="8"/>
  <c r="H329" i="8"/>
  <c r="H328" i="8"/>
  <c r="H326" i="8"/>
  <c r="H325" i="8"/>
  <c r="BC318" i="10"/>
  <c r="H324" i="8"/>
  <c r="H321" i="8"/>
  <c r="BC314" i="10"/>
  <c r="H320" i="8"/>
  <c r="H319" i="8"/>
  <c r="H312" i="8"/>
  <c r="H308" i="8"/>
  <c r="H307" i="8"/>
  <c r="BC300" i="10"/>
  <c r="H311" i="8"/>
  <c r="H302" i="8"/>
  <c r="J302" i="8" s="1"/>
  <c r="H301" i="8"/>
  <c r="H300" i="8"/>
  <c r="H299" i="8"/>
  <c r="H298" i="8"/>
  <c r="H297" i="8"/>
  <c r="H296" i="8"/>
  <c r="H295" i="8"/>
  <c r="BC289" i="10"/>
  <c r="BC286" i="10"/>
  <c r="H291" i="8"/>
  <c r="H290" i="8"/>
  <c r="H289" i="8"/>
  <c r="H287" i="8"/>
  <c r="H286" i="8"/>
  <c r="J286" i="8" s="1"/>
  <c r="H284" i="8"/>
  <c r="H285" i="8"/>
  <c r="H281" i="8"/>
  <c r="H280" i="8"/>
  <c r="H279" i="8"/>
  <c r="H277" i="8"/>
  <c r="BC271" i="10"/>
  <c r="H273" i="8"/>
  <c r="J273" i="8" s="1"/>
  <c r="BC265" i="10"/>
  <c r="H270" i="8"/>
  <c r="H269" i="8"/>
  <c r="H268" i="8"/>
  <c r="H267" i="8"/>
  <c r="H266" i="8"/>
  <c r="H265" i="8"/>
  <c r="H264" i="8"/>
  <c r="H263" i="8"/>
  <c r="H262" i="8"/>
  <c r="J262" i="8" s="1"/>
  <c r="H259" i="8"/>
  <c r="H258" i="8"/>
  <c r="H257" i="8"/>
  <c r="H256" i="8"/>
  <c r="H255" i="8"/>
  <c r="J255" i="8" s="1"/>
  <c r="BC249" i="10"/>
  <c r="H254" i="8"/>
  <c r="H253" i="8"/>
  <c r="H252" i="8"/>
  <c r="CM242" i="10"/>
  <c r="H250" i="8"/>
  <c r="BC231" i="10"/>
  <c r="H236" i="8"/>
  <c r="B236" i="8" s="1"/>
  <c r="H246" i="8"/>
  <c r="H245" i="8"/>
  <c r="J245" i="8" s="1"/>
  <c r="H244" i="8"/>
  <c r="H243" i="8"/>
  <c r="H242" i="8"/>
  <c r="H241" i="8"/>
  <c r="J241" i="8" s="1"/>
  <c r="H240" i="8"/>
  <c r="H239" i="8"/>
  <c r="H238" i="8"/>
  <c r="H237" i="8"/>
  <c r="J237" i="8" s="1"/>
  <c r="H233" i="8"/>
  <c r="BC227" i="10"/>
  <c r="H232" i="8"/>
  <c r="H231" i="8"/>
  <c r="H230" i="8"/>
  <c r="H229" i="8"/>
  <c r="H226" i="8"/>
  <c r="H225" i="8"/>
  <c r="H224" i="8"/>
  <c r="H223" i="8"/>
  <c r="H222" i="8"/>
  <c r="H221" i="8"/>
  <c r="BC215" i="10"/>
  <c r="H220" i="8"/>
  <c r="H217" i="8"/>
  <c r="H216" i="8"/>
  <c r="H215" i="8"/>
  <c r="H214" i="8"/>
  <c r="H212" i="8"/>
  <c r="H211" i="8"/>
  <c r="H210" i="8"/>
  <c r="H209" i="8"/>
  <c r="H208" i="8"/>
  <c r="CM201" i="10"/>
  <c r="BC203" i="10"/>
  <c r="H213" i="8"/>
  <c r="H205" i="8"/>
  <c r="BC199" i="10"/>
  <c r="H200" i="8"/>
  <c r="H199" i="8"/>
  <c r="H198" i="8"/>
  <c r="H197" i="8"/>
  <c r="H196" i="8"/>
  <c r="H195" i="8"/>
  <c r="H194" i="8"/>
  <c r="H193" i="8"/>
  <c r="H192" i="8"/>
  <c r="H191" i="8"/>
  <c r="H190" i="8"/>
  <c r="H185" i="8"/>
  <c r="J185" i="8" s="1"/>
  <c r="H183" i="8"/>
  <c r="H182" i="8"/>
  <c r="H181" i="8"/>
  <c r="H180" i="8"/>
  <c r="H178" i="8"/>
  <c r="CM170" i="10"/>
  <c r="BC172" i="10"/>
  <c r="H177" i="8"/>
  <c r="H174" i="8"/>
  <c r="J174" i="8" s="1"/>
  <c r="H172" i="8"/>
  <c r="H171" i="8"/>
  <c r="H170" i="8"/>
  <c r="H169" i="8"/>
  <c r="J169" i="8" s="1"/>
  <c r="H168" i="8"/>
  <c r="H167" i="8"/>
  <c r="H166" i="8"/>
  <c r="H165" i="8"/>
  <c r="J165" i="8" s="1"/>
  <c r="BC159" i="10"/>
  <c r="H164" i="8"/>
  <c r="H161" i="8"/>
  <c r="H159" i="8"/>
  <c r="J159" i="8" s="1"/>
  <c r="H158" i="8"/>
  <c r="H157" i="8"/>
  <c r="H155" i="8"/>
  <c r="H154" i="8"/>
  <c r="H153" i="8"/>
  <c r="BC148" i="10"/>
  <c r="H156" i="8"/>
  <c r="H149" i="8"/>
  <c r="H147" i="8"/>
  <c r="H146" i="8"/>
  <c r="H142" i="8"/>
  <c r="BC137" i="10"/>
  <c r="H140" i="8"/>
  <c r="H137" i="8"/>
  <c r="J137" i="8" s="1"/>
  <c r="H131" i="8"/>
  <c r="J131" i="8" s="1"/>
  <c r="H128" i="8"/>
  <c r="J128" i="8" s="1"/>
  <c r="H127" i="8"/>
  <c r="J127" i="8" s="1"/>
  <c r="H123" i="8"/>
  <c r="J123" i="8" s="1"/>
  <c r="H122" i="8"/>
  <c r="J122" i="8" s="1"/>
  <c r="BC119" i="10"/>
  <c r="H121" i="8"/>
  <c r="J121" i="8" s="1"/>
  <c r="H120" i="8"/>
  <c r="J120" i="8" s="1"/>
  <c r="H119" i="8"/>
  <c r="J119" i="8" s="1"/>
  <c r="H118" i="8"/>
  <c r="J118" i="8" s="1"/>
  <c r="H113" i="8"/>
  <c r="H114" i="8"/>
  <c r="H112" i="8"/>
  <c r="J112" i="8" s="1"/>
  <c r="H111" i="8"/>
  <c r="H110" i="8"/>
  <c r="H109" i="8"/>
  <c r="CM101" i="10"/>
  <c r="BC106" i="10"/>
  <c r="H108" i="8"/>
  <c r="H107" i="8"/>
  <c r="H106" i="8"/>
  <c r="H105" i="8"/>
  <c r="J105" i="8" s="1"/>
  <c r="H102" i="8"/>
  <c r="H101" i="8"/>
  <c r="BC98" i="10"/>
  <c r="BC96" i="10" s="1"/>
  <c r="H100" i="8"/>
  <c r="I97" i="8"/>
  <c r="H97" i="8"/>
  <c r="H96" i="8"/>
  <c r="H95" i="8"/>
  <c r="H94" i="8"/>
  <c r="H92" i="8"/>
  <c r="H91" i="8"/>
  <c r="H90" i="8"/>
  <c r="H89" i="8"/>
  <c r="H87" i="8"/>
  <c r="H88" i="8"/>
  <c r="H86" i="8"/>
  <c r="H85" i="8"/>
  <c r="H84" i="8"/>
  <c r="BC81" i="10"/>
  <c r="C83" i="8"/>
  <c r="H83" i="8"/>
  <c r="H80" i="8"/>
  <c r="H79" i="8"/>
  <c r="H78" i="8"/>
  <c r="BC75" i="10"/>
  <c r="H77" i="8"/>
  <c r="H74" i="8"/>
  <c r="J74" i="8" s="1"/>
  <c r="H73" i="8"/>
  <c r="H72" i="8"/>
  <c r="H71" i="8"/>
  <c r="H70" i="8"/>
  <c r="J70" i="8" s="1"/>
  <c r="H69" i="8"/>
  <c r="H68" i="8"/>
  <c r="H66" i="8"/>
  <c r="CM55" i="10"/>
  <c r="H67" i="8"/>
  <c r="H65" i="8"/>
  <c r="H64" i="8"/>
  <c r="H62" i="8"/>
  <c r="H61" i="8"/>
  <c r="J61" i="8" s="1"/>
  <c r="H60" i="8"/>
  <c r="BX57" i="10"/>
  <c r="BC57" i="10"/>
  <c r="H59" i="8"/>
  <c r="CM50" i="10"/>
  <c r="H55" i="8"/>
  <c r="CJ53" i="10"/>
  <c r="H56" i="8"/>
  <c r="BC52" i="10"/>
  <c r="H54" i="8"/>
  <c r="H51" i="8"/>
  <c r="H47" i="8"/>
  <c r="H46" i="8"/>
  <c r="H45" i="8"/>
  <c r="H44" i="8"/>
  <c r="H41" i="8"/>
  <c r="BC41" i="10"/>
  <c r="H40" i="8"/>
  <c r="H39" i="8"/>
  <c r="I36" i="8"/>
  <c r="H36" i="8"/>
  <c r="H35" i="8"/>
  <c r="I34" i="8"/>
  <c r="H34" i="8"/>
  <c r="I33" i="8"/>
  <c r="H33" i="8"/>
  <c r="H32" i="8"/>
  <c r="J32" i="8" s="1"/>
  <c r="H30" i="8"/>
  <c r="J30" i="8" s="1"/>
  <c r="H29" i="8"/>
  <c r="H28" i="8"/>
  <c r="J28" i="8" s="1"/>
  <c r="H27" i="8"/>
  <c r="H26" i="8"/>
  <c r="BC26" i="10"/>
  <c r="H25" i="8"/>
  <c r="H22" i="8"/>
  <c r="J22" i="8" s="1"/>
  <c r="H21" i="8"/>
  <c r="J21" i="8" s="1"/>
  <c r="H20" i="8"/>
  <c r="J20" i="8" s="1"/>
  <c r="H19" i="8"/>
  <c r="J19" i="8" s="1"/>
  <c r="H18" i="8"/>
  <c r="J18" i="8" s="1"/>
  <c r="H17" i="8"/>
  <c r="J17" i="8" s="1"/>
  <c r="BC17" i="10"/>
  <c r="H16" i="8"/>
  <c r="BC13" i="10"/>
  <c r="CY393" i="10"/>
  <c r="BF393" i="10"/>
  <c r="BC393" i="10"/>
  <c r="I403" i="8"/>
  <c r="H403" i="8"/>
  <c r="CY392" i="10"/>
  <c r="BF392" i="10"/>
  <c r="BC392" i="10"/>
  <c r="H402" i="8"/>
  <c r="CY391" i="10"/>
  <c r="BO391" i="10"/>
  <c r="BF391" i="10"/>
  <c r="BC391" i="10"/>
  <c r="I401" i="8"/>
  <c r="CY390" i="10"/>
  <c r="CP390" i="10"/>
  <c r="CA390" i="10"/>
  <c r="BF390" i="10"/>
  <c r="BC390" i="10"/>
  <c r="DA389" i="10"/>
  <c r="DA395" i="10" s="1"/>
  <c r="CZ389" i="10"/>
  <c r="CZ395" i="10" s="1"/>
  <c r="CX389" i="10"/>
  <c r="CX395" i="10" s="1"/>
  <c r="E43" i="7" s="1"/>
  <c r="CW389" i="10"/>
  <c r="CW395" i="10" s="1"/>
  <c r="CR389" i="10"/>
  <c r="CR395" i="10" s="1"/>
  <c r="E41" i="7" s="1"/>
  <c r="CQ389" i="10"/>
  <c r="CQ395" i="10" s="1"/>
  <c r="CO389" i="10"/>
  <c r="CO395" i="10" s="1"/>
  <c r="E40" i="7" s="1"/>
  <c r="CN389" i="10"/>
  <c r="CL389" i="10"/>
  <c r="CL395" i="10" s="1"/>
  <c r="E39" i="7" s="1"/>
  <c r="CK389" i="10"/>
  <c r="CK395" i="10" s="1"/>
  <c r="CI389" i="10"/>
  <c r="CI395" i="10" s="1"/>
  <c r="E38" i="7" s="1"/>
  <c r="CH389" i="10"/>
  <c r="CH395" i="10" s="1"/>
  <c r="CF389" i="10"/>
  <c r="CF395" i="10" s="1"/>
  <c r="E37" i="7" s="1"/>
  <c r="CE389" i="10"/>
  <c r="CE395" i="10" s="1"/>
  <c r="BZ389" i="10"/>
  <c r="BY389" i="10"/>
  <c r="BV395" i="10"/>
  <c r="BT389" i="10"/>
  <c r="BS389" i="10"/>
  <c r="BS395" i="10" s="1"/>
  <c r="BN389" i="10"/>
  <c r="BN395" i="10" s="1"/>
  <c r="E31" i="7" s="1"/>
  <c r="BM389" i="10"/>
  <c r="BM395" i="10" s="1"/>
  <c r="BH389" i="10"/>
  <c r="BH395" i="10" s="1"/>
  <c r="E29" i="7" s="1"/>
  <c r="BG389" i="10"/>
  <c r="BG395" i="10" s="1"/>
  <c r="BE389" i="10"/>
  <c r="BE395" i="10" s="1"/>
  <c r="E28" i="7" s="1"/>
  <c r="BD389" i="10"/>
  <c r="BD395" i="10" s="1"/>
  <c r="BB389" i="10"/>
  <c r="BB395" i="10" s="1"/>
  <c r="E27" i="7" s="1"/>
  <c r="BA389" i="10"/>
  <c r="BA395" i="10" s="1"/>
  <c r="AY389" i="10"/>
  <c r="AX389" i="10"/>
  <c r="AX395" i="10" s="1"/>
  <c r="AA389" i="10"/>
  <c r="AA395" i="10" s="1"/>
  <c r="Z389" i="10"/>
  <c r="Z395" i="10" s="1"/>
  <c r="X389" i="10"/>
  <c r="W389" i="10"/>
  <c r="W395" i="10" s="1"/>
  <c r="I389" i="10"/>
  <c r="H389" i="10"/>
  <c r="CY383" i="10"/>
  <c r="BO383" i="10"/>
  <c r="BF383" i="10"/>
  <c r="I393" i="8"/>
  <c r="H393" i="8"/>
  <c r="CY374" i="10"/>
  <c r="BO374" i="10"/>
  <c r="BF374" i="10"/>
  <c r="BF373" i="10" s="1"/>
  <c r="G373" i="10"/>
  <c r="I384" i="8"/>
  <c r="CY361" i="10"/>
  <c r="BO361" i="10"/>
  <c r="BF361" i="10"/>
  <c r="H371" i="8"/>
  <c r="CY354" i="10"/>
  <c r="BO354" i="10"/>
  <c r="BF354" i="10"/>
  <c r="H362" i="8"/>
  <c r="CY345" i="10"/>
  <c r="BO345" i="10"/>
  <c r="BF345" i="10"/>
  <c r="H353" i="8"/>
  <c r="CY336" i="10"/>
  <c r="BO336" i="10"/>
  <c r="BF336" i="10"/>
  <c r="H342" i="8"/>
  <c r="CY326" i="10"/>
  <c r="BO326" i="10"/>
  <c r="BO325" i="10" s="1"/>
  <c r="BF326" i="10"/>
  <c r="BF325" i="10" s="1"/>
  <c r="H332" i="8"/>
  <c r="CY317" i="10"/>
  <c r="BO317" i="10"/>
  <c r="BO316" i="10" s="1"/>
  <c r="BF317" i="10"/>
  <c r="BF316" i="10" s="1"/>
  <c r="AB316" i="10"/>
  <c r="H323" i="8"/>
  <c r="CY309" i="10"/>
  <c r="BO309" i="10"/>
  <c r="BO308" i="10" s="1"/>
  <c r="BF309" i="10"/>
  <c r="BF308" i="10" s="1"/>
  <c r="AB308" i="10"/>
  <c r="H314" i="8"/>
  <c r="CY299" i="10"/>
  <c r="BO299" i="10"/>
  <c r="BF299" i="10"/>
  <c r="BF298" i="10" s="1"/>
  <c r="H304" i="8"/>
  <c r="CY288" i="10"/>
  <c r="BO288" i="10"/>
  <c r="BO287" i="10" s="1"/>
  <c r="BF288" i="10"/>
  <c r="BF287" i="10" s="1"/>
  <c r="AB287" i="10"/>
  <c r="H293" i="8"/>
  <c r="BO278" i="10"/>
  <c r="BO277" i="10" s="1"/>
  <c r="BF278" i="10"/>
  <c r="BF277" i="10" s="1"/>
  <c r="AK277" i="10"/>
  <c r="AB277" i="10"/>
  <c r="G277" i="10"/>
  <c r="H283" i="8"/>
  <c r="CY270" i="10"/>
  <c r="BO270" i="10"/>
  <c r="BO269" i="10" s="1"/>
  <c r="BF270" i="10"/>
  <c r="BF269" i="10" s="1"/>
  <c r="AB269" i="10"/>
  <c r="H275" i="8"/>
  <c r="CY256" i="10"/>
  <c r="BO256" i="10"/>
  <c r="BO255" i="10" s="1"/>
  <c r="BF256" i="10"/>
  <c r="BF255" i="10" s="1"/>
  <c r="CY243" i="10"/>
  <c r="BO243" i="10"/>
  <c r="BO242" i="10" s="1"/>
  <c r="BF243" i="10"/>
  <c r="BF242" i="10" s="1"/>
  <c r="H248" i="8"/>
  <c r="CY230" i="10"/>
  <c r="BO230" i="10"/>
  <c r="BO229" i="10" s="1"/>
  <c r="BF230" i="10"/>
  <c r="BF229" i="10" s="1"/>
  <c r="AB229" i="10"/>
  <c r="H235" i="8"/>
  <c r="CY223" i="10"/>
  <c r="BO223" i="10"/>
  <c r="BO222" i="10" s="1"/>
  <c r="BF223" i="10"/>
  <c r="BF222" i="10" s="1"/>
  <c r="AN222" i="10"/>
  <c r="G222" i="10"/>
  <c r="H228" i="8"/>
  <c r="CY214" i="10"/>
  <c r="BO214" i="10"/>
  <c r="BO213" i="10" s="1"/>
  <c r="BF214" i="10"/>
  <c r="BF213" i="10" s="1"/>
  <c r="AH213" i="10"/>
  <c r="AB213" i="10"/>
  <c r="G213" i="10"/>
  <c r="CY202" i="10"/>
  <c r="BO202" i="10"/>
  <c r="BF202" i="10"/>
  <c r="BF201" i="10" s="1"/>
  <c r="AH201" i="10"/>
  <c r="AB201" i="10"/>
  <c r="H207" i="8"/>
  <c r="CY198" i="10"/>
  <c r="BO198" i="10"/>
  <c r="BO197" i="10" s="1"/>
  <c r="BF198" i="10"/>
  <c r="BF197" i="10" s="1"/>
  <c r="CY184" i="10"/>
  <c r="BO184" i="10"/>
  <c r="BO183" i="10" s="1"/>
  <c r="BF184" i="10"/>
  <c r="BF183" i="10" s="1"/>
  <c r="AB183" i="10"/>
  <c r="CY171" i="10"/>
  <c r="BO171" i="10"/>
  <c r="BO170" i="10" s="1"/>
  <c r="BF171" i="10"/>
  <c r="BF170" i="10" s="1"/>
  <c r="AN170" i="10"/>
  <c r="AB170" i="10"/>
  <c r="CY158" i="10"/>
  <c r="BO158" i="10"/>
  <c r="BO157" i="10" s="1"/>
  <c r="BF158" i="10"/>
  <c r="BF157" i="10" s="1"/>
  <c r="AB157" i="10"/>
  <c r="CY147" i="10"/>
  <c r="BO147" i="10"/>
  <c r="BO146" i="10" s="1"/>
  <c r="BF147" i="10"/>
  <c r="BF146" i="10" s="1"/>
  <c r="CY136" i="10"/>
  <c r="BO136" i="10"/>
  <c r="BO135" i="10" s="1"/>
  <c r="BI135" i="10"/>
  <c r="BF136" i="10"/>
  <c r="BF135" i="10" s="1"/>
  <c r="CY123" i="10"/>
  <c r="BO123" i="10"/>
  <c r="BF123" i="10"/>
  <c r="BF122" i="10" s="1"/>
  <c r="AB122" i="10"/>
  <c r="Y122" i="10"/>
  <c r="CY114" i="10"/>
  <c r="BO114" i="10"/>
  <c r="BO113" i="10" s="1"/>
  <c r="BF114" i="10"/>
  <c r="BF113" i="10" s="1"/>
  <c r="AK113" i="10"/>
  <c r="AB113" i="10"/>
  <c r="CY102" i="10"/>
  <c r="BF102" i="10"/>
  <c r="BF101" i="10" s="1"/>
  <c r="AB101" i="10"/>
  <c r="G101" i="10"/>
  <c r="BO97" i="10"/>
  <c r="BO96" i="10" s="1"/>
  <c r="BF97" i="10"/>
  <c r="BF96" i="10" s="1"/>
  <c r="H99" i="8"/>
  <c r="CY80" i="10"/>
  <c r="BO80" i="10"/>
  <c r="BO79" i="10" s="1"/>
  <c r="BF80" i="10"/>
  <c r="BF79" i="10" s="1"/>
  <c r="AK79" i="10"/>
  <c r="AB79" i="10"/>
  <c r="H82" i="8"/>
  <c r="CY74" i="10"/>
  <c r="BO74" i="10"/>
  <c r="BO73" i="10" s="1"/>
  <c r="BF74" i="10"/>
  <c r="BF73" i="10" s="1"/>
  <c r="H76" i="8"/>
  <c r="CY56" i="10"/>
  <c r="CS56" i="10"/>
  <c r="BO56" i="10"/>
  <c r="BO55" i="10" s="1"/>
  <c r="BF56" i="10"/>
  <c r="BF55" i="10" s="1"/>
  <c r="AE56" i="10"/>
  <c r="AB55" i="10"/>
  <c r="H58" i="8"/>
  <c r="CY51" i="10"/>
  <c r="BO51" i="10"/>
  <c r="BF51" i="10"/>
  <c r="BF50" i="10" s="1"/>
  <c r="AW51" i="10"/>
  <c r="AB50" i="10"/>
  <c r="H53" i="8"/>
  <c r="CY39" i="10"/>
  <c r="BO39" i="10"/>
  <c r="BF39" i="10"/>
  <c r="CY25" i="10"/>
  <c r="BO25" i="10"/>
  <c r="BO24" i="10" s="1"/>
  <c r="BF25" i="10"/>
  <c r="BF24" i="10" s="1"/>
  <c r="H24" i="8"/>
  <c r="CY16" i="10"/>
  <c r="BO16" i="10"/>
  <c r="BF16" i="10"/>
  <c r="H15" i="8"/>
  <c r="CY12" i="10"/>
  <c r="BO12" i="10"/>
  <c r="BF12" i="10"/>
  <c r="D11" i="7"/>
  <c r="F404" i="8"/>
  <c r="E404" i="8"/>
  <c r="J91" i="9"/>
  <c r="F403" i="8"/>
  <c r="J90" i="9"/>
  <c r="G90" i="9"/>
  <c r="E402" i="8"/>
  <c r="J89" i="9"/>
  <c r="F401" i="8"/>
  <c r="F400" i="8"/>
  <c r="E400" i="8"/>
  <c r="L87" i="9"/>
  <c r="K87" i="9"/>
  <c r="I87" i="9"/>
  <c r="H87" i="9"/>
  <c r="F87" i="9"/>
  <c r="F93" i="9" s="1"/>
  <c r="E87" i="9"/>
  <c r="F392" i="8"/>
  <c r="E392" i="8"/>
  <c r="F384" i="8"/>
  <c r="F383" i="8" s="1"/>
  <c r="E384" i="8"/>
  <c r="E383" i="8" s="1"/>
  <c r="F371" i="8"/>
  <c r="F370" i="8" s="1"/>
  <c r="E371" i="8"/>
  <c r="E370" i="8" s="1"/>
  <c r="F362" i="8"/>
  <c r="F361" i="8" s="1"/>
  <c r="F353" i="8"/>
  <c r="F352" i="8" s="1"/>
  <c r="E353" i="8"/>
  <c r="E352" i="8" s="1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E283" i="8"/>
  <c r="E282" i="8" s="1"/>
  <c r="F275" i="8"/>
  <c r="F274" i="8" s="1"/>
  <c r="F261" i="8"/>
  <c r="F260" i="8" s="1"/>
  <c r="E261" i="8"/>
  <c r="E260" i="8" s="1"/>
  <c r="F248" i="8"/>
  <c r="F247" i="8" s="1"/>
  <c r="E248" i="8"/>
  <c r="E247" i="8" s="1"/>
  <c r="F235" i="8"/>
  <c r="F234" i="8" s="1"/>
  <c r="E228" i="8"/>
  <c r="E227" i="8" s="1"/>
  <c r="F219" i="8"/>
  <c r="F218" i="8" s="1"/>
  <c r="F207" i="8"/>
  <c r="F206" i="8" s="1"/>
  <c r="E99" i="8"/>
  <c r="F82" i="8"/>
  <c r="F81" i="8" s="1"/>
  <c r="E82" i="8"/>
  <c r="E81" i="8" s="1"/>
  <c r="F76" i="8"/>
  <c r="F75" i="8" s="1"/>
  <c r="E76" i="8"/>
  <c r="E75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F11" i="8"/>
  <c r="E11" i="8"/>
  <c r="O404" i="8"/>
  <c r="K404" i="8"/>
  <c r="O397" i="8"/>
  <c r="L395" i="8"/>
  <c r="K395" i="8"/>
  <c r="N394" i="8"/>
  <c r="K388" i="8"/>
  <c r="L385" i="8"/>
  <c r="O372" i="8"/>
  <c r="K365" i="8"/>
  <c r="L351" i="8"/>
  <c r="N350" i="8"/>
  <c r="N348" i="8"/>
  <c r="L329" i="8"/>
  <c r="N324" i="8"/>
  <c r="K321" i="8"/>
  <c r="L315" i="8"/>
  <c r="C315" i="8" s="1"/>
  <c r="J309" i="8"/>
  <c r="K277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P190" i="8" s="1"/>
  <c r="K185" i="8"/>
  <c r="P161" i="8"/>
  <c r="P156" i="8"/>
  <c r="L130" i="8"/>
  <c r="P93" i="8"/>
  <c r="O93" i="8"/>
  <c r="O66" i="8"/>
  <c r="P45" i="8"/>
  <c r="N45" i="8"/>
  <c r="N28" i="8"/>
  <c r="O403" i="8"/>
  <c r="H384" i="8"/>
  <c r="N228" i="8"/>
  <c r="H219" i="8"/>
  <c r="N24" i="8"/>
  <c r="P220" i="8" l="1"/>
  <c r="P397" i="8"/>
  <c r="P66" i="8"/>
  <c r="B87" i="9"/>
  <c r="E399" i="8" s="1"/>
  <c r="C389" i="10"/>
  <c r="P181" i="8"/>
  <c r="C87" i="9"/>
  <c r="B389" i="10"/>
  <c r="H399" i="8" s="1"/>
  <c r="P324" i="8"/>
  <c r="AZ389" i="10"/>
  <c r="P213" i="8"/>
  <c r="C388" i="11"/>
  <c r="L399" i="8" s="1"/>
  <c r="AI394" i="11"/>
  <c r="D97" i="7" s="1"/>
  <c r="B388" i="11"/>
  <c r="K399" i="8" s="1"/>
  <c r="BY395" i="10"/>
  <c r="E44" i="7"/>
  <c r="I194" i="12"/>
  <c r="J188" i="12"/>
  <c r="P177" i="8"/>
  <c r="F394" i="11"/>
  <c r="E87" i="7" s="1"/>
  <c r="P25" i="8"/>
  <c r="E93" i="9"/>
  <c r="G93" i="9" s="1"/>
  <c r="Z194" i="12"/>
  <c r="AB188" i="12"/>
  <c r="P232" i="8"/>
  <c r="BO395" i="10"/>
  <c r="BF395" i="10"/>
  <c r="BC395" i="10"/>
  <c r="AF394" i="11"/>
  <c r="D96" i="7" s="1"/>
  <c r="AY395" i="10"/>
  <c r="E26" i="7" s="1"/>
  <c r="CN395" i="10"/>
  <c r="CP395" i="10" s="1"/>
  <c r="BZ395" i="10"/>
  <c r="E35" i="7" s="1"/>
  <c r="E98" i="8"/>
  <c r="E194" i="12"/>
  <c r="P16" i="8"/>
  <c r="P368" i="8"/>
  <c r="AD194" i="12"/>
  <c r="AC194" i="12"/>
  <c r="D117" i="7" s="1"/>
  <c r="AJ394" i="11"/>
  <c r="J46" i="8"/>
  <c r="J79" i="8"/>
  <c r="J84" i="8"/>
  <c r="J89" i="8"/>
  <c r="J180" i="8"/>
  <c r="J192" i="8"/>
  <c r="J196" i="8"/>
  <c r="J200" i="8"/>
  <c r="J213" i="8"/>
  <c r="J216" i="8"/>
  <c r="J222" i="8"/>
  <c r="J266" i="8"/>
  <c r="J279" i="8"/>
  <c r="J297" i="8"/>
  <c r="J308" i="8"/>
  <c r="J320" i="8"/>
  <c r="J333" i="8"/>
  <c r="J358" i="8"/>
  <c r="J44" i="8"/>
  <c r="J91" i="8"/>
  <c r="J114" i="8"/>
  <c r="J155" i="8"/>
  <c r="J161" i="8"/>
  <c r="J182" i="8"/>
  <c r="J194" i="8"/>
  <c r="J198" i="8"/>
  <c r="J208" i="8"/>
  <c r="J214" i="8"/>
  <c r="J257" i="8"/>
  <c r="J264" i="8"/>
  <c r="J281" i="8"/>
  <c r="J295" i="8"/>
  <c r="J299" i="8"/>
  <c r="J329" i="8"/>
  <c r="J335" i="8"/>
  <c r="J345" i="8"/>
  <c r="J385" i="8"/>
  <c r="J381" i="8"/>
  <c r="C294" i="8"/>
  <c r="H395" i="10"/>
  <c r="J47" i="8"/>
  <c r="J85" i="8"/>
  <c r="J90" i="8"/>
  <c r="J94" i="8"/>
  <c r="J154" i="8"/>
  <c r="J193" i="8"/>
  <c r="J197" i="8"/>
  <c r="J212" i="8"/>
  <c r="J217" i="8"/>
  <c r="J223" i="8"/>
  <c r="J280" i="8"/>
  <c r="J298" i="8"/>
  <c r="J312" i="8"/>
  <c r="J328" i="8"/>
  <c r="J336" i="8"/>
  <c r="J355" i="8"/>
  <c r="BT395" i="10"/>
  <c r="E33" i="7" s="1"/>
  <c r="BU389" i="10"/>
  <c r="J62" i="8"/>
  <c r="J71" i="8"/>
  <c r="J80" i="8"/>
  <c r="J106" i="8"/>
  <c r="J109" i="8"/>
  <c r="J166" i="8"/>
  <c r="J170" i="8"/>
  <c r="J238" i="8"/>
  <c r="J242" i="8"/>
  <c r="J246" i="8"/>
  <c r="J252" i="8"/>
  <c r="J268" i="8"/>
  <c r="J287" i="8"/>
  <c r="J311" i="8"/>
  <c r="J321" i="8"/>
  <c r="J351" i="8"/>
  <c r="J365" i="8"/>
  <c r="J64" i="8"/>
  <c r="J167" i="8"/>
  <c r="J239" i="8"/>
  <c r="J39" i="8"/>
  <c r="J45" i="8"/>
  <c r="J78" i="8"/>
  <c r="J92" i="8"/>
  <c r="J113" i="8"/>
  <c r="J156" i="8"/>
  <c r="J164" i="8"/>
  <c r="J178" i="8"/>
  <c r="J183" i="8"/>
  <c r="J191" i="8"/>
  <c r="J195" i="8"/>
  <c r="J199" i="8"/>
  <c r="J215" i="8"/>
  <c r="J226" i="8"/>
  <c r="J258" i="8"/>
  <c r="J265" i="8"/>
  <c r="J270" i="8"/>
  <c r="J290" i="8"/>
  <c r="J296" i="8"/>
  <c r="J300" i="8"/>
  <c r="J307" i="8"/>
  <c r="J319" i="8"/>
  <c r="J327" i="8"/>
  <c r="J72" i="8"/>
  <c r="J88" i="8"/>
  <c r="J107" i="8"/>
  <c r="J253" i="8"/>
  <c r="J277" i="8"/>
  <c r="BW395" i="10"/>
  <c r="E34" i="7" s="1"/>
  <c r="J60" i="8"/>
  <c r="J65" i="8"/>
  <c r="J69" i="8"/>
  <c r="J73" i="8"/>
  <c r="J96" i="8"/>
  <c r="J108" i="8"/>
  <c r="J111" i="8"/>
  <c r="J146" i="8"/>
  <c r="J158" i="8"/>
  <c r="J168" i="8"/>
  <c r="J172" i="8"/>
  <c r="J210" i="8"/>
  <c r="J233" i="8"/>
  <c r="J240" i="8"/>
  <c r="J244" i="8"/>
  <c r="J284" i="8"/>
  <c r="J325" i="8"/>
  <c r="J338" i="8"/>
  <c r="J357" i="8"/>
  <c r="J388" i="8"/>
  <c r="J68" i="8"/>
  <c r="J95" i="8"/>
  <c r="J110" i="8"/>
  <c r="J171" i="8"/>
  <c r="J243" i="8"/>
  <c r="E18" i="7"/>
  <c r="AB395" i="10"/>
  <c r="O194" i="12"/>
  <c r="P188" i="12"/>
  <c r="D62" i="12"/>
  <c r="E394" i="11"/>
  <c r="X395" i="10"/>
  <c r="E17" i="7" s="1"/>
  <c r="Y389" i="10"/>
  <c r="O331" i="8"/>
  <c r="O227" i="8"/>
  <c r="N383" i="8"/>
  <c r="BE394" i="11"/>
  <c r="BF394" i="11" s="1"/>
  <c r="BF388" i="11"/>
  <c r="AZ394" i="11"/>
  <c r="J394" i="11"/>
  <c r="S394" i="11"/>
  <c r="AB394" i="11"/>
  <c r="AN394" i="11"/>
  <c r="V394" i="11"/>
  <c r="AQ394" i="11"/>
  <c r="BC394" i="11"/>
  <c r="M394" i="11"/>
  <c r="AE394" i="11"/>
  <c r="P394" i="11"/>
  <c r="Y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J395" i="10"/>
  <c r="DB395" i="10"/>
  <c r="CG395" i="10"/>
  <c r="CS395" i="10"/>
  <c r="I395" i="10"/>
  <c r="CM395" i="10"/>
  <c r="CY395" i="10"/>
  <c r="N227" i="8"/>
  <c r="B404" i="8"/>
  <c r="I392" i="8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Y24" i="10"/>
  <c r="AE55" i="10"/>
  <c r="AB24" i="10"/>
  <c r="CS55" i="10"/>
  <c r="AW50" i="10"/>
  <c r="CM325" i="10"/>
  <c r="CM269" i="10"/>
  <c r="CM113" i="10"/>
  <c r="CA389" i="10"/>
  <c r="J211" i="8"/>
  <c r="H400" i="8"/>
  <c r="J301" i="8"/>
  <c r="CY389" i="10"/>
  <c r="D172" i="10"/>
  <c r="J396" i="8"/>
  <c r="J29" i="8"/>
  <c r="B108" i="8"/>
  <c r="J205" i="8"/>
  <c r="C311" i="8"/>
  <c r="D162" i="12"/>
  <c r="D147" i="12"/>
  <c r="D142" i="12"/>
  <c r="D136" i="12"/>
  <c r="D153" i="12"/>
  <c r="D115" i="12"/>
  <c r="D105" i="12"/>
  <c r="D110" i="12"/>
  <c r="D77" i="12"/>
  <c r="N164" i="8"/>
  <c r="D69" i="12"/>
  <c r="D49" i="12"/>
  <c r="N82" i="8"/>
  <c r="D40" i="12"/>
  <c r="D32" i="12"/>
  <c r="N38" i="8"/>
  <c r="N37" i="8" s="1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11" i="12"/>
  <c r="N304" i="8"/>
  <c r="N303" i="8" s="1"/>
  <c r="J26" i="8"/>
  <c r="J149" i="8"/>
  <c r="J376" i="8"/>
  <c r="O394" i="8"/>
  <c r="P394" i="8" s="1"/>
  <c r="D95" i="12"/>
  <c r="D187" i="12"/>
  <c r="O398" i="8"/>
  <c r="O219" i="8"/>
  <c r="D157" i="12"/>
  <c r="D28" i="12"/>
  <c r="AE188" i="12"/>
  <c r="O53" i="8"/>
  <c r="D133" i="12"/>
  <c r="D12" i="12"/>
  <c r="D190" i="12"/>
  <c r="M188" i="12"/>
  <c r="O401" i="8"/>
  <c r="P401" i="8" s="1"/>
  <c r="D15" i="12"/>
  <c r="D85" i="12"/>
  <c r="D103" i="12"/>
  <c r="D178" i="12"/>
  <c r="N342" i="8"/>
  <c r="D130" i="12"/>
  <c r="P140" i="8"/>
  <c r="N15" i="8"/>
  <c r="D74" i="12"/>
  <c r="O235" i="8"/>
  <c r="O234" i="8" s="1"/>
  <c r="D53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D244" i="11"/>
  <c r="D252" i="11"/>
  <c r="D259" i="11"/>
  <c r="D319" i="11"/>
  <c r="D278" i="11"/>
  <c r="K286" i="8"/>
  <c r="M286" i="8" s="1"/>
  <c r="L335" i="8"/>
  <c r="M335" i="8" s="1"/>
  <c r="D129" i="11"/>
  <c r="D71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104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D237" i="11"/>
  <c r="L314" i="8"/>
  <c r="L289" i="8"/>
  <c r="M289" i="8" s="1"/>
  <c r="D28" i="11"/>
  <c r="D145" i="11"/>
  <c r="D345" i="11"/>
  <c r="D356" i="11"/>
  <c r="E93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91" i="7"/>
  <c r="AW388" i="11"/>
  <c r="S388" i="11"/>
  <c r="AB388" i="11"/>
  <c r="B183" i="8"/>
  <c r="M153" i="8"/>
  <c r="M172" i="8"/>
  <c r="D98" i="7"/>
  <c r="B172" i="8"/>
  <c r="E98" i="7"/>
  <c r="D95" i="7"/>
  <c r="B153" i="8"/>
  <c r="D94" i="7"/>
  <c r="B346" i="8"/>
  <c r="D89" i="7"/>
  <c r="AN388" i="11"/>
  <c r="E99" i="7"/>
  <c r="AZ388" i="11"/>
  <c r="D88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D70" i="11"/>
  <c r="D130" i="11"/>
  <c r="D170" i="11"/>
  <c r="D190" i="11"/>
  <c r="D210" i="11"/>
  <c r="L17" i="8"/>
  <c r="M17" i="8" s="1"/>
  <c r="K38" i="8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100" i="7"/>
  <c r="D387" i="10"/>
  <c r="D98" i="10"/>
  <c r="H249" i="8"/>
  <c r="J249" i="8" s="1"/>
  <c r="J285" i="8"/>
  <c r="D17" i="7"/>
  <c r="D341" i="10"/>
  <c r="D286" i="10"/>
  <c r="J51" i="8"/>
  <c r="J291" i="8"/>
  <c r="D199" i="10"/>
  <c r="D390" i="10"/>
  <c r="D114" i="10"/>
  <c r="D230" i="10"/>
  <c r="I400" i="8"/>
  <c r="D309" i="10"/>
  <c r="D336" i="10"/>
  <c r="J259" i="8"/>
  <c r="J360" i="8"/>
  <c r="D53" i="10"/>
  <c r="C56" i="8"/>
  <c r="H93" i="8"/>
  <c r="B93" i="8" s="1"/>
  <c r="J289" i="8"/>
  <c r="J367" i="8"/>
  <c r="D384" i="10"/>
  <c r="J391" i="8"/>
  <c r="D375" i="10"/>
  <c r="H318" i="8"/>
  <c r="B318" i="8" s="1"/>
  <c r="D391" i="10"/>
  <c r="H401" i="8"/>
  <c r="J401" i="8" s="1"/>
  <c r="J153" i="8"/>
  <c r="D392" i="10"/>
  <c r="H31" i="8"/>
  <c r="J86" i="8"/>
  <c r="D137" i="10"/>
  <c r="CP389" i="10"/>
  <c r="D57" i="10"/>
  <c r="D99" i="10"/>
  <c r="D359" i="10"/>
  <c r="J354" i="8"/>
  <c r="D202" i="10"/>
  <c r="D18" i="7"/>
  <c r="BF389" i="10"/>
  <c r="D385" i="10"/>
  <c r="D39" i="10"/>
  <c r="D80" i="10"/>
  <c r="D354" i="10"/>
  <c r="D74" i="10"/>
  <c r="D326" i="10"/>
  <c r="D25" i="10"/>
  <c r="D214" i="10"/>
  <c r="D374" i="10"/>
  <c r="D136" i="10"/>
  <c r="D256" i="10"/>
  <c r="BC389" i="10"/>
  <c r="B379" i="8"/>
  <c r="C253" i="8"/>
  <c r="H186" i="8"/>
  <c r="B186" i="8" s="1"/>
  <c r="H38" i="8"/>
  <c r="H261" i="8"/>
  <c r="J59" i="8"/>
  <c r="J67" i="8"/>
  <c r="H201" i="8"/>
  <c r="B201" i="8" s="1"/>
  <c r="J225" i="8"/>
  <c r="J339" i="8"/>
  <c r="D102" i="10"/>
  <c r="D393" i="10"/>
  <c r="D27" i="10"/>
  <c r="D75" i="10"/>
  <c r="C100" i="8"/>
  <c r="D123" i="10"/>
  <c r="D198" i="10"/>
  <c r="D386" i="10"/>
  <c r="D56" i="10"/>
  <c r="D185" i="10"/>
  <c r="H204" i="8"/>
  <c r="J224" i="8"/>
  <c r="J229" i="8"/>
  <c r="J340" i="8"/>
  <c r="J346" i="8"/>
  <c r="C350" i="8"/>
  <c r="J366" i="8"/>
  <c r="H387" i="8"/>
  <c r="H383" i="8" s="1"/>
  <c r="D383" i="10"/>
  <c r="D52" i="10"/>
  <c r="D270" i="10"/>
  <c r="H135" i="8"/>
  <c r="J135" i="8" s="1"/>
  <c r="D171" i="10"/>
  <c r="I402" i="8"/>
  <c r="J402" i="8" s="1"/>
  <c r="I138" i="8"/>
  <c r="D215" i="10"/>
  <c r="D317" i="10"/>
  <c r="D314" i="10"/>
  <c r="D343" i="10"/>
  <c r="H187" i="8"/>
  <c r="B187" i="8" s="1"/>
  <c r="H317" i="8"/>
  <c r="B317" i="8" s="1"/>
  <c r="H148" i="8"/>
  <c r="B148" i="8" s="1"/>
  <c r="H251" i="8"/>
  <c r="J251" i="8" s="1"/>
  <c r="D158" i="10"/>
  <c r="D243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93" i="9"/>
  <c r="D9" i="7" s="1"/>
  <c r="L93" i="9"/>
  <c r="E9" i="7" s="1"/>
  <c r="D91" i="9"/>
  <c r="D89" i="9"/>
  <c r="E403" i="8"/>
  <c r="E207" i="8"/>
  <c r="F228" i="8"/>
  <c r="E362" i="8"/>
  <c r="G87" i="9"/>
  <c r="H93" i="9"/>
  <c r="E314" i="8"/>
  <c r="E7" i="7"/>
  <c r="F99" i="8"/>
  <c r="F98" i="8" s="1"/>
  <c r="E401" i="8"/>
  <c r="G304" i="8"/>
  <c r="G393" i="8"/>
  <c r="G11" i="8"/>
  <c r="G261" i="8"/>
  <c r="G24" i="8"/>
  <c r="B384" i="8"/>
  <c r="G371" i="8"/>
  <c r="F53" i="8"/>
  <c r="F283" i="8"/>
  <c r="D90" i="9"/>
  <c r="B24" i="8"/>
  <c r="E235" i="8"/>
  <c r="C261" i="8"/>
  <c r="E275" i="8"/>
  <c r="F57" i="8"/>
  <c r="B228" i="8"/>
  <c r="F402" i="8"/>
  <c r="G402" i="8" s="1"/>
  <c r="C362" i="8"/>
  <c r="B133" i="8"/>
  <c r="J147" i="8"/>
  <c r="C287" i="8"/>
  <c r="J228" i="8"/>
  <c r="B123" i="8"/>
  <c r="M123" i="8"/>
  <c r="D278" i="10"/>
  <c r="H337" i="8"/>
  <c r="B337" i="8" s="1"/>
  <c r="J99" i="8"/>
  <c r="C146" i="8"/>
  <c r="M205" i="8"/>
  <c r="C205" i="8"/>
  <c r="B46" i="8"/>
  <c r="J83" i="8"/>
  <c r="B83" i="8"/>
  <c r="D83" i="8" s="1"/>
  <c r="J87" i="8"/>
  <c r="H117" i="8"/>
  <c r="J117" i="8" s="1"/>
  <c r="J157" i="8"/>
  <c r="H160" i="8"/>
  <c r="B160" i="8" s="1"/>
  <c r="J209" i="8"/>
  <c r="G332" i="8"/>
  <c r="C106" i="8"/>
  <c r="M106" i="8"/>
  <c r="C164" i="8"/>
  <c r="J40" i="8"/>
  <c r="C40" i="8"/>
  <c r="E219" i="8"/>
  <c r="E218" i="8" s="1"/>
  <c r="G342" i="8"/>
  <c r="C82" i="8"/>
  <c r="B80" i="8"/>
  <c r="B100" i="8"/>
  <c r="M100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J278" i="8" s="1"/>
  <c r="C76" i="8"/>
  <c r="G76" i="8"/>
  <c r="J293" i="8"/>
  <c r="C11" i="8"/>
  <c r="J53" i="8"/>
  <c r="C207" i="8"/>
  <c r="M261" i="8"/>
  <c r="M46" i="8"/>
  <c r="M107" i="8"/>
  <c r="M204" i="8"/>
  <c r="C372" i="8"/>
  <c r="B391" i="8"/>
  <c r="M41" i="8"/>
  <c r="C293" i="8"/>
  <c r="D231" i="10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C355" i="8"/>
  <c r="M355" i="8"/>
  <c r="D13" i="10"/>
  <c r="J41" i="8"/>
  <c r="J254" i="8"/>
  <c r="C68" i="8"/>
  <c r="B102" i="8"/>
  <c r="G82" i="8"/>
  <c r="G323" i="8"/>
  <c r="M63" i="8"/>
  <c r="M84" i="8"/>
  <c r="M109" i="8"/>
  <c r="B119" i="8"/>
  <c r="M122" i="8"/>
  <c r="B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C129" i="8"/>
  <c r="D129" i="8" s="1"/>
  <c r="C174" i="8"/>
  <c r="C186" i="8"/>
  <c r="M208" i="8"/>
  <c r="B250" i="8"/>
  <c r="C251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7" i="10"/>
  <c r="B154" i="8"/>
  <c r="B161" i="8"/>
  <c r="M254" i="8"/>
  <c r="B254" i="8"/>
  <c r="C272" i="8"/>
  <c r="M272" i="8"/>
  <c r="I93" i="9"/>
  <c r="J87" i="9"/>
  <c r="J250" i="8"/>
  <c r="C365" i="8"/>
  <c r="D156" i="11"/>
  <c r="L158" i="8"/>
  <c r="D166" i="11"/>
  <c r="L169" i="8"/>
  <c r="M169" i="8" s="1"/>
  <c r="D186" i="11"/>
  <c r="L191" i="8"/>
  <c r="D271" i="10"/>
  <c r="H276" i="8"/>
  <c r="H294" i="8"/>
  <c r="H292" i="8" s="1"/>
  <c r="M217" i="8"/>
  <c r="M232" i="8"/>
  <c r="M243" i="8"/>
  <c r="B252" i="8"/>
  <c r="C286" i="8"/>
  <c r="B319" i="8"/>
  <c r="M340" i="8"/>
  <c r="M351" i="8"/>
  <c r="C375" i="8"/>
  <c r="D299" i="10"/>
  <c r="D361" i="10"/>
  <c r="AB389" i="10"/>
  <c r="J263" i="8"/>
  <c r="M386" i="8"/>
  <c r="J395" i="8"/>
  <c r="C395" i="8"/>
  <c r="J390" i="8"/>
  <c r="D14" i="11"/>
  <c r="C190" i="8"/>
  <c r="J190" i="8"/>
  <c r="M211" i="8"/>
  <c r="M214" i="8"/>
  <c r="M225" i="8"/>
  <c r="C249" i="8"/>
  <c r="M256" i="8"/>
  <c r="C266" i="8"/>
  <c r="M266" i="8"/>
  <c r="M309" i="8"/>
  <c r="C319" i="8"/>
  <c r="M319" i="8"/>
  <c r="C374" i="8"/>
  <c r="J394" i="8"/>
  <c r="D184" i="10"/>
  <c r="I303" i="8"/>
  <c r="B166" i="8"/>
  <c r="M183" i="8"/>
  <c r="C187" i="8"/>
  <c r="M210" i="8"/>
  <c r="M224" i="8"/>
  <c r="B232" i="8"/>
  <c r="B243" i="8"/>
  <c r="C246" i="8"/>
  <c r="C271" i="8"/>
  <c r="C279" i="8"/>
  <c r="M308" i="8"/>
  <c r="M316" i="8"/>
  <c r="M346" i="8"/>
  <c r="B356" i="8"/>
  <c r="D11" i="9"/>
  <c r="D318" i="10"/>
  <c r="J324" i="8"/>
  <c r="D320" i="10"/>
  <c r="J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97" i="10"/>
  <c r="D288" i="10"/>
  <c r="D26" i="10"/>
  <c r="AH388" i="11"/>
  <c r="M391" i="8"/>
  <c r="D51" i="10"/>
  <c r="D81" i="10"/>
  <c r="M356" i="8"/>
  <c r="D223" i="10"/>
  <c r="D345" i="10"/>
  <c r="BO389" i="10"/>
  <c r="B336" i="8"/>
  <c r="B357" i="8"/>
  <c r="D103" i="7"/>
  <c r="BC388" i="11"/>
  <c r="D93" i="7"/>
  <c r="Y388" i="11"/>
  <c r="AE388" i="11"/>
  <c r="D230" i="11"/>
  <c r="D103" i="11"/>
  <c r="J388" i="11"/>
  <c r="D300" i="10"/>
  <c r="N393" i="8"/>
  <c r="M388" i="11"/>
  <c r="N362" i="8"/>
  <c r="D229" i="11"/>
  <c r="D322" i="11"/>
  <c r="D99" i="7"/>
  <c r="D42" i="11"/>
  <c r="D158" i="11"/>
  <c r="D168" i="11"/>
  <c r="D178" i="11"/>
  <c r="D188" i="11"/>
  <c r="D196" i="11"/>
  <c r="D208" i="11"/>
  <c r="D382" i="11"/>
  <c r="D92" i="7"/>
  <c r="D101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90" i="7"/>
  <c r="D189" i="12"/>
  <c r="D18" i="12"/>
  <c r="D223" i="11"/>
  <c r="D89" i="12"/>
  <c r="D219" i="11"/>
  <c r="D234" i="11"/>
  <c r="B395" i="10" l="1"/>
  <c r="B93" i="9"/>
  <c r="E12" i="7"/>
  <c r="E10" i="7" s="1"/>
  <c r="C395" i="10"/>
  <c r="C398" i="8"/>
  <c r="D398" i="8" s="1"/>
  <c r="P398" i="8"/>
  <c r="F17" i="7"/>
  <c r="F18" i="7"/>
  <c r="B394" i="11"/>
  <c r="AK394" i="11"/>
  <c r="C394" i="11"/>
  <c r="C93" i="9"/>
  <c r="D109" i="7"/>
  <c r="D108" i="7" s="1"/>
  <c r="AH394" i="11"/>
  <c r="D7" i="7"/>
  <c r="F7" i="7" s="1"/>
  <c r="E8" i="8"/>
  <c r="AB194" i="12"/>
  <c r="D116" i="7"/>
  <c r="BX395" i="10"/>
  <c r="BU395" i="10"/>
  <c r="C25" i="8"/>
  <c r="D25" i="8" s="1"/>
  <c r="M25" i="8"/>
  <c r="B31" i="8"/>
  <c r="D31" i="8" s="1"/>
  <c r="J31" i="8"/>
  <c r="AZ395" i="10"/>
  <c r="D12" i="7"/>
  <c r="CA395" i="10"/>
  <c r="F9" i="7"/>
  <c r="K8" i="8"/>
  <c r="J318" i="8"/>
  <c r="C232" i="8"/>
  <c r="D232" i="8" s="1"/>
  <c r="J232" i="8"/>
  <c r="C359" i="8"/>
  <c r="D359" i="8" s="1"/>
  <c r="J359" i="8"/>
  <c r="J317" i="8"/>
  <c r="C221" i="8"/>
  <c r="D221" i="8" s="1"/>
  <c r="J221" i="8"/>
  <c r="C267" i="8"/>
  <c r="D267" i="8" s="1"/>
  <c r="J267" i="8"/>
  <c r="J160" i="8"/>
  <c r="J294" i="8"/>
  <c r="C269" i="8"/>
  <c r="D269" i="8" s="1"/>
  <c r="J269" i="8"/>
  <c r="C368" i="8"/>
  <c r="D368" i="8" s="1"/>
  <c r="J368" i="8"/>
  <c r="C349" i="8"/>
  <c r="D349" i="8" s="1"/>
  <c r="J349" i="8"/>
  <c r="J187" i="8"/>
  <c r="J387" i="8"/>
  <c r="C256" i="8"/>
  <c r="D256" i="8" s="1"/>
  <c r="J256" i="8"/>
  <c r="B135" i="8"/>
  <c r="D135" i="8" s="1"/>
  <c r="C356" i="8"/>
  <c r="D356" i="8" s="1"/>
  <c r="J356" i="8"/>
  <c r="J337" i="8"/>
  <c r="J186" i="8"/>
  <c r="J201" i="8"/>
  <c r="H124" i="8"/>
  <c r="H9" i="8"/>
  <c r="F52" i="8"/>
  <c r="G52" i="8" s="1"/>
  <c r="G53" i="8"/>
  <c r="F8" i="8"/>
  <c r="O9" i="8"/>
  <c r="O8" i="8"/>
  <c r="L9" i="8"/>
  <c r="G394" i="11"/>
  <c r="K9" i="8"/>
  <c r="L8" i="8"/>
  <c r="Y395" i="10"/>
  <c r="I8" i="8"/>
  <c r="H8" i="8"/>
  <c r="J16" i="8"/>
  <c r="I9" i="8"/>
  <c r="G10" i="8"/>
  <c r="D8" i="7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5" i="10"/>
  <c r="H274" i="8"/>
  <c r="D404" i="8"/>
  <c r="J392" i="8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P37" i="8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93" i="9"/>
  <c r="D10" i="12"/>
  <c r="D9" i="12"/>
  <c r="D150" i="12"/>
  <c r="D75" i="12"/>
  <c r="B164" i="8"/>
  <c r="D164" i="8" s="1"/>
  <c r="D73" i="12"/>
  <c r="D45" i="12"/>
  <c r="B82" i="8"/>
  <c r="D82" i="8" s="1"/>
  <c r="D44" i="12"/>
  <c r="D22" i="12"/>
  <c r="D191" i="12"/>
  <c r="D143" i="12"/>
  <c r="D70" i="12"/>
  <c r="D50" i="12"/>
  <c r="P58" i="8"/>
  <c r="P99" i="8"/>
  <c r="D78" i="12"/>
  <c r="B304" i="8"/>
  <c r="P304" i="8"/>
  <c r="B402" i="8"/>
  <c r="P402" i="8"/>
  <c r="N248" i="8"/>
  <c r="N247" i="8" s="1"/>
  <c r="P247" i="8" s="1"/>
  <c r="C394" i="8"/>
  <c r="P235" i="8"/>
  <c r="D106" i="12"/>
  <c r="D33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C366" i="8"/>
  <c r="D366" i="8" s="1"/>
  <c r="C20" i="8"/>
  <c r="D20" i="8" s="1"/>
  <c r="C225" i="8"/>
  <c r="D225" i="8" s="1"/>
  <c r="C30" i="8"/>
  <c r="D30" i="8" s="1"/>
  <c r="B403" i="8"/>
  <c r="D403" i="8" s="1"/>
  <c r="P15" i="8"/>
  <c r="B76" i="8"/>
  <c r="D76" i="8" s="1"/>
  <c r="D41" i="12"/>
  <c r="D192" i="12"/>
  <c r="D182" i="12"/>
  <c r="P342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93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98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99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C391" i="8"/>
  <c r="D391" i="8" s="1"/>
  <c r="B401" i="8"/>
  <c r="J400" i="8"/>
  <c r="J56" i="8"/>
  <c r="C259" i="8"/>
  <c r="D259" i="8" s="1"/>
  <c r="J204" i="8"/>
  <c r="C339" i="8"/>
  <c r="D339" i="8" s="1"/>
  <c r="D121" i="8"/>
  <c r="J101" i="8"/>
  <c r="C340" i="8"/>
  <c r="D340" i="8" s="1"/>
  <c r="C346" i="8"/>
  <c r="D346" i="8" s="1"/>
  <c r="D253" i="8"/>
  <c r="C59" i="8"/>
  <c r="D59" i="8" s="1"/>
  <c r="C229" i="8"/>
  <c r="D229" i="8" s="1"/>
  <c r="C58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119" i="8"/>
  <c r="D100" i="8"/>
  <c r="D237" i="8"/>
  <c r="D212" i="8"/>
  <c r="D215" i="8"/>
  <c r="D40" i="8"/>
  <c r="D160" i="8"/>
  <c r="D327" i="8"/>
  <c r="D128" i="8"/>
  <c r="D246" i="8"/>
  <c r="D365" i="8"/>
  <c r="D284" i="8"/>
  <c r="D193" i="8"/>
  <c r="D195" i="8"/>
  <c r="D358" i="8"/>
  <c r="D106" i="8"/>
  <c r="D109" i="8"/>
  <c r="D190" i="8"/>
  <c r="D60" i="8"/>
  <c r="D122" i="8"/>
  <c r="D7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73" i="8"/>
  <c r="D161" i="8"/>
  <c r="D299" i="8"/>
  <c r="D123" i="8"/>
  <c r="D62" i="8"/>
  <c r="D61" i="8"/>
  <c r="D64" i="8"/>
  <c r="D148" i="8"/>
  <c r="D29" i="8"/>
  <c r="D241" i="8"/>
  <c r="D73" i="8"/>
  <c r="D374" i="8"/>
  <c r="D350" i="8"/>
  <c r="D182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90" i="7"/>
  <c r="F90" i="7" s="1"/>
  <c r="E109" i="7"/>
  <c r="E92" i="7"/>
  <c r="B219" i="8"/>
  <c r="G219" i="8"/>
  <c r="E103" i="7"/>
  <c r="F103" i="7" s="1"/>
  <c r="D57" i="12"/>
  <c r="E89" i="7"/>
  <c r="F89" i="7" s="1"/>
  <c r="E96" i="7"/>
  <c r="E95" i="7"/>
  <c r="F95" i="7" s="1"/>
  <c r="D23" i="12"/>
  <c r="C390" i="8"/>
  <c r="C263" i="8"/>
  <c r="D263" i="8" s="1"/>
  <c r="B294" i="8"/>
  <c r="D294" i="8" s="1"/>
  <c r="C158" i="8"/>
  <c r="D158" i="8" s="1"/>
  <c r="M158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7" i="12"/>
  <c r="D25" i="7"/>
  <c r="F25" i="7" s="1"/>
  <c r="D116" i="12"/>
  <c r="E101" i="7"/>
  <c r="F101" i="7" s="1"/>
  <c r="D389" i="10"/>
  <c r="I399" i="8"/>
  <c r="J399" i="8" s="1"/>
  <c r="N399" i="8"/>
  <c r="B399" i="8" s="1"/>
  <c r="N400" i="8"/>
  <c r="E97" i="7"/>
  <c r="F97" i="7" s="1"/>
  <c r="E104" i="7"/>
  <c r="D280" i="8"/>
  <c r="P393" i="8"/>
  <c r="B38" i="8"/>
  <c r="D38" i="8" s="1"/>
  <c r="J12" i="8"/>
  <c r="D168" i="8"/>
  <c r="O399" i="8"/>
  <c r="M385" i="8"/>
  <c r="B385" i="8"/>
  <c r="D385" i="8" s="1"/>
  <c r="D148" i="12"/>
  <c r="N314" i="8"/>
  <c r="N313" i="8" s="1"/>
  <c r="P313" i="8" s="1"/>
  <c r="D154" i="12"/>
  <c r="N332" i="8"/>
  <c r="N331" i="8" s="1"/>
  <c r="E94" i="7"/>
  <c r="F94" i="7" s="1"/>
  <c r="E91" i="7"/>
  <c r="F91" i="7" s="1"/>
  <c r="D163" i="12"/>
  <c r="B276" i="8"/>
  <c r="D276" i="8" s="1"/>
  <c r="J276" i="8"/>
  <c r="C41" i="8"/>
  <c r="D41" i="8" s="1"/>
  <c r="C283" i="8"/>
  <c r="D283" i="8" s="1"/>
  <c r="B362" i="8"/>
  <c r="D362" i="8" s="1"/>
  <c r="D287" i="8"/>
  <c r="D166" i="12"/>
  <c r="D87" i="7"/>
  <c r="C324" i="8"/>
  <c r="D324" i="8" s="1"/>
  <c r="C250" i="8"/>
  <c r="D250" i="8" s="1"/>
  <c r="C169" i="8"/>
  <c r="D169" i="8" s="1"/>
  <c r="B278" i="8"/>
  <c r="D278" i="8" s="1"/>
  <c r="D63" i="12"/>
  <c r="D171" i="12"/>
  <c r="N371" i="8"/>
  <c r="N370" i="8" s="1"/>
  <c r="E88" i="7"/>
  <c r="D137" i="12"/>
  <c r="D151" i="12"/>
  <c r="N323" i="8"/>
  <c r="N322" i="8" s="1"/>
  <c r="B322" i="8" s="1"/>
  <c r="N54" i="8"/>
  <c r="M191" i="8"/>
  <c r="C191" i="8"/>
  <c r="D191" i="8" s="1"/>
  <c r="J93" i="9"/>
  <c r="E8" i="7"/>
  <c r="E6" i="7" s="1"/>
  <c r="D180" i="8"/>
  <c r="D93" i="8"/>
  <c r="D277" i="8"/>
  <c r="D87" i="9"/>
  <c r="F399" i="8"/>
  <c r="F12" i="7" l="1"/>
  <c r="F92" i="7"/>
  <c r="D6" i="7"/>
  <c r="E7" i="8"/>
  <c r="D395" i="10"/>
  <c r="N9" i="8"/>
  <c r="P9" i="8" s="1"/>
  <c r="P54" i="8"/>
  <c r="F7" i="8"/>
  <c r="F405" i="8" s="1"/>
  <c r="D8" i="12"/>
  <c r="N8" i="8"/>
  <c r="O7" i="8"/>
  <c r="O405" i="8" s="1"/>
  <c r="F104" i="7"/>
  <c r="K7" i="8"/>
  <c r="L7" i="8"/>
  <c r="J124" i="8"/>
  <c r="H7" i="8"/>
  <c r="H405" i="8" s="1"/>
  <c r="F11" i="7"/>
  <c r="F8" i="7"/>
  <c r="I7" i="8"/>
  <c r="B175" i="8"/>
  <c r="B151" i="8"/>
  <c r="F96" i="7"/>
  <c r="M8" i="8"/>
  <c r="D12" i="8"/>
  <c r="J8" i="8"/>
  <c r="J9" i="8"/>
  <c r="M9" i="8"/>
  <c r="N52" i="8"/>
  <c r="C8" i="8"/>
  <c r="G8" i="8"/>
  <c r="C9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93" i="9"/>
  <c r="D402" i="8"/>
  <c r="D304" i="8"/>
  <c r="B248" i="8"/>
  <c r="D248" i="8" s="1"/>
  <c r="P248" i="8"/>
  <c r="D394" i="8"/>
  <c r="D390" i="8"/>
  <c r="D401" i="8"/>
  <c r="D235" i="8"/>
  <c r="D219" i="8"/>
  <c r="P399" i="8"/>
  <c r="F88" i="7"/>
  <c r="B54" i="8"/>
  <c r="D54" i="8" s="1"/>
  <c r="D188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87" i="7"/>
  <c r="B332" i="8"/>
  <c r="D332" i="8" s="1"/>
  <c r="P332" i="8"/>
  <c r="E405" i="8" l="1"/>
  <c r="E412" i="8" s="1"/>
  <c r="F6" i="7"/>
  <c r="B9" i="8"/>
  <c r="D9" i="8" s="1"/>
  <c r="B52" i="8"/>
  <c r="D52" i="8" s="1"/>
  <c r="N7" i="8"/>
  <c r="B7" i="8" s="1"/>
  <c r="D175" i="8"/>
  <c r="K405" i="8"/>
  <c r="D151" i="8"/>
  <c r="G7" i="8"/>
  <c r="P52" i="8"/>
  <c r="M7" i="8"/>
  <c r="L405" i="8"/>
  <c r="J7" i="8"/>
  <c r="I405" i="8"/>
  <c r="C7" i="8"/>
  <c r="B8" i="8"/>
  <c r="D8" i="8" s="1"/>
  <c r="P8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16" i="7"/>
  <c r="E110" i="7"/>
  <c r="E117" i="7"/>
  <c r="G194" i="12"/>
  <c r="E112" i="7"/>
  <c r="G405" i="8" l="1"/>
  <c r="F116" i="7"/>
  <c r="M405" i="8"/>
  <c r="P7" i="8"/>
  <c r="N405" i="8"/>
  <c r="B405" i="8" s="1"/>
  <c r="D7" i="8"/>
  <c r="J194" i="12"/>
  <c r="M194" i="12"/>
  <c r="E111" i="7"/>
  <c r="F111" i="7" s="1"/>
  <c r="AE194" i="12"/>
  <c r="P194" i="12"/>
  <c r="D194" i="12"/>
  <c r="F110" i="7"/>
  <c r="F117" i="7"/>
  <c r="F112" i="7"/>
  <c r="E108" i="7" l="1"/>
  <c r="F109" i="7"/>
  <c r="P405" i="8"/>
  <c r="D27" i="7"/>
  <c r="F27" i="7" s="1"/>
  <c r="D31" i="7"/>
  <c r="F31" i="7" s="1"/>
  <c r="D21" i="7"/>
  <c r="F21" i="7" s="1"/>
  <c r="D43" i="7"/>
  <c r="F43" i="7" s="1"/>
  <c r="D37" i="7"/>
  <c r="F37" i="7" s="1"/>
  <c r="D44" i="7"/>
  <c r="F44" i="7" s="1"/>
  <c r="D41" i="7"/>
  <c r="F41" i="7" s="1"/>
  <c r="D39" i="7"/>
  <c r="F39" i="7" s="1"/>
  <c r="D35" i="7"/>
  <c r="F35" i="7" s="1"/>
  <c r="D33" i="7"/>
  <c r="F33" i="7" s="1"/>
  <c r="D22" i="7"/>
  <c r="F22" i="7" s="1"/>
  <c r="D29" i="7"/>
  <c r="F29" i="7" s="1"/>
  <c r="D40" i="7"/>
  <c r="F40" i="7" s="1"/>
  <c r="D20" i="7"/>
  <c r="F20" i="7" s="1"/>
  <c r="D34" i="7"/>
  <c r="F34" i="7" s="1"/>
  <c r="D28" i="7"/>
  <c r="F28" i="7" s="1"/>
  <c r="D19" i="7"/>
  <c r="D26" i="7"/>
  <c r="F26" i="7" s="1"/>
  <c r="F19" i="7" l="1"/>
  <c r="F108" i="7"/>
  <c r="D38" i="7"/>
  <c r="F38" i="7" s="1"/>
  <c r="D10" i="7" l="1"/>
  <c r="C405" i="8"/>
  <c r="D405" i="8" l="1"/>
  <c r="C412" i="8"/>
  <c r="F10" i="7"/>
  <c r="J405" i="8"/>
  <c r="D102" i="7"/>
  <c r="D86" i="7" s="1"/>
  <c r="D173" i="7" s="1"/>
  <c r="D394" i="11" l="1"/>
  <c r="E102" i="7"/>
  <c r="E86" i="7" s="1"/>
  <c r="F102" i="7" l="1"/>
  <c r="F86" i="7" l="1"/>
  <c r="E173" i="7"/>
  <c r="F173" i="7" s="1"/>
</calcChain>
</file>

<file path=xl/sharedStrings.xml><?xml version="1.0" encoding="utf-8"?>
<sst xmlns="http://schemas.openxmlformats.org/spreadsheetml/2006/main" count="2796" uniqueCount="1244">
  <si>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</si>
  <si>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</si>
  <si>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</si>
  <si>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</si>
  <si>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</si>
  <si>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</si>
  <si>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</si>
  <si>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</si>
  <si>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</si>
  <si>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</si>
  <si>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</si>
  <si>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000 1401 6640170200 511</t>
  </si>
  <si>
    <t>2.</t>
  </si>
  <si>
    <t>Субсидии - всего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</si>
  <si>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</si>
  <si>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</si>
  <si>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</si>
  <si>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</si>
  <si>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</si>
  <si>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</si>
  <si>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</si>
  <si>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</si>
  <si>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</si>
  <si>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</si>
  <si>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</si>
  <si>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</si>
  <si>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</si>
  <si>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</si>
  <si>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</si>
  <si>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</si>
  <si>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</si>
  <si>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</si>
  <si>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</si>
  <si>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</si>
  <si>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</si>
  <si>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</si>
  <si>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</si>
  <si>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</si>
  <si>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</si>
  <si>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</si>
  <si>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</si>
  <si>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</si>
  <si>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</si>
  <si>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</si>
  <si>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</si>
  <si>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</si>
  <si>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</si>
  <si>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</si>
  <si>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</si>
  <si>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</si>
  <si>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</si>
  <si>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</si>
  <si>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</si>
  <si>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</si>
  <si>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</si>
  <si>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</si>
  <si>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</si>
  <si>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</si>
  <si>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</si>
  <si>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</si>
  <si>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</si>
  <si>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</si>
  <si>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</si>
  <si>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</si>
  <si>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</si>
  <si>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</si>
  <si>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</si>
  <si>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</si>
  <si>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</si>
  <si>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</si>
  <si>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</si>
  <si>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</si>
  <si>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</si>
  <si>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</si>
  <si>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</si>
  <si>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</si>
  <si>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</si>
  <si>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</si>
  <si>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</si>
  <si>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</si>
  <si>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</si>
  <si>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</si>
  <si>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</si>
  <si>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</si>
  <si>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</si>
  <si>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</si>
  <si>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</si>
  <si>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</si>
  <si>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</si>
  <si>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</si>
  <si>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</si>
  <si>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</si>
  <si>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</si>
  <si>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</si>
  <si>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</si>
  <si>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</si>
  <si>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</si>
  <si>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</si>
  <si>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</si>
  <si>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</si>
  <si>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</si>
  <si>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</si>
  <si>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</si>
  <si>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</si>
  <si>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</si>
  <si>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</si>
  <si>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</si>
  <si>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</si>
  <si>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</si>
  <si>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</si>
  <si>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</si>
  <si>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</si>
  <si>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</si>
  <si>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</si>
  <si>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</si>
  <si>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</si>
  <si>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</si>
  <si>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</si>
  <si>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</si>
  <si>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</si>
  <si>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</si>
  <si>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</si>
  <si>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</si>
  <si>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</si>
  <si>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</si>
  <si>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</si>
  <si>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</si>
  <si>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000 0801 55206R4660 521</t>
  </si>
  <si>
    <t>000 0702 5A2E155200 523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</si>
  <si>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</si>
  <si>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</si>
  <si>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</si>
  <si>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</si>
  <si>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</si>
  <si>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</si>
  <si>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</si>
  <si>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</si>
  <si>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</si>
  <si>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</si>
  <si>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</si>
  <si>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</si>
  <si>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</si>
  <si>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</si>
  <si>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</si>
  <si>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</si>
  <si>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</si>
  <si>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</si>
  <si>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</si>
  <si>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</si>
  <si>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</si>
  <si>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</si>
  <si>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</si>
  <si>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</si>
  <si>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</si>
  <si>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</si>
  <si>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</si>
  <si>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</si>
  <si>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</si>
  <si>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</si>
  <si>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</si>
  <si>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</si>
  <si>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</si>
  <si>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</si>
  <si>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</si>
  <si>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</si>
  <si>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</si>
  <si>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</si>
  <si>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4.6.</t>
  </si>
  <si>
    <t>4.7.</t>
  </si>
  <si>
    <t>утвержденные бюджетные назначения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</si>
  <si>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</si>
  <si>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</si>
  <si>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</si>
  <si>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</si>
  <si>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</si>
  <si>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</si>
  <si>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</si>
  <si>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</si>
  <si>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</si>
  <si>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</si>
  <si>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</si>
  <si>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0503 692F254240 540</t>
  </si>
  <si>
    <t>4.11.</t>
  </si>
  <si>
    <t>4.12.</t>
  </si>
  <si>
    <t>000 1204 6651778600 540</t>
  </si>
  <si>
    <t xml:space="preserve">утвержденные бюджетные назначения 4*   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</si>
  <si>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</si>
  <si>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</si>
  <si>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</si>
  <si>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</si>
  <si>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</si>
  <si>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</si>
  <si>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</si>
  <si>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</si>
  <si>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</si>
  <si>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</si>
  <si>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</si>
  <si>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</si>
  <si>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</si>
  <si>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</si>
  <si>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</si>
  <si>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</si>
  <si>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</si>
  <si>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</si>
  <si>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</si>
  <si>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</si>
  <si>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</si>
  <si>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</si>
  <si>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</si>
  <si>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</si>
  <si>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</si>
  <si>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</si>
  <si>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</si>
  <si>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</si>
  <si>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</si>
  <si>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</si>
  <si>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</si>
  <si>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</si>
  <si>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</si>
  <si>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</si>
  <si>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</si>
  <si>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</si>
  <si>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</si>
  <si>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</si>
  <si>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</si>
  <si>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</si>
  <si>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</si>
  <si>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</si>
  <si>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</si>
  <si>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</si>
  <si>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</si>
  <si>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</si>
  <si>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</si>
  <si>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</si>
  <si>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</si>
  <si>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</si>
  <si>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</si>
  <si>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</si>
  <si>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</si>
  <si>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</si>
  <si>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</si>
  <si>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</si>
  <si>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</si>
  <si>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</si>
  <si>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</si>
  <si>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</si>
  <si>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</si>
  <si>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</si>
  <si>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</si>
  <si>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</si>
  <si>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</si>
  <si>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</si>
  <si>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</si>
  <si>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</si>
  <si>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</si>
  <si>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</si>
  <si>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</si>
  <si>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</si>
  <si>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</si>
  <si>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</si>
  <si>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</si>
  <si>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</si>
  <si>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</si>
  <si>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</si>
  <si>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</si>
  <si>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</si>
  <si>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</si>
  <si>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</si>
  <si>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</si>
  <si>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</si>
  <si>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</si>
  <si>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</si>
  <si>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</si>
  <si>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</si>
  <si>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</si>
  <si>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</si>
  <si>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</si>
  <si>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</si>
  <si>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</si>
  <si>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</si>
  <si>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</si>
  <si>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</si>
  <si>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</si>
  <si>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</si>
  <si>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</si>
  <si>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</si>
  <si>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</si>
  <si>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</si>
  <si>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</si>
  <si>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</si>
  <si>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</si>
  <si>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</si>
  <si>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</si>
  <si>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</si>
  <si>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</si>
  <si>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</si>
  <si>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</si>
  <si>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</si>
  <si>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</si>
  <si>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</si>
  <si>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</si>
  <si>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</si>
  <si>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</si>
  <si>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</si>
  <si>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</si>
  <si>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</si>
  <si>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</si>
  <si>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</si>
  <si>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</si>
  <si>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</si>
  <si>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</si>
  <si>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</si>
  <si>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</si>
  <si>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</si>
  <si>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</si>
  <si>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</si>
  <si>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</si>
  <si>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</si>
  <si>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</si>
  <si>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</si>
  <si>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</si>
  <si>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</si>
  <si>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</si>
  <si>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</si>
  <si>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</si>
  <si>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</si>
  <si>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</si>
  <si>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</si>
  <si>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</si>
  <si>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</si>
  <si>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</si>
  <si>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</si>
  <si>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</si>
  <si>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</si>
  <si>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</si>
  <si>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</si>
  <si>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</si>
  <si>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</si>
  <si>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</si>
  <si>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</si>
  <si>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</si>
  <si>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</si>
  <si>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</si>
  <si>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</si>
  <si>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</si>
  <si>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</si>
  <si>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</si>
  <si>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</si>
  <si>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</si>
  <si>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</si>
  <si>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</si>
  <si>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</si>
  <si>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</si>
  <si>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</si>
  <si>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</si>
  <si>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</si>
  <si>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</si>
  <si>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</si>
  <si>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</si>
  <si>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</si>
  <si>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</si>
  <si>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</si>
  <si>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</si>
  <si>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</si>
  <si>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</si>
  <si>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</si>
  <si>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</si>
  <si>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</si>
  <si>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</si>
  <si>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</si>
  <si>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</si>
  <si>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</si>
  <si>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</si>
  <si>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</si>
  <si>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</si>
  <si>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</si>
  <si>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</si>
  <si>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</si>
  <si>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</si>
  <si>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</si>
  <si>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</si>
  <si>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</si>
  <si>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</si>
  <si>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</si>
  <si>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</si>
  <si>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</si>
  <si>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</si>
  <si>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</si>
  <si>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</si>
  <si>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</si>
  <si>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</si>
  <si>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</si>
  <si>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</si>
  <si>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</si>
  <si>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</si>
  <si>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</si>
  <si>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</si>
  <si>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</si>
  <si>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</si>
  <si>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</si>
  <si>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</si>
  <si>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</si>
  <si>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</si>
  <si>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</si>
  <si>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</si>
  <si>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</si>
  <si>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</si>
  <si>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</si>
  <si>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</si>
  <si>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</si>
  <si>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</si>
  <si>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</si>
  <si>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</si>
  <si>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</si>
  <si>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</si>
  <si>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</si>
  <si>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</si>
  <si>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</si>
  <si>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</si>
  <si>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</si>
  <si>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</si>
  <si>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</si>
  <si>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</si>
  <si>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</si>
  <si>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</si>
  <si>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</si>
  <si>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</si>
  <si>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</si>
  <si>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</si>
  <si>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</si>
  <si>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</si>
  <si>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</si>
  <si>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</si>
  <si>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</si>
  <si>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</si>
  <si>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</si>
  <si>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</si>
  <si>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</si>
  <si>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</si>
  <si>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</si>
  <si>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</si>
  <si>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</si>
  <si>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</si>
  <si>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</si>
  <si>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</si>
  <si>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</si>
  <si>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</si>
  <si>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</si>
  <si>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</si>
  <si>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</si>
  <si>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</si>
  <si>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</si>
  <si>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</si>
  <si>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</si>
  <si>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</si>
  <si>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</si>
  <si>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</si>
  <si>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</si>
  <si>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</si>
  <si>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</si>
  <si>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</si>
  <si>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</si>
  <si>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</si>
  <si>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</si>
  <si>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</si>
  <si>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</si>
  <si>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</si>
  <si>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</si>
  <si>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</si>
  <si>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</si>
  <si>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</si>
  <si>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</si>
  <si>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</si>
  <si>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</si>
  <si>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</si>
  <si>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</si>
  <si>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</si>
  <si>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</si>
  <si>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</si>
  <si>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</si>
  <si>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</si>
  <si>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</si>
  <si>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</si>
  <si>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</si>
  <si>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</si>
  <si>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</si>
  <si>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</si>
  <si>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</si>
  <si>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</si>
  <si>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</si>
  <si>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</si>
  <si>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</si>
  <si>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</si>
  <si>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</si>
  <si>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</si>
  <si>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</si>
  <si>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</si>
  <si>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</si>
  <si>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</si>
  <si>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</si>
  <si>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</si>
  <si>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</si>
  <si>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</si>
  <si>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</si>
  <si>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</si>
  <si>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</si>
  <si>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</si>
  <si>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</si>
  <si>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</si>
  <si>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</si>
  <si>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</si>
  <si>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</si>
  <si>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</si>
  <si>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</si>
  <si>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</si>
  <si>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</si>
  <si>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</si>
  <si>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</si>
  <si>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</si>
  <si>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</si>
  <si>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</si>
  <si>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</si>
  <si>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</si>
  <si>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</si>
  <si>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</si>
  <si>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</si>
  <si>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</si>
  <si>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</si>
  <si>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</si>
  <si>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</si>
  <si>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</si>
  <si>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</si>
  <si>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</si>
  <si>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</si>
  <si>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</si>
  <si>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</si>
  <si>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</si>
  <si>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</si>
  <si>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</si>
  <si>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</si>
  <si>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</si>
  <si>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</si>
  <si>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</si>
  <si>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</si>
  <si>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</si>
  <si>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</si>
  <si>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</si>
  <si>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</si>
  <si>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</si>
  <si>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</si>
  <si>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</si>
  <si>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</si>
  <si>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</si>
  <si>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</si>
  <si>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</si>
  <si>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</si>
  <si>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</si>
  <si>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</si>
  <si>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</si>
  <si>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</si>
  <si>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</si>
  <si>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</si>
  <si>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</si>
  <si>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</si>
  <si>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</si>
  <si>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</si>
  <si>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</si>
  <si>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</si>
  <si>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</si>
  <si>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</si>
  <si>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</si>
  <si>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</si>
  <si>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</si>
  <si>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</si>
  <si>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</si>
  <si>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</si>
  <si>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</si>
  <si>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</si>
  <si>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</si>
  <si>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</si>
  <si>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</si>
  <si>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</si>
  <si>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</si>
  <si>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</si>
  <si>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</si>
  <si>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</si>
  <si>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</si>
  <si>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</si>
  <si>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</si>
  <si>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</si>
  <si>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</si>
  <si>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</si>
  <si>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</si>
  <si>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</si>
  <si>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</si>
  <si>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</si>
  <si>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</si>
  <si>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</si>
  <si>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</si>
  <si>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</si>
  <si>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</si>
  <si>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</si>
  <si>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</si>
  <si>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</si>
  <si>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</si>
  <si>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</si>
  <si>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</si>
  <si>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</si>
  <si>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</si>
  <si>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</si>
  <si>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</si>
  <si>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</si>
  <si>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</si>
  <si>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</si>
  <si>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</si>
  <si>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</si>
  <si>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000 0409 5Ж2R1U7210 521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</si>
  <si>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</si>
  <si>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</si>
  <si>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</si>
  <si>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</si>
  <si>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</si>
  <si>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</si>
  <si>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</si>
  <si>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</si>
  <si>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</si>
  <si>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</si>
  <si>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</si>
  <si>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</si>
  <si>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</si>
  <si>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</si>
  <si>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</si>
  <si>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</si>
  <si>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</si>
  <si>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</si>
  <si>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</si>
  <si>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</si>
  <si>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</si>
  <si>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</si>
  <si>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</si>
  <si>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</si>
  <si>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000 0801 55AA155131 523</t>
  </si>
  <si>
    <t>000 0801 55AA155132 522</t>
  </si>
  <si>
    <t>000 0801 55AA155900 523</t>
  </si>
  <si>
    <t xml:space="preserve">000 0801 55БA255192 523             </t>
  </si>
  <si>
    <t>000 0801 55402R5191 523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</si>
  <si>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</si>
  <si>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</si>
  <si>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</si>
  <si>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</si>
  <si>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</si>
  <si>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</si>
  <si>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000 0412 58239R5110 521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</si>
  <si>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</si>
  <si>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</si>
  <si>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</si>
  <si>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</si>
  <si>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</si>
  <si>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</si>
  <si>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</si>
  <si>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</si>
  <si>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</si>
  <si>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</si>
  <si>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</si>
  <si>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</si>
  <si>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</si>
  <si>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</si>
  <si>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</si>
  <si>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</si>
  <si>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</si>
  <si>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</si>
  <si>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</si>
  <si>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</si>
  <si>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</si>
  <si>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</si>
  <si>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</si>
  <si>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</si>
  <si>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</si>
  <si>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</si>
  <si>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</si>
  <si>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</si>
  <si>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</si>
  <si>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</si>
  <si>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</si>
  <si>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</si>
  <si>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</si>
  <si>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</si>
  <si>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</si>
  <si>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</si>
  <si>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</si>
  <si>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</si>
  <si>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</si>
  <si>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</si>
  <si>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</si>
  <si>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</si>
  <si>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</si>
  <si>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</si>
  <si>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</si>
  <si>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</si>
  <si>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</si>
  <si>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</si>
  <si>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</si>
  <si>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</si>
  <si>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</si>
  <si>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</si>
  <si>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</si>
  <si>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</si>
  <si>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</si>
  <si>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</si>
  <si>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</si>
  <si>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</si>
  <si>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</si>
  <si>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</si>
  <si>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</si>
  <si>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</si>
  <si>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</si>
  <si>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</si>
  <si>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</si>
  <si>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</si>
  <si>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</si>
  <si>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</si>
  <si>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</si>
  <si>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</si>
  <si>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</si>
  <si>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</si>
  <si>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</si>
  <si>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</si>
  <si>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</si>
  <si>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</si>
  <si>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</si>
  <si>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0801 55AA154540 540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</si>
  <si>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</si>
  <si>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</si>
  <si>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</si>
  <si>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</si>
  <si>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</si>
  <si>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</si>
  <si>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 xml:space="preserve">утвержденные бюджетные назначения 5*   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</si>
  <si>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</si>
  <si>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</si>
  <si>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</si>
  <si>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</si>
  <si>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4.22.</t>
  </si>
  <si>
    <t>4.23.</t>
  </si>
  <si>
    <t>4.24.</t>
  </si>
  <si>
    <t>4.25.</t>
  </si>
  <si>
    <t>4.26.</t>
  </si>
  <si>
    <t>4.27.</t>
  </si>
  <si>
    <t>4.28.</t>
  </si>
  <si>
    <t>000 1102 5641078950 540</t>
  </si>
  <si>
    <t>4.29.</t>
  </si>
  <si>
    <t>4.30.</t>
  </si>
  <si>
    <t>000 0503 6640379905 540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</si>
  <si>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</si>
  <si>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2.39.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</si>
  <si>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</si>
  <si>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000 0408 5Ж11178910 540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</si>
  <si>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</si>
  <si>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000 1403 664037999П 540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</si>
  <si>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</si>
  <si>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</si>
  <si>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</si>
  <si>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</si>
  <si>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</si>
  <si>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</si>
  <si>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</si>
  <si>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</si>
  <si>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</si>
  <si>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</si>
  <si>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</si>
  <si>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</si>
  <si>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</si>
  <si>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</si>
  <si>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</si>
  <si>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</si>
  <si>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</si>
  <si>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</si>
  <si>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</si>
  <si>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</si>
  <si>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</si>
  <si>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</si>
  <si>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</si>
  <si>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</si>
  <si>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</si>
  <si>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</si>
  <si>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</si>
  <si>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</si>
  <si>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</si>
  <si>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</si>
  <si>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</si>
  <si>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</si>
  <si>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</si>
  <si>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</si>
  <si>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</si>
  <si>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</si>
  <si>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</si>
  <si>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</si>
  <si>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</si>
  <si>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</si>
  <si>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</si>
  <si>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</si>
  <si>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</si>
  <si>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</si>
  <si>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</si>
  <si>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</si>
  <si>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</si>
  <si>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</si>
  <si>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</si>
  <si>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</si>
  <si>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</si>
  <si>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</si>
  <si>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</si>
  <si>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</si>
  <si>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</si>
  <si>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</si>
  <si>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</si>
  <si>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</si>
  <si>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</si>
  <si>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</si>
  <si>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</si>
  <si>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</si>
  <si>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</si>
  <si>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</si>
  <si>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</si>
  <si>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</si>
  <si>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</si>
  <si>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</si>
  <si>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</si>
  <si>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</si>
  <si>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</si>
  <si>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</si>
  <si>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</si>
  <si>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</si>
  <si>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</si>
  <si>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</si>
  <si>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</si>
  <si>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</si>
  <si>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</si>
  <si>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</si>
  <si>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</si>
  <si>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</si>
  <si>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</si>
  <si>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</si>
  <si>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</si>
  <si>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</si>
  <si>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</si>
  <si>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</si>
  <si>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</si>
  <si>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</si>
  <si>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 xml:space="preserve">утвержденные бюджетные назначения *  </t>
  </si>
  <si>
    <t>Остаток средств к распределению 2*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</si>
  <si>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</si>
  <si>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Утвержденные бюджетные назначения*</t>
  </si>
  <si>
    <t>Дотация бюджетам муниципальных районов области на поддержку мер по обеспечению сбалансированности местных бюджетов</t>
  </si>
  <si>
    <t>бюджетам муниципальных районов области на поддержку мер по обеспечению сбалансированности местных бюджетов</t>
  </si>
  <si>
    <t>утвержденные бюджетные назначения *</t>
  </si>
  <si>
    <t>000 0409 5Ж2R1U7190 523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</si>
  <si>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</si>
  <si>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</si>
  <si>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 xml:space="preserve">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</t>
  </si>
  <si>
    <t>2* в соответствии с распределением, утвержденным распоряжением Правительства Саратовской области от 2 февраля 2023 года № 30-Пр «О внесении изменений в распределение на 2023 год и на плановый период 2024 и 2025 годов субсидии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проекта)» (300 000,0 тыс. руб.)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</si>
  <si>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 2*</t>
  </si>
  <si>
    <t>000 0409 70303R3720 523</t>
  </si>
  <si>
    <t xml:space="preserve">Субсидии бюджетам городских округов области на создание новых мест в общеобразовательных организациях </t>
  </si>
  <si>
    <t>Субсидия  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</si>
  <si>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 xml:space="preserve">000 0702 5A2E250980 521 </t>
  </si>
  <si>
    <t>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</si>
  <si>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>Субсидия  бюджетам городских округов области на поддержку отрасли культуры (модернизация региональных и муниципальных детских школ искусств по видам искусств)</t>
  </si>
  <si>
    <t>Субсидиябюджетам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</si>
  <si>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Субсидия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</si>
  <si>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 xml:space="preserve">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</si>
  <si>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>Субсидия 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</si>
  <si>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>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</si>
  <si>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</t>
  </si>
  <si>
    <t>Субсидия бюджетам муниципальных районов и городских округов области на проведение комплексных кадастровых работ</t>
  </si>
  <si>
    <t>бюджетам муниципальных районов и городских округов области на проведение комплексных кадастровых работ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</si>
  <si>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</si>
  <si>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</si>
  <si>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«Фонд развития территорий»)</t>
  </si>
  <si>
    <t>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</si>
  <si>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000 0605 624G152420 521</t>
  </si>
  <si>
    <t>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</si>
  <si>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Субсидия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</si>
  <si>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</si>
  <si>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 xml:space="preserve">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</si>
  <si>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0409 5Ж2R153946 523</t>
  </si>
  <si>
    <t>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</si>
  <si>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</si>
  <si>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</si>
  <si>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000 0702 5A22072Г05 521</t>
  </si>
  <si>
    <t>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</si>
  <si>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 xml:space="preserve"> 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</si>
  <si>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0702 5A2E151720 521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</si>
  <si>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</si>
  <si>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</si>
  <si>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0703 5A2E251710 523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</si>
  <si>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</si>
  <si>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</si>
  <si>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000 0702 5A8E452130 521</t>
  </si>
  <si>
    <t>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</si>
  <si>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</si>
  <si>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000 0703 5A8E452130 521</t>
  </si>
  <si>
    <t xml:space="preserve">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</si>
  <si>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</si>
  <si>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</si>
  <si>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</si>
  <si>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 xml:space="preserve">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</si>
  <si>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>000 0801 55AA155970 523</t>
  </si>
  <si>
    <t>Субсидия бюджетам муниципальных районов и поселений области на реконструкцию и капитальный ремонт региональных и муниципальных музеев</t>
  </si>
  <si>
    <t>бюджетам муниципальных районов и поселений области на реконструкцию и капитальный ремонт региональных и муниципальных музеев</t>
  </si>
  <si>
    <t>Субсидия бюджетам муниципальных районов, городских округов и поселений области на техническое оснащение региональных и муниципальных музеев</t>
  </si>
  <si>
    <t>бюджетам муниципальных районов, городских округов и поселений области на техническое оснащение региональных и муниципальных музеев</t>
  </si>
  <si>
    <t>Субсидия  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</si>
  <si>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000 0801 55A12W4670 521</t>
  </si>
  <si>
    <t>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</si>
  <si>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</si>
  <si>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1102 56417W2531 521</t>
  </si>
  <si>
    <t>бюджетам муниципальных районов области на реализацию мероприятий по созданию «умной» спортивной площадки</t>
  </si>
  <si>
    <t>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</t>
  </si>
  <si>
    <t xml:space="preserve">утвержденные бюджетные назначения 3*  </t>
  </si>
  <si>
    <t>Субсидия 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 3*</t>
  </si>
  <si>
    <t>в том чисде</t>
  </si>
  <si>
    <t xml:space="preserve">утвержденные бюджетные назначения *   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</si>
  <si>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</si>
  <si>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</si>
  <si>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Иные межбюджетные трансферты бюджетам городских округов области на создание модельных муниципальных библиотек</t>
  </si>
  <si>
    <t>бюджетам городских округов области на создание модельных муниципальных библиотек</t>
  </si>
  <si>
    <t>Иные межбюджетные трансферты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</si>
  <si>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</si>
  <si>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</si>
  <si>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681EВ51790 540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</si>
  <si>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</si>
  <si>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</si>
  <si>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000 0412 5E10979410 540</t>
  </si>
  <si>
    <t>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</si>
  <si>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Иные межбюджетные трансферты 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</si>
  <si>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000 0801 55AA1U5131 540</t>
  </si>
  <si>
    <t>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</si>
  <si>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Иные межбюджетные трансферты 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</si>
  <si>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</si>
  <si>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000 0801 55AA1U5132 540</t>
  </si>
  <si>
    <t>Иные межбюджетные трансферты 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</si>
  <si>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000 0412 9610078800 540</t>
  </si>
  <si>
    <t>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</si>
  <si>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1403 5Ж11479130 540</t>
  </si>
  <si>
    <t>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</si>
  <si>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</si>
  <si>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000 1403 7030478960 540</t>
  </si>
  <si>
    <t>Иные межбюджетные трансферты 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</si>
  <si>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</si>
  <si>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000 1403 6640178110 540</t>
  </si>
  <si>
    <t>Иные межбюджетные трансферты  на стимулирование (поощрение) социально-экономического развития муниципалитетов</t>
  </si>
  <si>
    <t>на стимулирование (поощрение) социально-экономического развития муниципалитетов</t>
  </si>
  <si>
    <t>000 0505 6640379913 540</t>
  </si>
  <si>
    <t>бюджетам поселений области на ремонтно-восстановительные работы памятников погибшим в Великой Отечественной войне</t>
  </si>
  <si>
    <t>2*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</si>
  <si>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000 0503 6640379914 540</t>
  </si>
  <si>
    <t xml:space="preserve"> бюджетам поселений области на реализацию мероприятий по благоустройству территории – установку ограждения сельской площади</t>
  </si>
  <si>
    <t>3*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 (100,0 тыс. руб.)</t>
  </si>
  <si>
    <t>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</si>
  <si>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 xml:space="preserve"> бюджетам городских
округов области на поддержку отрасли культуры (модернизация региональных и муниципальных детских школ искусств по видам искусств)</t>
  </si>
  <si>
    <t xml:space="preserve">утвержденные бюджетные назначения 4*  </t>
  </si>
  <si>
    <t>4* в соответствии с распределением, утвержденным распоряжением Правительства Саратовской области от 5 июня 2023 года № 194-Пр «О внесении изменений в распределение на 2023 год субсидии бюджетам муниципальных районов, поселений области на оснащение объектов спортивной инфраструктуры спортивно-технологическим оборудованием»  (16 133,0 тыс. руб.)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</si>
  <si>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 4*</t>
  </si>
  <si>
    <t xml:space="preserve">утвержденные бюджетные назначения 5*  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</si>
  <si>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 5*</t>
  </si>
  <si>
    <t>Субсидия бюджетам городских округов, городских и сельских поселений области на реализацию инициативных проектов 6*</t>
  </si>
  <si>
    <t xml:space="preserve">утвержденные бюджетные назначения 6*  </t>
  </si>
  <si>
    <t>Остаток средств к распределению 7*</t>
  </si>
  <si>
    <t>7*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</si>
  <si>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2.60.</t>
  </si>
  <si>
    <t>2.61.</t>
  </si>
  <si>
    <t>000 0408 5Ж1R754012 523</t>
  </si>
  <si>
    <t>2.62.</t>
  </si>
  <si>
    <t>2.63.</t>
  </si>
  <si>
    <t>Субсидия 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бюджетного кредита в целях опережающего финансового обеспечения расходных обязательств области</t>
  </si>
  <si>
    <t>Субсидия 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средств областного бюджета</t>
  </si>
  <si>
    <t>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бюджетного кредита в целях опережающего финансового обеспечения расходных обязательств области</t>
  </si>
  <si>
    <t>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средств областного бюджета</t>
  </si>
  <si>
    <t>2.64.</t>
  </si>
  <si>
    <t>2.65.</t>
  </si>
  <si>
    <t>2.66.</t>
  </si>
  <si>
    <t>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</si>
  <si>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</si>
  <si>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000 0409 5Ж207D9910 523</t>
  </si>
  <si>
    <t>Субсидия бюджетам муниципальных районов области на создание и внедрение программы поддержки и продвижения событийных мероприятий</t>
  </si>
  <si>
    <t>000 0412 562J253300 523</t>
  </si>
  <si>
    <t>бюджетам муниципальных районов области на создание и внедрение программы поддержки и продвижения событийных мероприятий</t>
  </si>
  <si>
    <t>Субсидия 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</si>
  <si>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000 0409 5Ж214D7140 521</t>
  </si>
  <si>
    <t>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</si>
  <si>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</si>
  <si>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</si>
  <si>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Иные межбюджетные трансферты бюджетам поселений области на ремонтно-восстановительные работы памятников погибшим в Великой Отечественной войне 7*</t>
  </si>
  <si>
    <t>7* 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</si>
  <si>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8* 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(100,0 тыс. руб.)</t>
  </si>
  <si>
    <t>Иные межбюджетные трансферты бюджетам поселений области на реализацию мероприятий по благоустройству территории – установку ограждения сельской площади 8*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</si>
  <si>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9*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</si>
  <si>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 10*</t>
  </si>
  <si>
    <t>10*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</si>
  <si>
    <t>5*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</si>
  <si>
    <t>Иные межбюджетные трансферты 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</si>
  <si>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4.31.</t>
  </si>
  <si>
    <t>4.32.</t>
  </si>
  <si>
    <t>4.33.</t>
  </si>
  <si>
    <t>4.34.</t>
  </si>
  <si>
    <t>000 0709 5230378890 540</t>
  </si>
  <si>
    <t>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</si>
  <si>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000 0702 5A20172900 540</t>
  </si>
  <si>
    <t>Иные межбюджетные трансферты бюджетам муниципальных районов области на реализацию мероприятий по строительству объектов образования</t>
  </si>
  <si>
    <t>бюджетам муниципальных районов области на реализацию мероприятий по строительству объектов образования</t>
  </si>
  <si>
    <t>000 1403 5823878920 540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</si>
  <si>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</si>
  <si>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 xml:space="preserve">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</si>
  <si>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городских округов области на реализацию мероприятий по развитию инфраструктуры физической культуры и спорта</t>
  </si>
  <si>
    <t>Иные межбюджетные трансферты бюджетам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</si>
  <si>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</si>
  <si>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4.35.</t>
  </si>
  <si>
    <t>4.36.</t>
  </si>
  <si>
    <t>4.37.</t>
  </si>
  <si>
    <t>4.38.</t>
  </si>
  <si>
    <t>4.39.</t>
  </si>
  <si>
    <t>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</si>
  <si>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Иные межбюджетные трансферты 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</si>
  <si>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000 0801 55A1278820 540</t>
  </si>
  <si>
    <t>000 0702 5A22078830 540</t>
  </si>
  <si>
    <t>бюджетам городских округов области на устройство «спортивного ядра» на территории образовательного учреждения</t>
  </si>
  <si>
    <t>000 0701 5A10778840 540</t>
  </si>
  <si>
    <t>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</si>
  <si>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Иные межбюджетные трансферты 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</si>
  <si>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</si>
  <si>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Иные межбюджетные трансферты 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</si>
  <si>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000 0701 5A10778640 540</t>
  </si>
  <si>
    <t>4.40.</t>
  </si>
  <si>
    <t>4.41.</t>
  </si>
  <si>
    <t>4.42.</t>
  </si>
  <si>
    <t>4.43.</t>
  </si>
  <si>
    <t>4.44.</t>
  </si>
  <si>
    <t>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</si>
  <si>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Иные межбюджетные трансферты 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</si>
  <si>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000 0502 5EБ0178850 540</t>
  </si>
  <si>
    <t>000 0409 5Ж214D7280 540</t>
  </si>
  <si>
    <t>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</si>
  <si>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Иные межбюджетные трансферты 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</si>
  <si>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000 0702 5A22078968 540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</si>
  <si>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</si>
  <si>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</si>
  <si>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000 0702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</si>
  <si>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</si>
  <si>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</si>
  <si>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000 0703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</si>
  <si>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</si>
  <si>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</si>
  <si>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000 0406 6640379999 540</t>
  </si>
  <si>
    <t>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</t>
  </si>
  <si>
    <t xml:space="preserve">утвержденные бюджетные назначения 6*   </t>
  </si>
  <si>
    <t>4.45.</t>
  </si>
  <si>
    <t>4.46.</t>
  </si>
  <si>
    <t>4.47.</t>
  </si>
  <si>
    <t>4.48.</t>
  </si>
  <si>
    <t>4.49.</t>
  </si>
  <si>
    <t>000 1403 664037999У 540</t>
  </si>
  <si>
    <t>Иные межбюджетные трансферты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 11*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</si>
  <si>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12*</t>
  </si>
  <si>
    <t xml:space="preserve">утвержденные бюджетные назначения 7*   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</si>
  <si>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</si>
  <si>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>000 1403 6640379994 540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</si>
  <si>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образовательных организаций 13*</t>
  </si>
  <si>
    <t xml:space="preserve">утвержденные бюджетные назначения 8*   </t>
  </si>
  <si>
    <t xml:space="preserve">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</si>
  <si>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000 0502 6640379901 540</t>
  </si>
  <si>
    <t>Иные межбюджетные трансферты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 14*</t>
  </si>
  <si>
    <t xml:space="preserve">утвержденные бюджетные назначения 9*   </t>
  </si>
  <si>
    <t xml:space="preserve">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</t>
  </si>
  <si>
    <t>000 1403 6640379995 540</t>
  </si>
  <si>
    <t>15*  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(15647,94 тыс. руб.)</t>
  </si>
  <si>
    <t>Иные межбюджетные трансферты бюджетам муниципальных районов и поселений области на выполнение работ по аккумуляции (закачке) воды в пруды и водохранилища 15*</t>
  </si>
  <si>
    <t xml:space="preserve">утвержденные бюджетные назначения 10*   </t>
  </si>
  <si>
    <t xml:space="preserve">бюджетам муниципальных районов и поселений области на выполнение работ по аккумуляции (закачке) воды в пруды и водохранилища </t>
  </si>
  <si>
    <t>10*  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(15647,94 тыс. руб.)</t>
  </si>
  <si>
    <t>16* 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</si>
  <si>
    <t>Иные межбюджетные трансферты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 16*</t>
  </si>
  <si>
    <t>000 0505 6640379915 540</t>
  </si>
  <si>
    <t xml:space="preserve">утвержденные бюджетные назначения 11*   </t>
  </si>
  <si>
    <t xml:space="preserve">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</t>
  </si>
  <si>
    <t>11* 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</si>
  <si>
    <t>000 0505 6640379916 540</t>
  </si>
  <si>
    <t>4.50.</t>
  </si>
  <si>
    <t>4.51.</t>
  </si>
  <si>
    <t>4.52.</t>
  </si>
  <si>
    <t>Иные межбюджетные трансферты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 17*</t>
  </si>
  <si>
    <t xml:space="preserve">утвержденные бюджетные назначения 12*   </t>
  </si>
  <si>
    <t>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</si>
  <si>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18*</t>
  </si>
  <si>
    <t>000 1102 6640379907 540</t>
  </si>
  <si>
    <t xml:space="preserve">утвержденные бюджетные назначения 13*   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</si>
  <si>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</t>
  </si>
  <si>
    <t>000 0707 5630778860 540</t>
  </si>
  <si>
    <t>за 9 месяцев 2023 года</t>
  </si>
  <si>
    <t>Сведения о предоставлении из бюджета Саратовской области межбюджетных трансфертов местным бюджетам за 9 месяцев 2023 года</t>
  </si>
  <si>
    <t>*  в соответствии с Законом Саратовской области «Об областном бюджете на 2023 год и на плановый период 2024 и 2025 годов» в редакции от 22.09.2023 года</t>
  </si>
  <si>
    <t>Сведения о предоставленных из бюджета Саратовской области межбюджетных трансфертах бюджетам муниципальных образований за 9 месяцев 2023 года</t>
  </si>
  <si>
    <t>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</si>
  <si>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000 0702 5A2E153050 523              000 0702 5A2E1U3050 523</t>
  </si>
  <si>
    <r>
      <t xml:space="preserve"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Фонд развития территорий»)</t>
    </r>
  </si>
  <si>
    <r>
      <t xml:space="preserve">Субсидия бюджетам муниципальных районов области на реализацию мероприятий по созданию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умной» спортивной площадки</t>
    </r>
  </si>
  <si>
    <t>000 0702 5A2E1Л5201 523</t>
  </si>
  <si>
    <t>000 0702 5A2E155201 523</t>
  </si>
  <si>
    <t>2.67.</t>
  </si>
  <si>
    <t>2.68.</t>
  </si>
  <si>
    <t>Субсидия бюджетам поселений области на государственную поддержку в целях
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</t>
  </si>
  <si>
    <t>бюджетам поселений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</t>
  </si>
  <si>
    <t>Субсидия 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</si>
  <si>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000 0501 70101R5769 522</t>
  </si>
  <si>
    <t>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</si>
  <si>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</t>
  </si>
  <si>
    <t>000 0408 5Ж1R754013 523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</si>
  <si>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</t>
  </si>
  <si>
    <t>2.69.</t>
  </si>
  <si>
    <t>2.70.</t>
  </si>
  <si>
    <t>2.71.</t>
  </si>
  <si>
    <t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</si>
  <si>
    <t>000 0408 5Ж1R754014 523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</si>
  <si>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</si>
  <si>
    <r>
      <t xml:space="preserve"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Стрелка» в г. Саратове Саратовской области)</t>
    </r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</si>
  <si>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«Стрелка» в г. Саратове Саратовской области)</t>
  </si>
  <si>
    <t>000 0408 5Ж1R754015 523</t>
  </si>
  <si>
    <t>Субсидия бюджетам муниципальных районов, городских округов и поселений области на подготовку проектов межевания земельных участков и на проведение кадастровых работ</t>
  </si>
  <si>
    <t xml:space="preserve"> бюджетам муниципальных районов, городских округов и поселений области на подготовку проектов межевания земельных участков и на проведение кадастровых работ</t>
  </si>
  <si>
    <t>000 0405 5Г502R5990 523</t>
  </si>
  <si>
    <t>2.72.</t>
  </si>
  <si>
    <t>2.73.</t>
  </si>
  <si>
    <t>2.74.</t>
  </si>
  <si>
    <t>Субсидия бюджетам муниципальных районов области на достижение показателей результативности по реализации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</si>
  <si>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000 0501 5EA01WР600 523</t>
  </si>
  <si>
    <t>бюджетам муниципальных районов области на достижение показателей результативности по реализации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</si>
  <si>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Субсидия бюджетам муниципальных районов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</si>
  <si>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000 0501 5EA01RР60F 523</t>
  </si>
  <si>
    <t>бюджетам муниципальных районов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</si>
  <si>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проекта))</t>
  </si>
  <si>
    <t>000 1403 5E1F1U0290 523</t>
  </si>
  <si>
    <t xml:space="preserve">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проекта))</t>
  </si>
  <si>
    <t>2.75.</t>
  </si>
  <si>
    <t>000 0409 5Ж235D7630 521</t>
  </si>
  <si>
    <t>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агломерации, за счет средств областного дорожного фонда</t>
  </si>
  <si>
    <t xml:space="preserve">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агломерации, за счет средств областного дорожного фонда</t>
  </si>
  <si>
    <t>Субсидия бюджетам муниципальных районов и поселений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</si>
  <si>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000 0409 5Ж234D7620 521</t>
  </si>
  <si>
    <t>бюджетам муниципальных районов и поселений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</si>
  <si>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3* в соответствии с распределением, утвержденным распоряжением Правительства Саратовской области от 22 февраля 2023 года № 48-Пр «О внесении изменения в распределение на 2023 год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 (ред. от 28.07.2023 № 266-П) (440 776,8 тыс. руб.)</t>
  </si>
  <si>
    <t>6* в соответствии с распределением, утвержденным распоряжением Правительства Саратовской области от 26 апреля 2023 года № 139-Пр «О распределении на 2023 год субсидии из областного бюджета бюджетам городских округов, городских и сельских поселений области на реализацию инициативных проектов»  (139 882,9 тыс. руб.)</t>
  </si>
  <si>
    <t>5* в соответствии с распределением, утвержденным распоряжением Правительства Саратовской области от 5 апреля 2023 года № 114-Пр «О внесении изменения в распределение на 2023 и 2024 годы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  (947 017,4 тыс. руб.)</t>
  </si>
  <si>
    <t>2* в соответствии с Законом Саратовской области «Об областном бюджете на 2023 год и на плановый период 2024 и 2025 годов» в редакции от 22.09.2023 года и бюджетной росписью (распределением, утвержденным правовым актом Правительства области)</t>
  </si>
  <si>
    <r>
      <t xml:space="preserve">Иные межбюджетные трансферты бюджетам городских округов области на устройство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спортивного ядра» на территории образовательного учреждения</t>
    </r>
  </si>
  <si>
    <t>4.53.</t>
  </si>
  <si>
    <t>Иные межбюджетные трансферты  бюджетам муниципальных районов области на проведение ремонтных работ муниципальных образовательных организаций</t>
  </si>
  <si>
    <t>бюджетам муниципальных районов области на проведение ремонтных работ муниципальных образовательных организаций</t>
  </si>
  <si>
    <t>000 0703 5A22078790 540   000 0709 5A22078790 540</t>
  </si>
  <si>
    <t>4.54.</t>
  </si>
  <si>
    <t>4.55.</t>
  </si>
  <si>
    <t>4.56.</t>
  </si>
  <si>
    <t>4.57.</t>
  </si>
  <si>
    <t>4.58.</t>
  </si>
  <si>
    <t>4.59.</t>
  </si>
  <si>
    <t>Иные межбюджетные трансферты 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</t>
  </si>
  <si>
    <t>000 0801 55A2278880 540</t>
  </si>
  <si>
    <t>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</t>
  </si>
  <si>
    <t>000 1102 5641072820 540</t>
  </si>
  <si>
    <t>Иные межбюджетные трансферты бюджетам городских округов области на реализацию мероприятий по строительству объектов физической культуры и спорта</t>
  </si>
  <si>
    <t>бюджетам городских округов области на реализацию мероприятий по строительству объектов физической культуры и спорта</t>
  </si>
  <si>
    <t>000 1403 6920478120 540</t>
  </si>
  <si>
    <t>Иные межбюджетные трансферты бюджетам городских округов и поселений области на реализацию мероприятий по благоустройству территорий</t>
  </si>
  <si>
    <t xml:space="preserve"> бюджетам городских округов и поселений области на реализацию мероприятий по благоустройству территорий</t>
  </si>
  <si>
    <t>000 1403 9930078770 540</t>
  </si>
  <si>
    <t>Иные межбюджетные трансферты бюджетам муниципальных районов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Энгельсского муниципального района</t>
  </si>
  <si>
    <t xml:space="preserve"> бюджетам муниципальных районов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Энгельсского муниципального района</t>
  </si>
  <si>
    <t>000 1403 9930078780 540</t>
  </si>
  <si>
    <r>
      <t xml:space="preserve">Иные межбюджетные трансферты 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Город Саратов»</t>
    </r>
  </si>
  <si>
    <t>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«Город Саратов»</t>
  </si>
  <si>
    <t>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</si>
  <si>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000 0113 9610078760 540</t>
  </si>
  <si>
    <t>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</si>
  <si>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7* 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566-П,  от 20.07.2023 № 663-П, от 04.09.2023 № 802-П ) (5 496,0 тыс. руб.)</t>
  </si>
  <si>
    <t>12* 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566-П,  от 20.07.2023 № 663-П, от 04.09.2023 № 802-П ) (5 496,0 тыс. руб.)</t>
  </si>
  <si>
    <t>11* 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(ред. от 26.07.2023 № 677-П) (18 277,5 тыс. руб.)</t>
  </si>
  <si>
    <t>9*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(ред. от 03.07.2023 № 592-П, от 26.09.2023 № 872-П) (717,5 тыс. руб.)</t>
  </si>
  <si>
    <t>4*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  (ред. от 03.07.2023 № 592-П, от 26.09.2023 № 872-П) (717,5 тыс. руб.)</t>
  </si>
  <si>
    <t>6* 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(ред. от 26.07.2023 № 677-П) (18 277,5 тыс. руб.)</t>
  </si>
  <si>
    <t>8* 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502-П, от 06.07.2023 № 617-П, от 19.07.2023 № 655-П, от 15.08.2023 № 743-П, от 30.08.2023 № 791-П) (16 027,8,0 тыс. руб.)</t>
  </si>
  <si>
    <t>13* 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502-П, от 06.07.2023 № 617-П, от 19.07.2023 № 655-П, от 15.08.2023 № 743-П, от 30.08.2023 № 791-П) (16 027,8,0 тыс. руб.)</t>
  </si>
  <si>
    <t>9* 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(ред. от 11.07.2023 № 627-П, от 13.07.2023 № 374-П, от 14.09.2023 № 836-П, от 22.09.2023 № 865-П)  (60 682,5 тыс. руб.)</t>
  </si>
  <si>
    <t>14* 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(ред. от 11.07.2023 № 627-П, от 13.07.2023 № 374-П, от 14.09.2023 № 836-П, от 22.09.2023 № 865-П)  (60 682,5 тыс. руб.)</t>
  </si>
  <si>
    <t>12* 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(ред. от 14.09.2023 № 837-П) (27 000,0 тыс. руб.)</t>
  </si>
  <si>
    <t>17* 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(ред. от 14.09.2023 № 837-П) (27 000,0 тыс. руб.)</t>
  </si>
  <si>
    <t>13*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03.07.2023 № 597-П, от 15.08.2023 №739-П, от 05.09.2023 № 806-П) (3 690,0 тыс. руб.)</t>
  </si>
  <si>
    <t>18*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03.07.2023 № 597-П, от 15.08.2023 №739-П, от 05.09.2023 № 806-П) (3 690,0 тыс. руб.)</t>
  </si>
  <si>
    <t>Иные межбюджетные трансферты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 19*</t>
  </si>
  <si>
    <t>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</t>
  </si>
  <si>
    <t xml:space="preserve">утвержденные бюджетные назначения 14*   </t>
  </si>
  <si>
    <t>14*  в соответствии с распределением, утвержденным распоряжением Правительства Саратовской области от 21 июля 2023 года № 257-П «О распределении на 2023 год иных межбюджетных трансфертов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области» (332,97 тыс. руб.)</t>
  </si>
  <si>
    <t>19*  в соответствии с распределением, утвержденным распоряжением Правительства Саратовской области от 21 июля 2023 года № 257-П «О распределении на 2023 год иных межбюджетных трансфертов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области» (332,97 тыс. руб.)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</si>
  <si>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20*</t>
  </si>
  <si>
    <t>000 1403 6640379903 540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</si>
  <si>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</si>
  <si>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 xml:space="preserve">утвержденные бюджетные назначения 15*   </t>
  </si>
  <si>
    <t>15*  в соответствии с распределением, утвержденным постановлением Правительства Саратовской области от 20 июля 2023 года № 667-П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 (ред. от 07.08.2023 № 709-П, от 31.08.2023 № 795-П) (34 086,2 тыс. руб.)</t>
  </si>
  <si>
    <t>20*  в соответствии с распределением, утвержденным постановлением Правительства Саратовской области от 20 июля 2023 года № 667-П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 (ред. от 07.08.2023 № 709-П, от 31.08.2023 № 795-П) (34 086,2 тыс. руб.)</t>
  </si>
  <si>
    <t>4.60.</t>
  </si>
  <si>
    <t>4.61.</t>
  </si>
  <si>
    <t>4.62.</t>
  </si>
  <si>
    <t>4.63.</t>
  </si>
  <si>
    <t>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</t>
  </si>
  <si>
    <t>Иные межбюджетные трансферты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 21*</t>
  </si>
  <si>
    <t>000 0707 6640379908 540</t>
  </si>
  <si>
    <t xml:space="preserve">утвержденные бюджетные назначения 16*   </t>
  </si>
  <si>
    <t>21*  в соответствии с распределением, утвержденным постановлением Правительства Саратовской области от 7 июля 2023 года № 623-П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политики»  (200,0  тыс. руб.)</t>
  </si>
  <si>
    <t>16*  в соответствии с распределением, утвержденным постановлением Правительства Саратовской области от 7 июля 2023 года № 623-П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политики»  (200,0  тыс. руб.)</t>
  </si>
  <si>
    <t>17*  в соответствии с распределением, утвержденным постановлением Правительства Саратовской области от 20 сентября 2023 года № 853-П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состояние»  (5 613,3  тыс. руб.)</t>
  </si>
  <si>
    <t>22*  в соответствии с распределением, утвержденным постановлением Правительства Саратовской области от 20 сентября 2023 года № 853-П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состояние»  (5 613,3  тыс. руб.)</t>
  </si>
  <si>
    <t>Иные межбюджетные трансферты 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  22*</t>
  </si>
  <si>
    <t>000 0501 6640379917 540</t>
  </si>
  <si>
    <t xml:space="preserve">утвержденные бюджетные назначения 17*   </t>
  </si>
  <si>
    <t>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</t>
  </si>
  <si>
    <t>18*  в соответствии с распределением, утвержденным постановлением Правительства Саратовской области от 4 августа 2023 года № 708-П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образовательных учреждений доброкачественной питьевой водой»  (14 500,0  тыс. руб.)</t>
  </si>
  <si>
    <t>23*  в соответствии с распределением, утвержденным постановлением Правительства Саратовской области от 4 августа 2023 года № 708-П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образовательных учреждений доброкачественной питьевой водой»  (14 500,0  тыс. руб.)</t>
  </si>
  <si>
    <t>Иные межбюджетные трансферты  бюджетам муниципальных районов области на создание условий по обеспечению образовательных учреждений доброкачественной питьевой водой 23*</t>
  </si>
  <si>
    <t>000 1403 664037999Ч 540</t>
  </si>
  <si>
    <t xml:space="preserve">утвержденные бюджетные назначения 18*   </t>
  </si>
  <si>
    <t xml:space="preserve"> бюджетам муниципальных районов области на создание условий по обеспечению образовательных учреждений доброкачественной питьевой водой</t>
  </si>
  <si>
    <t>19*  в соответствии с распределением, утвержденным постановлением Правительства Саратовской области от 2 августа 2023 года № 702-П «О распределении на 2023 год, методике распределения и порядке предоставления  из областного бюджета иных межбюджетных трансфертов бюджетам поселений области  в целях реализации социально значимых проектов в Саратовской области»  (625,5 тыс. руб.)</t>
  </si>
  <si>
    <t>24*  в соответствии с распределением, утвержденным постановлением Правительства Саратовской области от 2 августа 2023 года № 702-П «О распределении на 2023 год, методике распределения и порядке предоставления  из областного бюджета иных межбюджетных трансфертов бюджетам поселений области  в целях реализации социально значимых проектов в Саратовской области»  (625,5 тыс. руб.)</t>
  </si>
  <si>
    <t>4.64.</t>
  </si>
  <si>
    <t>Иные межбюджетные трансферты  бюджетам поселений области  в целях реализации социально значимых проектов в Саратовской области 24*</t>
  </si>
  <si>
    <t>000 1403 9930079Г65 540</t>
  </si>
  <si>
    <t xml:space="preserve">утвержденные бюджетные назначения 19*   </t>
  </si>
  <si>
    <t>бюджетам поселений области  в целях реализации социально значимых проектов в Саратовской области</t>
  </si>
  <si>
    <t>20*  в соответствии с распределением, утвержденным постановлением Правительства Саратовской области от 11 июля 2023 года № 630-П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значения»   (ред. от 18.08.2023 № 758-П) (49 527,3 тыс. руб.)</t>
  </si>
  <si>
    <t>25*  в соответствии с распределением, утвержденным постановлением Правительства Саратовской области от 11 июля 2023 года № 630-П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значения»   (ред. от 18.08.2023 № 758-П) (49 527,3 тыс. руб.)</t>
  </si>
  <si>
    <t>Иные межбюджетные трансферты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 25*</t>
  </si>
  <si>
    <t>000 1403 664037999Ж 540</t>
  </si>
  <si>
    <t xml:space="preserve">утвержденные бюджетные назначения 20*   </t>
  </si>
  <si>
    <t xml:space="preserve">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 </t>
  </si>
  <si>
    <t>21*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</si>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</sst>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2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name val="Times New Roman"/>
      <family val="1"/>
      <charset val="204"/>
    </font>
    <font>
      <sz val="18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14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164" fontId="34" fillId="0" borderId="0" xfId="1" applyNumberFormat="1" applyFont="1" applyFill="1" applyBorder="1" applyAlignment="1">
      <alignment horizontal="center"/>
    </xf>
    <xf numFmtId="0" fontId="35" fillId="0" borderId="1" xfId="1" applyFont="1" applyFill="1" applyBorder="1" applyAlignment="1">
      <alignment horizontal="center"/>
    </xf>
    <xf numFmtId="166" fontId="36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6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0" fontId="37" fillId="0" borderId="0" xfId="1" applyFont="1" applyFill="1"/>
    <xf numFmtId="0" fontId="38" fillId="0" borderId="0" xfId="0" applyFont="1"/>
    <xf numFmtId="166" fontId="38" fillId="0" borderId="0" xfId="0" applyNumberFormat="1" applyFont="1"/>
    <xf numFmtId="0" fontId="39" fillId="0" borderId="0" xfId="0" applyFont="1"/>
    <xf numFmtId="0" fontId="40" fillId="0" borderId="0" xfId="0" applyFont="1"/>
    <xf numFmtId="166" fontId="36" fillId="0" borderId="0" xfId="0" applyNumberFormat="1" applyFont="1"/>
    <xf numFmtId="0" fontId="38" fillId="5" borderId="0" xfId="0" applyFont="1" applyFill="1"/>
    <xf numFmtId="0" fontId="35" fillId="5" borderId="1" xfId="0" applyFont="1" applyFill="1" applyBorder="1" applyAlignment="1">
      <alignment wrapText="1"/>
    </xf>
    <xf numFmtId="0" fontId="36" fillId="5" borderId="1" xfId="0" applyFont="1" applyFill="1" applyBorder="1" applyAlignment="1">
      <alignment horizontal="left" wrapText="1" indent="1"/>
    </xf>
    <xf numFmtId="0" fontId="35" fillId="5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 indent="1"/>
    </xf>
    <xf numFmtId="0" fontId="39" fillId="0" borderId="0" xfId="0" applyFont="1" applyFill="1"/>
    <xf numFmtId="0" fontId="36" fillId="5" borderId="1" xfId="0" applyFont="1" applyFill="1" applyBorder="1" applyAlignment="1">
      <alignment horizontal="left" vertical="center" wrapText="1" indent="1"/>
    </xf>
    <xf numFmtId="0" fontId="42" fillId="0" borderId="0" xfId="0" applyFont="1"/>
    <xf numFmtId="0" fontId="41" fillId="0" borderId="0" xfId="0" applyFont="1" applyAlignment="1">
      <alignment horizontal="center"/>
    </xf>
    <xf numFmtId="0" fontId="35" fillId="11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wrapText="1"/>
    </xf>
    <xf numFmtId="0" fontId="35" fillId="5" borderId="0" xfId="0" applyFont="1" applyFill="1" applyBorder="1" applyAlignment="1">
      <alignment vertical="center" wrapText="1"/>
    </xf>
    <xf numFmtId="166" fontId="35" fillId="5" borderId="0" xfId="0" applyNumberFormat="1" applyFont="1" applyFill="1" applyBorder="1"/>
    <xf numFmtId="167" fontId="35" fillId="5" borderId="0" xfId="0" applyNumberFormat="1" applyFont="1" applyFill="1" applyBorder="1"/>
    <xf numFmtId="0" fontId="35" fillId="3" borderId="1" xfId="0" applyFont="1" applyFill="1" applyBorder="1" applyAlignment="1">
      <alignment horizontal="center" vertical="center"/>
    </xf>
    <xf numFmtId="166" fontId="35" fillId="10" borderId="0" xfId="0" applyNumberFormat="1" applyFont="1" applyFill="1" applyBorder="1"/>
    <xf numFmtId="0" fontId="38" fillId="0" borderId="0" xfId="0" applyFont="1" applyBorder="1"/>
    <xf numFmtId="4" fontId="38" fillId="0" borderId="0" xfId="0" applyNumberFormat="1" applyFont="1" applyBorder="1"/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166" fontId="35" fillId="11" borderId="1" xfId="0" applyNumberFormat="1" applyFont="1" applyFill="1" applyBorder="1" applyAlignment="1">
      <alignment vertical="center"/>
    </xf>
    <xf numFmtId="166" fontId="36" fillId="5" borderId="1" xfId="0" applyNumberFormat="1" applyFont="1" applyFill="1" applyBorder="1"/>
    <xf numFmtId="166" fontId="35" fillId="11" borderId="1" xfId="0" applyNumberFormat="1" applyFont="1" applyFill="1" applyBorder="1"/>
    <xf numFmtId="166" fontId="36" fillId="11" borderId="1" xfId="0" applyNumberFormat="1" applyFont="1" applyFill="1" applyBorder="1"/>
    <xf numFmtId="166" fontId="36" fillId="5" borderId="1" xfId="0" applyNumberFormat="1" applyFont="1" applyFill="1" applyBorder="1" applyAlignment="1">
      <alignment vertical="center"/>
    </xf>
    <xf numFmtId="166" fontId="36" fillId="0" borderId="1" xfId="0" applyNumberFormat="1" applyFont="1" applyBorder="1"/>
    <xf numFmtId="0" fontId="38" fillId="0" borderId="0" xfId="0" applyFont="1" applyAlignment="1">
      <alignment vertical="center"/>
    </xf>
    <xf numFmtId="166" fontId="35" fillId="5" borderId="1" xfId="0" applyNumberFormat="1" applyFont="1" applyFill="1" applyBorder="1"/>
    <xf numFmtId="166" fontId="35" fillId="0" borderId="1" xfId="0" applyNumberFormat="1" applyFont="1" applyBorder="1"/>
    <xf numFmtId="166" fontId="36" fillId="0" borderId="1" xfId="0" applyNumberFormat="1" applyFont="1" applyFill="1" applyBorder="1"/>
    <xf numFmtId="0" fontId="43" fillId="0" borderId="0" xfId="0" applyFont="1" applyFill="1"/>
    <xf numFmtId="0" fontId="43" fillId="0" borderId="0" xfId="0" applyFont="1"/>
    <xf numFmtId="0" fontId="43" fillId="5" borderId="0" xfId="0" applyFont="1" applyFill="1"/>
    <xf numFmtId="166" fontId="43" fillId="5" borderId="0" xfId="0" applyNumberFormat="1" applyFont="1" applyFill="1"/>
    <xf numFmtId="0" fontId="46" fillId="0" borderId="1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 indent="1"/>
    </xf>
    <xf numFmtId="166" fontId="35" fillId="5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166" fontId="41" fillId="0" borderId="0" xfId="0" applyNumberFormat="1" applyFont="1" applyAlignment="1">
      <alignment horizontal="center"/>
    </xf>
    <xf numFmtId="165" fontId="36" fillId="5" borderId="1" xfId="1" applyNumberFormat="1" applyFont="1" applyFill="1" applyBorder="1" applyAlignment="1" applyProtection="1">
      <alignment horizontal="center" vertical="center"/>
      <protection hidden="1"/>
    </xf>
    <xf numFmtId="49" fontId="36" fillId="5" borderId="1" xfId="2" applyNumberFormat="1" applyFont="1" applyFill="1" applyBorder="1" applyAlignment="1" applyProtection="1">
      <alignment horizontal="center" vertical="center"/>
      <protection hidden="1"/>
    </xf>
    <xf numFmtId="166" fontId="36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/>
    <xf numFmtId="165" fontId="36" fillId="5" borderId="1" xfId="1" applyNumberFormat="1" applyFont="1" applyFill="1" applyBorder="1" applyAlignment="1" applyProtection="1">
      <alignment horizontal="justify" vertical="center" wrapText="1"/>
      <protection hidden="1"/>
    </xf>
    <xf numFmtId="0" fontId="35" fillId="2" borderId="13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66" fontId="47" fillId="0" borderId="0" xfId="1" applyNumberFormat="1" applyFont="1" applyFill="1" applyBorder="1"/>
    <xf numFmtId="0" fontId="36" fillId="0" borderId="0" xfId="0" applyFont="1" applyBorder="1" applyAlignment="1">
      <alignment horizontal="right"/>
    </xf>
    <xf numFmtId="0" fontId="35" fillId="2" borderId="13" xfId="1" applyFont="1" applyFill="1" applyBorder="1" applyAlignment="1">
      <alignment horizontal="center" vertical="center"/>
    </xf>
    <xf numFmtId="166" fontId="36" fillId="0" borderId="1" xfId="0" applyNumberFormat="1" applyFont="1" applyBorder="1" applyAlignment="1">
      <alignment vertical="center"/>
    </xf>
    <xf numFmtId="165" fontId="36" fillId="0" borderId="1" xfId="1" applyNumberFormat="1" applyFont="1" applyFill="1" applyBorder="1" applyAlignment="1" applyProtection="1">
      <alignment horizontal="center" vertical="center"/>
      <protection hidden="1"/>
    </xf>
    <xf numFmtId="165" fontId="36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6" fillId="0" borderId="1" xfId="2" applyNumberFormat="1" applyFont="1" applyFill="1" applyBorder="1" applyAlignment="1" applyProtection="1">
      <alignment horizontal="center" vertical="center"/>
      <protection hidden="1"/>
    </xf>
    <xf numFmtId="166" fontId="36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11" borderId="1" xfId="0" applyNumberFormat="1" applyFont="1" applyFill="1" applyBorder="1" applyAlignment="1"/>
    <xf numFmtId="167" fontId="35" fillId="11" borderId="1" xfId="0" applyNumberFormat="1" applyFont="1" applyFill="1" applyBorder="1" applyAlignment="1">
      <alignment vertical="center"/>
    </xf>
    <xf numFmtId="166" fontId="35" fillId="0" borderId="1" xfId="0" applyNumberFormat="1" applyFont="1" applyBorder="1" applyAlignment="1">
      <alignment vertical="center"/>
    </xf>
    <xf numFmtId="165" fontId="35" fillId="3" borderId="1" xfId="1" applyNumberFormat="1" applyFont="1" applyFill="1" applyBorder="1" applyAlignment="1" applyProtection="1">
      <alignment horizontal="center" vertical="center"/>
      <protection hidden="1"/>
    </xf>
    <xf numFmtId="165" fontId="35" fillId="3" borderId="1" xfId="1" applyNumberFormat="1" applyFont="1" applyFill="1" applyBorder="1" applyAlignment="1" applyProtection="1">
      <alignment horizontal="left" vertical="top" wrapText="1"/>
      <protection hidden="1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6" fontId="35" fillId="3" borderId="1" xfId="1" applyNumberFormat="1" applyFont="1" applyFill="1" applyBorder="1" applyAlignment="1" applyProtection="1">
      <alignment horizontal="center" wrapText="1"/>
      <protection hidden="1"/>
    </xf>
    <xf numFmtId="166" fontId="35" fillId="3" borderId="1" xfId="1" applyNumberFormat="1" applyFont="1" applyFill="1" applyBorder="1" applyAlignment="1">
      <alignment horizontal="center"/>
    </xf>
    <xf numFmtId="0" fontId="43" fillId="0" borderId="1" xfId="0" applyFont="1" applyBorder="1"/>
    <xf numFmtId="0" fontId="34" fillId="0" borderId="0" xfId="0" applyFont="1"/>
    <xf numFmtId="0" fontId="48" fillId="0" borderId="0" xfId="1" applyFont="1" applyFill="1"/>
    <xf numFmtId="0" fontId="45" fillId="0" borderId="0" xfId="1" applyFont="1" applyFill="1" applyAlignment="1">
      <alignment horizontal="left"/>
    </xf>
    <xf numFmtId="0" fontId="48" fillId="0" borderId="0" xfId="1" applyFont="1" applyFill="1" applyBorder="1"/>
    <xf numFmtId="165" fontId="49" fillId="0" borderId="0" xfId="1" applyNumberFormat="1" applyFont="1" applyFill="1" applyBorder="1" applyAlignment="1" applyProtection="1">
      <alignment horizontal="left" vertical="top" wrapText="1"/>
      <protection hidden="1"/>
    </xf>
    <xf numFmtId="0" fontId="49" fillId="0" borderId="0" xfId="1" applyFont="1" applyFill="1" applyBorder="1"/>
    <xf numFmtId="166" fontId="48" fillId="0" borderId="0" xfId="1" applyNumberFormat="1" applyFont="1" applyFill="1" applyBorder="1"/>
    <xf numFmtId="0" fontId="49" fillId="0" borderId="0" xfId="1" applyFont="1" applyFill="1"/>
    <xf numFmtId="167" fontId="36" fillId="5" borderId="1" xfId="0" applyNumberFormat="1" applyFont="1" applyFill="1" applyBorder="1"/>
    <xf numFmtId="164" fontId="38" fillId="0" borderId="0" xfId="0" applyNumberFormat="1" applyFont="1"/>
    <xf numFmtId="166" fontId="38" fillId="5" borderId="0" xfId="0" applyNumberFormat="1" applyFont="1" applyFill="1"/>
    <xf numFmtId="166" fontId="35" fillId="9" borderId="1" xfId="0" applyNumberFormat="1" applyFont="1" applyFill="1" applyBorder="1" applyAlignment="1">
      <alignment horizontal="right" wrapText="1"/>
    </xf>
    <xf numFmtId="166" fontId="35" fillId="9" borderId="1" xfId="0" applyNumberFormat="1" applyFont="1" applyFill="1" applyBorder="1" applyAlignment="1"/>
    <xf numFmtId="166" fontId="36" fillId="5" borderId="1" xfId="0" applyNumberFormat="1" applyFont="1" applyFill="1" applyBorder="1" applyAlignment="1">
      <alignment wrapText="1"/>
    </xf>
    <xf numFmtId="167" fontId="36" fillId="0" borderId="1" xfId="0" applyNumberFormat="1" applyFont="1" applyFill="1" applyBorder="1"/>
    <xf numFmtId="166" fontId="35" fillId="5" borderId="1" xfId="3" applyNumberFormat="1" applyFont="1" applyFill="1" applyBorder="1"/>
    <xf numFmtId="166" fontId="35" fillId="9" borderId="1" xfId="0" applyNumberFormat="1" applyFont="1" applyFill="1" applyBorder="1"/>
    <xf numFmtId="166" fontId="35" fillId="8" borderId="1" xfId="0" applyNumberFormat="1" applyFont="1" applyFill="1" applyBorder="1"/>
    <xf numFmtId="167" fontId="35" fillId="8" borderId="1" xfId="0" applyNumberFormat="1" applyFont="1" applyFill="1" applyBorder="1"/>
    <xf numFmtId="166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6" fillId="0" borderId="0" xfId="0" applyFont="1"/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wrapText="1"/>
    </xf>
    <xf numFmtId="0" fontId="36" fillId="0" borderId="1" xfId="0" applyFont="1" applyBorder="1" applyAlignment="1">
      <alignment horizontal="left" wrapText="1" indent="1"/>
    </xf>
    <xf numFmtId="0" fontId="36" fillId="0" borderId="1" xfId="0" applyFont="1" applyBorder="1" applyAlignment="1">
      <alignment horizontal="left" vertical="center" wrapText="1" indent="1"/>
    </xf>
    <xf numFmtId="0" fontId="35" fillId="9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35" fillId="9" borderId="1" xfId="0" applyFont="1" applyFill="1" applyBorder="1" applyAlignment="1">
      <alignment wrapText="1"/>
    </xf>
    <xf numFmtId="0" fontId="35" fillId="8" borderId="1" xfId="0" applyFont="1" applyFill="1" applyBorder="1" applyAlignment="1">
      <alignment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41" fillId="5" borderId="0" xfId="0" applyFont="1" applyFill="1" applyAlignment="1">
      <alignment vertical="center"/>
    </xf>
    <xf numFmtId="0" fontId="41" fillId="5" borderId="0" xfId="0" applyFont="1" applyFill="1" applyAlignment="1"/>
    <xf numFmtId="166" fontId="41" fillId="5" borderId="0" xfId="0" applyNumberFormat="1" applyFont="1" applyFill="1" applyAlignment="1"/>
    <xf numFmtId="0" fontId="38" fillId="0" borderId="0" xfId="0" applyFont="1" applyBorder="1" applyAlignment="1">
      <alignment horizontal="right"/>
    </xf>
    <xf numFmtId="0" fontId="38" fillId="0" borderId="0" xfId="0" applyFont="1" applyBorder="1" applyAlignment="1">
      <alignment horizontal="right"/>
    </xf>
    <xf numFmtId="0" fontId="35" fillId="4" borderId="1" xfId="0" applyFont="1" applyFill="1" applyBorder="1" applyAlignment="1">
      <alignment horizontal="center" vertical="center" wrapText="1"/>
    </xf>
    <xf numFmtId="0" fontId="35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top" wrapText="1" indent="1"/>
    </xf>
    <xf numFmtId="0" fontId="35" fillId="12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wrapText="1"/>
    </xf>
    <xf numFmtId="166" fontId="36" fillId="0" borderId="0" xfId="1" applyNumberFormat="1" applyFont="1" applyFill="1" applyBorder="1" applyAlignment="1">
      <alignment vertical="center" wrapText="1"/>
    </xf>
    <xf numFmtId="0" fontId="36" fillId="0" borderId="0" xfId="1" applyFont="1" applyFill="1" applyBorder="1" applyAlignment="1">
      <alignment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center" vertical="center" wrapText="1"/>
    </xf>
    <xf numFmtId="166" fontId="35" fillId="12" borderId="1" xfId="0" applyNumberFormat="1" applyFont="1" applyFill="1" applyBorder="1" applyAlignment="1">
      <alignment horizontal="right" wrapText="1"/>
    </xf>
    <xf numFmtId="166" fontId="35" fillId="12" borderId="1" xfId="0" applyNumberFormat="1" applyFont="1" applyFill="1" applyBorder="1" applyAlignment="1">
      <alignment horizontal="right"/>
    </xf>
    <xf numFmtId="166" fontId="35" fillId="0" borderId="1" xfId="0" applyNumberFormat="1" applyFont="1" applyFill="1" applyBorder="1"/>
    <xf numFmtId="166" fontId="35" fillId="12" borderId="1" xfId="0" applyNumberFormat="1" applyFont="1" applyFill="1" applyBorder="1"/>
    <xf numFmtId="166" fontId="36" fillId="12" borderId="1" xfId="0" applyNumberFormat="1" applyFont="1" applyFill="1" applyBorder="1"/>
    <xf numFmtId="166" fontId="35" fillId="13" borderId="1" xfId="0" applyNumberFormat="1" applyFont="1" applyFill="1" applyBorder="1"/>
    <xf numFmtId="49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6" fillId="0" borderId="1" xfId="0" applyFont="1" applyBorder="1"/>
    <xf numFmtId="0" fontId="36" fillId="5" borderId="1" xfId="0" applyFont="1" applyFill="1" applyBorder="1"/>
    <xf numFmtId="0" fontId="36" fillId="0" borderId="1" xfId="0" applyFont="1" applyFill="1" applyBorder="1"/>
    <xf numFmtId="0" fontId="36" fillId="0" borderId="0" xfId="1" applyFont="1" applyFill="1" applyBorder="1" applyAlignment="1">
      <alignment horizontal="left" vertical="center" wrapText="1"/>
    </xf>
    <xf numFmtId="0" fontId="38" fillId="5" borderId="1" xfId="0" applyFont="1" applyFill="1" applyBorder="1"/>
    <xf numFmtId="0" fontId="38" fillId="0" borderId="1" xfId="0" applyFont="1" applyFill="1" applyBorder="1"/>
    <xf numFmtId="0" fontId="38" fillId="0" borderId="1" xfId="0" applyFont="1" applyBorder="1"/>
    <xf numFmtId="167" fontId="35" fillId="0" borderId="1" xfId="0" applyNumberFormat="1" applyFont="1" applyBorder="1"/>
    <xf numFmtId="167" fontId="36" fillId="0" borderId="1" xfId="0" applyNumberFormat="1" applyFont="1" applyBorder="1"/>
    <xf numFmtId="167" fontId="35" fillId="5" borderId="1" xfId="0" applyNumberFormat="1" applyFont="1" applyFill="1" applyBorder="1"/>
    <xf numFmtId="166" fontId="36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38" fillId="0" borderId="0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165" fontId="35" fillId="4" borderId="1" xfId="1" applyNumberFormat="1" applyFont="1" applyFill="1" applyBorder="1" applyAlignment="1" applyProtection="1">
      <alignment horizontal="center" vertical="center"/>
      <protection hidden="1"/>
    </xf>
    <xf numFmtId="165" fontId="35" fillId="4" borderId="1" xfId="1" applyNumberFormat="1" applyFont="1" applyFill="1" applyBorder="1" applyAlignment="1" applyProtection="1">
      <alignment horizontal="left" vertical="center" wrapText="1"/>
      <protection hidden="1"/>
    </xf>
    <xf numFmtId="49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0" fontId="38" fillId="0" borderId="0" xfId="0" applyFont="1" applyAlignment="1">
      <alignment horizontal="center"/>
    </xf>
    <xf numFmtId="166" fontId="36" fillId="5" borderId="1" xfId="3" applyNumberFormat="1" applyFont="1" applyFill="1" applyBorder="1"/>
    <xf numFmtId="166" fontId="36" fillId="0" borderId="1" xfId="3" applyNumberFormat="1" applyFont="1" applyFill="1" applyBorder="1"/>
    <xf numFmtId="0" fontId="36" fillId="5" borderId="1" xfId="0" applyFont="1" applyFill="1" applyBorder="1" applyAlignment="1">
      <alignment horizontal="justify" vertical="center" wrapText="1"/>
    </xf>
    <xf numFmtId="0" fontId="41" fillId="0" borderId="0" xfId="0" applyFont="1" applyAlignment="1"/>
    <xf numFmtId="0" fontId="35" fillId="14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5" fillId="1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4" fillId="0" borderId="0" xfId="0" applyFont="1" applyAlignment="1"/>
    <xf numFmtId="0" fontId="38" fillId="0" borderId="0" xfId="0" applyFont="1" applyAlignment="1">
      <alignment horizontal="right"/>
    </xf>
    <xf numFmtId="166" fontId="31" fillId="0" borderId="0" xfId="0" applyNumberFormat="1" applyFont="1" applyAlignment="1">
      <alignment horizontal="center" vertical="center"/>
    </xf>
    <xf numFmtId="166" fontId="41" fillId="0" borderId="0" xfId="0" applyNumberFormat="1" applyFont="1" applyAlignment="1"/>
    <xf numFmtId="0" fontId="36" fillId="6" borderId="1" xfId="0" applyFont="1" applyFill="1" applyBorder="1" applyAlignment="1">
      <alignment horizontal="center" vertical="center" wrapText="1"/>
    </xf>
    <xf numFmtId="166" fontId="35" fillId="14" borderId="1" xfId="0" applyNumberFormat="1" applyFont="1" applyFill="1" applyBorder="1"/>
    <xf numFmtId="166" fontId="38" fillId="14" borderId="1" xfId="0" applyNumberFormat="1" applyFont="1" applyFill="1" applyBorder="1"/>
    <xf numFmtId="166" fontId="36" fillId="14" borderId="1" xfId="0" applyNumberFormat="1" applyFont="1" applyFill="1" applyBorder="1"/>
    <xf numFmtId="0" fontId="36" fillId="0" borderId="1" xfId="0" applyFont="1" applyFill="1" applyBorder="1" applyAlignment="1">
      <alignment horizontal="justify" vertical="center" wrapText="1"/>
    </xf>
    <xf numFmtId="0" fontId="36" fillId="0" borderId="0" xfId="1" applyFont="1" applyFill="1" applyBorder="1" applyAlignment="1">
      <alignment vertical="top" wrapText="1"/>
    </xf>
    <xf numFmtId="49" fontId="36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304" applyFont="1"/>
    <xf numFmtId="166" fontId="36" fillId="5" borderId="0" xfId="0" applyNumberFormat="1" applyFont="1" applyFill="1" applyBorder="1"/>
    <xf numFmtId="0" fontId="35" fillId="6" borderId="1" xfId="0" applyFont="1" applyFill="1" applyBorder="1" applyAlignment="1">
      <alignment horizontal="center" vertical="center" wrapText="1"/>
    </xf>
    <xf numFmtId="166" fontId="43" fillId="14" borderId="1" xfId="0" applyNumberFormat="1" applyFont="1" applyFill="1" applyBorder="1"/>
    <xf numFmtId="165" fontId="35" fillId="6" borderId="1" xfId="1" applyNumberFormat="1" applyFont="1" applyFill="1" applyBorder="1" applyAlignment="1" applyProtection="1">
      <alignment horizontal="center" vertical="center"/>
      <protection hidden="1"/>
    </xf>
    <xf numFmtId="165" fontId="35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5" fillId="6" borderId="1" xfId="1" applyNumberFormat="1" applyFont="1" applyFill="1" applyBorder="1" applyAlignment="1" applyProtection="1">
      <alignment horizontal="left" vertical="top" wrapText="1"/>
      <protection hidden="1"/>
    </xf>
    <xf numFmtId="166" fontId="35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4" fillId="0" borderId="0" xfId="0" applyFont="1" applyAlignment="1">
      <alignment horizontal="right"/>
    </xf>
    <xf numFmtId="0" fontId="35" fillId="7" borderId="1" xfId="0" applyFont="1" applyFill="1" applyBorder="1" applyAlignment="1">
      <alignment horizontal="center" vertical="center" wrapText="1"/>
    </xf>
    <xf numFmtId="0" fontId="35" fillId="15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wrapText="1"/>
    </xf>
    <xf numFmtId="166" fontId="36" fillId="0" borderId="1" xfId="1" applyNumberFormat="1" applyFont="1" applyFill="1" applyBorder="1" applyAlignment="1">
      <alignment horizontal="center" vertical="center"/>
    </xf>
    <xf numFmtId="0" fontId="36" fillId="7" borderId="1" xfId="0" applyFont="1" applyFill="1" applyBorder="1" applyAlignment="1">
      <alignment horizontal="center" vertical="center" wrapText="1"/>
    </xf>
    <xf numFmtId="166" fontId="35" fillId="15" borderId="1" xfId="0" applyNumberFormat="1" applyFont="1" applyFill="1" applyBorder="1" applyAlignment="1">
      <alignment horizontal="right" wrapText="1"/>
    </xf>
    <xf numFmtId="166" fontId="35" fillId="15" borderId="1" xfId="0" applyNumberFormat="1" applyFont="1" applyFill="1" applyBorder="1" applyAlignment="1">
      <alignment horizontal="right"/>
    </xf>
    <xf numFmtId="166" fontId="35" fillId="15" borderId="1" xfId="0" applyNumberFormat="1" applyFont="1" applyFill="1" applyBorder="1"/>
    <xf numFmtId="166" fontId="36" fillId="15" borderId="1" xfId="0" applyNumberFormat="1" applyFont="1" applyFill="1" applyBorder="1"/>
    <xf numFmtId="166" fontId="35" fillId="15" borderId="1" xfId="0" applyNumberFormat="1" applyFont="1" applyFill="1" applyBorder="1" applyAlignment="1">
      <alignment wrapText="1"/>
    </xf>
    <xf numFmtId="166" fontId="36" fillId="0" borderId="1" xfId="304" applyNumberFormat="1" applyFont="1" applyBorder="1"/>
    <xf numFmtId="166" fontId="36" fillId="0" borderId="1" xfId="365" applyNumberFormat="1" applyFont="1" applyBorder="1"/>
    <xf numFmtId="0" fontId="35" fillId="0" borderId="0" xfId="1" applyFont="1" applyFill="1" applyAlignment="1">
      <alignment horizontal="left" vertical="top" wrapText="1"/>
    </xf>
    <xf numFmtId="0" fontId="49" fillId="0" borderId="0" xfId="1" applyFont="1" applyFill="1" applyBorder="1" applyAlignment="1">
      <alignment horizontal="left"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31" fillId="0" borderId="0" xfId="1" applyFont="1" applyFill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6" fillId="7" borderId="10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6" fillId="0" borderId="4" xfId="1" applyFont="1" applyFill="1" applyBorder="1" applyAlignment="1">
      <alignment horizontal="left" wrapText="1"/>
    </xf>
    <xf numFmtId="0" fontId="38" fillId="0" borderId="0" xfId="0" applyFont="1" applyBorder="1" applyAlignment="1">
      <alignment horizontal="right"/>
    </xf>
    <xf numFmtId="0" fontId="31" fillId="0" borderId="0" xfId="0" applyFont="1" applyAlignment="1">
      <alignment horizontal="center" vertical="center"/>
    </xf>
    <xf numFmtId="0" fontId="44" fillId="0" borderId="0" xfId="1" applyFont="1" applyFill="1" applyBorder="1" applyAlignment="1">
      <alignment horizontal="left" vertical="top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 vertical="center"/>
    </xf>
    <xf numFmtId="0" fontId="35" fillId="8" borderId="4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35" fillId="8" borderId="6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0" fontId="35" fillId="8" borderId="8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35" fillId="6" borderId="3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8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 wrapText="1"/>
    </xf>
    <xf numFmtId="0" fontId="35" fillId="8" borderId="10" xfId="0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35" fillId="8" borderId="1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44" fillId="5" borderId="0" xfId="0" applyFont="1" applyFill="1" applyBorder="1" applyAlignment="1">
      <alignment horizontal="left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1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/>
    </xf>
    <xf numFmtId="0" fontId="35" fillId="4" borderId="12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/>
    </xf>
    <xf numFmtId="0" fontId="35" fillId="4" borderId="11" xfId="0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/>
    </xf>
    <xf numFmtId="0" fontId="34" fillId="0" borderId="0" xfId="0" applyFont="1" applyAlignment="1">
      <alignment horizontal="right" vertical="center"/>
    </xf>
    <xf numFmtId="166" fontId="36" fillId="0" borderId="0" xfId="1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5" fillId="4" borderId="10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top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6" fillId="6" borderId="10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6" fillId="6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166" fontId="35" fillId="0" borderId="1" xfId="304" applyNumberFormat="1" applyFont="1" applyBorder="1"/>
    <xf numFmtId="166" fontId="50" fillId="5" borderId="1" xfId="0" applyNumberFormat="1" applyFont="1" applyFill="1" applyBorder="1"/>
    <xf numFmtId="166" fontId="36" fillId="0" borderId="0" xfId="304" applyNumberFormat="1" applyFont="1"/>
    <xf numFmtId="0" fontId="51" fillId="0" borderId="0" xfId="0" applyFont="1" applyAlignment="1">
      <alignment horizontal="left" vertical="center" wrapText="1"/>
    </xf>
    <xf numFmtId="165" fontId="35" fillId="7" borderId="1" xfId="1" applyNumberFormat="1" applyFont="1" applyFill="1" applyBorder="1" applyAlignment="1" applyProtection="1">
      <alignment horizontal="center" vertical="center"/>
      <protection hidden="1"/>
    </xf>
    <xf numFmtId="165" fontId="35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7" borderId="1" xfId="1" applyNumberFormat="1" applyFont="1" applyFill="1" applyBorder="1" applyAlignment="1" applyProtection="1">
      <alignment horizontal="right" wrapText="1"/>
      <protection hidden="1"/>
    </xf>
    <xf numFmtId="166" fontId="35" fillId="7" borderId="1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0" xfId="0" applyFont="1" applyAlignment="1">
      <alignment horizontal="left"/>
    </xf>
    <xf numFmtId="0" fontId="35" fillId="7" borderId="11" xfId="0" applyFont="1" applyFill="1" applyBorder="1" applyAlignment="1">
      <alignment horizontal="center"/>
    </xf>
    <xf numFmtId="0" fontId="35" fillId="7" borderId="12" xfId="0" applyFont="1" applyFill="1" applyBorder="1" applyAlignment="1">
      <alignment horizontal="center"/>
    </xf>
    <xf numFmtId="0" fontId="35" fillId="7" borderId="10" xfId="0" applyFont="1" applyFill="1" applyBorder="1" applyAlignment="1">
      <alignment horizontal="center"/>
    </xf>
    <xf numFmtId="0" fontId="35" fillId="7" borderId="10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5" fillId="7" borderId="1" xfId="0" applyFont="1" applyFill="1" applyBorder="1"/>
    <xf numFmtId="166" fontId="36" fillId="0" borderId="1" xfId="0" applyNumberFormat="1" applyFont="1" applyFill="1" applyBorder="1" applyAlignment="1">
      <alignment wrapText="1"/>
    </xf>
    <xf numFmtId="0" fontId="35" fillId="5" borderId="1" xfId="0" applyFont="1" applyFill="1" applyBorder="1"/>
    <xf numFmtId="49" fontId="36" fillId="5" borderId="1" xfId="2" applyNumberFormat="1" applyFont="1" applyFill="1" applyBorder="1" applyAlignment="1" applyProtection="1">
      <alignment horizontal="center"/>
      <protection hidden="1"/>
    </xf>
    <xf numFmtId="166" fontId="35" fillId="5" borderId="1" xfId="1" applyNumberFormat="1" applyFont="1" applyFill="1" applyBorder="1" applyAlignment="1" applyProtection="1">
      <alignment horizontal="center" wrapText="1"/>
      <protection hidden="1"/>
    </xf>
    <xf numFmtId="166" fontId="35" fillId="5" borderId="1" xfId="1" applyNumberFormat="1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wrapText="1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tapovaAY\Desktop\&#1048;&#1085;&#1099;&#1077;%20&#1052;&#1041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ый_11"/>
    </sheetNames>
    <sheetDataSet>
      <sheetData sheetId="0">
        <row r="347">
          <cell r="AO347">
            <v>100000</v>
          </cell>
          <cell r="AP347">
            <v>0</v>
          </cell>
        </row>
        <row r="348">
          <cell r="AO348">
            <v>100000</v>
          </cell>
          <cell r="AP348">
            <v>0</v>
          </cell>
        </row>
        <row r="349">
          <cell r="AO349">
            <v>100000</v>
          </cell>
          <cell r="AP34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200"/>
  <sheetViews>
    <sheetView showZeros="0" tabSelected="1" view="pageBreakPreview" zoomScale="70" zoomScaleNormal="70" zoomScaleSheetLayoutView="70" workbookViewId="0">
      <pane xSplit="2" ySplit="5" topLeftCell="C6" activePane="bottomRight" state="frozen"/>
      <selection activeCell="M133" sqref="M133"/>
      <selection pane="topRight" activeCell="M133" sqref="M133"/>
      <selection pane="bottomLeft" activeCell="M133" sqref="M133"/>
      <selection pane="bottomRight" activeCell="G7" sqref="G7"/>
    </sheetView>
  </sheetViews>
  <sheetFormatPr defaultRowHeight="15.75" x14ac:dyDescent="0.25"/>
  <cols>
    <col min="1" max="1" width="9" style="2" customWidth="1"/>
    <col min="2" max="2" width="81.875" style="92" customWidth="1"/>
    <col min="3" max="3" width="28.875" style="92" customWidth="1"/>
    <col min="4" max="4" width="16.625" style="92" customWidth="1"/>
    <col min="5" max="5" width="16" style="86" customWidth="1"/>
    <col min="6" max="6" width="15.125" style="86" customWidth="1"/>
    <col min="7" max="7" width="17.125" style="2" customWidth="1"/>
    <col min="8" max="8" width="23.375" style="2" customWidth="1"/>
    <col min="9" max="9" width="9" style="2"/>
    <col min="10" max="10" width="17.25" style="2" customWidth="1"/>
    <col min="11" max="11" width="10.75" style="2" customWidth="1"/>
    <col min="12" max="17" width="9" style="2" hidden="1" customWidth="1"/>
    <col min="18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208" t="s">
        <v>0</v>
      </c>
      <c r="B1" s="208"/>
      <c r="C1" s="208"/>
      <c r="D1" s="208"/>
      <c r="E1" s="208"/>
      <c r="F1" s="208"/>
    </row>
    <row r="2" spans="1:14" s="1" customFormat="1" ht="23.25" customHeight="1" x14ac:dyDescent="0.2">
      <c r="A2" s="208" t="s">
        <v>1098</v>
      </c>
      <c r="B2" s="208"/>
      <c r="C2" s="208"/>
      <c r="D2" s="208"/>
      <c r="E2" s="208"/>
      <c r="F2" s="208"/>
    </row>
    <row r="3" spans="1:14" ht="18.75" customHeight="1" x14ac:dyDescent="0.3">
      <c r="B3" s="87"/>
      <c r="C3" s="87"/>
      <c r="D3" s="87"/>
      <c r="F3" s="3" t="s">
        <v>1</v>
      </c>
    </row>
    <row r="4" spans="1:14" ht="75" customHeight="1" x14ac:dyDescent="0.2">
      <c r="A4" s="66" t="s">
        <v>2</v>
      </c>
      <c r="B4" s="70" t="s">
        <v>3</v>
      </c>
      <c r="C4" s="66" t="s">
        <v>4</v>
      </c>
      <c r="D4" s="66" t="s">
        <v>852</v>
      </c>
      <c r="E4" s="66" t="s">
        <v>5</v>
      </c>
      <c r="F4" s="66" t="s">
        <v>6</v>
      </c>
    </row>
    <row r="5" spans="1:14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205"/>
      <c r="H5" s="205"/>
      <c r="I5" s="205"/>
      <c r="J5" s="205"/>
      <c r="K5" s="205"/>
      <c r="L5" s="205"/>
      <c r="M5" s="205"/>
      <c r="N5" s="205"/>
    </row>
    <row r="6" spans="1:14" x14ac:dyDescent="0.25">
      <c r="A6" s="79" t="s">
        <v>7</v>
      </c>
      <c r="B6" s="80" t="s">
        <v>154</v>
      </c>
      <c r="C6" s="81"/>
      <c r="D6" s="82">
        <f>SUM(D7:D9)</f>
        <v>4499603.0000000009</v>
      </c>
      <c r="E6" s="82">
        <f>SUM(E7:E9)</f>
        <v>3519673.8600000008</v>
      </c>
      <c r="F6" s="83">
        <f>E6/D6*100</f>
        <v>78.221875574356233</v>
      </c>
      <c r="G6" s="5"/>
    </row>
    <row r="7" spans="1:14" ht="53.25" customHeight="1" x14ac:dyDescent="0.2">
      <c r="A7" s="72" t="s">
        <v>8</v>
      </c>
      <c r="B7" s="73" t="s">
        <v>153</v>
      </c>
      <c r="C7" s="74" t="s">
        <v>123</v>
      </c>
      <c r="D7" s="75">
        <f>Дотации!E93</f>
        <v>34002</v>
      </c>
      <c r="E7" s="75">
        <f>Дотации!F93</f>
        <v>26274</v>
      </c>
      <c r="F7" s="75">
        <f t="shared" ref="F7:F102" si="0">E7/D7*100</f>
        <v>77.271925180871719</v>
      </c>
      <c r="G7" s="6"/>
    </row>
    <row r="8" spans="1:14" s="7" customFormat="1" ht="35.25" customHeight="1" x14ac:dyDescent="0.2">
      <c r="A8" s="61" t="s">
        <v>9</v>
      </c>
      <c r="B8" s="65" t="s">
        <v>155</v>
      </c>
      <c r="C8" s="62" t="s">
        <v>11</v>
      </c>
      <c r="D8" s="63">
        <f>Дотации!H93</f>
        <v>4238648.3000000007</v>
      </c>
      <c r="E8" s="63">
        <f>Дотации!I93</f>
        <v>3323184.540000001</v>
      </c>
      <c r="F8" s="63">
        <f t="shared" si="0"/>
        <v>78.401988199870232</v>
      </c>
    </row>
    <row r="9" spans="1:14" ht="41.25" customHeight="1" x14ac:dyDescent="0.2">
      <c r="A9" s="72" t="s">
        <v>10</v>
      </c>
      <c r="B9" s="73" t="s">
        <v>853</v>
      </c>
      <c r="C9" s="74" t="s">
        <v>122</v>
      </c>
      <c r="D9" s="75">
        <f>Дотации!K93</f>
        <v>226952.7</v>
      </c>
      <c r="E9" s="75">
        <f>Дотации!L93</f>
        <v>170215.32</v>
      </c>
      <c r="F9" s="75">
        <f>E9/D9*100</f>
        <v>75.00035029325494</v>
      </c>
      <c r="G9" s="8"/>
      <c r="H9" s="8"/>
    </row>
    <row r="10" spans="1:14" ht="17.25" customHeight="1" x14ac:dyDescent="0.25">
      <c r="A10" s="154" t="s">
        <v>12</v>
      </c>
      <c r="B10" s="155" t="s">
        <v>13</v>
      </c>
      <c r="C10" s="156"/>
      <c r="D10" s="157">
        <f>SUM(D11:D85)</f>
        <v>29310297.991069995</v>
      </c>
      <c r="E10" s="157">
        <f>SUM(E11:E85)</f>
        <v>16567661.209620005</v>
      </c>
      <c r="F10" s="157">
        <f>E10/D10*100</f>
        <v>56.525052098302432</v>
      </c>
      <c r="G10" s="5"/>
      <c r="H10" s="5"/>
      <c r="J10" s="9"/>
    </row>
    <row r="11" spans="1:14" ht="70.5" customHeight="1" x14ac:dyDescent="0.2">
      <c r="A11" s="72" t="s">
        <v>14</v>
      </c>
      <c r="B11" s="73" t="s">
        <v>864</v>
      </c>
      <c r="C11" s="74" t="s">
        <v>865</v>
      </c>
      <c r="D11" s="75">
        <f>Субсидии!E395</f>
        <v>16091.000000000002</v>
      </c>
      <c r="E11" s="75">
        <f>Субсидии!F395</f>
        <v>16081.200490000001</v>
      </c>
      <c r="F11" s="75">
        <f t="shared" si="0"/>
        <v>99.93909943446647</v>
      </c>
      <c r="G11" s="10"/>
      <c r="H11" s="8"/>
    </row>
    <row r="12" spans="1:14" ht="53.25" customHeight="1" x14ac:dyDescent="0.2">
      <c r="A12" s="72" t="s">
        <v>15</v>
      </c>
      <c r="B12" s="73" t="s">
        <v>912</v>
      </c>
      <c r="C12" s="74" t="s">
        <v>913</v>
      </c>
      <c r="D12" s="75">
        <f>Субсидии!H395</f>
        <v>8960.0000000000018</v>
      </c>
      <c r="E12" s="75">
        <f>Субсидии!I395</f>
        <v>7975.0612400000018</v>
      </c>
      <c r="F12" s="75">
        <f t="shared" si="0"/>
        <v>89.007379910714292</v>
      </c>
      <c r="G12" s="8"/>
      <c r="H12" s="8"/>
    </row>
    <row r="13" spans="1:14" ht="42" customHeight="1" x14ac:dyDescent="0.2">
      <c r="A13" s="72" t="s">
        <v>16</v>
      </c>
      <c r="B13" s="73" t="s">
        <v>863</v>
      </c>
      <c r="C13" s="74" t="s">
        <v>128</v>
      </c>
      <c r="D13" s="75">
        <f>Субсидии!K395</f>
        <v>355618.1</v>
      </c>
      <c r="E13" s="75">
        <f>Субсидии!L395</f>
        <v>80010.739279999994</v>
      </c>
      <c r="F13" s="75">
        <f t="shared" si="0"/>
        <v>22.4990626967525</v>
      </c>
      <c r="G13" s="8"/>
      <c r="H13" s="10"/>
    </row>
    <row r="14" spans="1:14" ht="53.25" customHeight="1" x14ac:dyDescent="0.2">
      <c r="A14" s="72" t="s">
        <v>17</v>
      </c>
      <c r="B14" s="73" t="s">
        <v>636</v>
      </c>
      <c r="C14" s="74" t="s">
        <v>637</v>
      </c>
      <c r="D14" s="75">
        <f>Субсидии!N395</f>
        <v>70080.7</v>
      </c>
      <c r="E14" s="75">
        <f>Субсидии!O395</f>
        <v>70080.7</v>
      </c>
      <c r="F14" s="75">
        <f t="shared" si="0"/>
        <v>100</v>
      </c>
      <c r="G14" s="8"/>
      <c r="H14" s="8"/>
    </row>
    <row r="15" spans="1:14" ht="53.25" customHeight="1" x14ac:dyDescent="0.2">
      <c r="A15" s="72" t="s">
        <v>18</v>
      </c>
      <c r="B15" s="73" t="s">
        <v>873</v>
      </c>
      <c r="C15" s="138" t="s">
        <v>1103</v>
      </c>
      <c r="D15" s="75">
        <f>Субсидии!Q395</f>
        <v>1016665.193</v>
      </c>
      <c r="E15" s="75">
        <f>Субсидии!R395</f>
        <v>820266.57969000004</v>
      </c>
      <c r="F15" s="75">
        <f t="shared" si="0"/>
        <v>80.682075607362719</v>
      </c>
      <c r="G15" s="8"/>
      <c r="H15" s="8"/>
    </row>
    <row r="16" spans="1:14" ht="47.25" customHeight="1" x14ac:dyDescent="0.2">
      <c r="A16" s="72" t="s">
        <v>19</v>
      </c>
      <c r="B16" s="73" t="s">
        <v>1105</v>
      </c>
      <c r="C16" s="74" t="s">
        <v>916</v>
      </c>
      <c r="D16" s="75">
        <f>Субсидии!T395</f>
        <v>56998.336000000003</v>
      </c>
      <c r="E16" s="75">
        <f>Субсидии!U395</f>
        <v>0</v>
      </c>
      <c r="F16" s="75">
        <f t="shared" si="0"/>
        <v>0</v>
      </c>
      <c r="G16" s="8"/>
      <c r="H16" s="8"/>
    </row>
    <row r="17" spans="1:8" ht="42.75" customHeight="1" x14ac:dyDescent="0.2">
      <c r="A17" s="72" t="s">
        <v>20</v>
      </c>
      <c r="B17" s="73" t="s">
        <v>157</v>
      </c>
      <c r="C17" s="74" t="s">
        <v>130</v>
      </c>
      <c r="D17" s="75">
        <f>Субсидии!W395</f>
        <v>61327.500000000007</v>
      </c>
      <c r="E17" s="75">
        <f>Субсидии!X395</f>
        <v>59928.460299999992</v>
      </c>
      <c r="F17" s="75">
        <f t="shared" si="0"/>
        <v>97.718740043210602</v>
      </c>
      <c r="G17" s="8"/>
      <c r="H17" s="8"/>
    </row>
    <row r="18" spans="1:8" ht="53.25" customHeight="1" x14ac:dyDescent="0.2">
      <c r="A18" s="72" t="s">
        <v>21</v>
      </c>
      <c r="B18" s="73" t="s">
        <v>920</v>
      </c>
      <c r="C18" s="74" t="s">
        <v>598</v>
      </c>
      <c r="D18" s="75">
        <f>Субсидии!Z395</f>
        <v>449463.03486999997</v>
      </c>
      <c r="E18" s="75">
        <f>Субсидии!AA395</f>
        <v>280593.41145999997</v>
      </c>
      <c r="F18" s="75">
        <f t="shared" si="0"/>
        <v>62.428584709120102</v>
      </c>
      <c r="G18" s="8"/>
      <c r="H18" s="8"/>
    </row>
    <row r="19" spans="1:8" ht="51" customHeight="1" x14ac:dyDescent="0.2">
      <c r="A19" s="72" t="s">
        <v>22</v>
      </c>
      <c r="B19" s="73" t="s">
        <v>595</v>
      </c>
      <c r="C19" s="74" t="s">
        <v>127</v>
      </c>
      <c r="D19" s="75">
        <f>Субсидии!AC395</f>
        <v>7278.6517000000003</v>
      </c>
      <c r="E19" s="75">
        <f>Субсидии!AD395</f>
        <v>7278.6517000000003</v>
      </c>
      <c r="F19" s="75">
        <f t="shared" si="0"/>
        <v>100</v>
      </c>
      <c r="G19" s="8"/>
      <c r="H19" s="8"/>
    </row>
    <row r="20" spans="1:8" ht="53.25" customHeight="1" x14ac:dyDescent="0.2">
      <c r="A20" s="72" t="s">
        <v>24</v>
      </c>
      <c r="B20" s="73" t="s">
        <v>170</v>
      </c>
      <c r="C20" s="74" t="s">
        <v>23</v>
      </c>
      <c r="D20" s="75">
        <f>Субсидии!AF395</f>
        <v>36796.741580000002</v>
      </c>
      <c r="E20" s="75">
        <f>Субсидии!AG395</f>
        <v>34192.911910000003</v>
      </c>
      <c r="F20" s="75">
        <f t="shared" si="0"/>
        <v>92.923749337046601</v>
      </c>
      <c r="G20" s="8"/>
      <c r="H20" s="8"/>
    </row>
    <row r="21" spans="1:8" ht="52.5" customHeight="1" x14ac:dyDescent="0.2">
      <c r="A21" s="72" t="s">
        <v>25</v>
      </c>
      <c r="B21" s="73" t="s">
        <v>869</v>
      </c>
      <c r="C21" s="138" t="s">
        <v>644</v>
      </c>
      <c r="D21" s="75">
        <f>Субсидии!AI395</f>
        <v>2142.8571499999998</v>
      </c>
      <c r="E21" s="75">
        <f>Субсидии!AJ395</f>
        <v>2142.8571499999998</v>
      </c>
      <c r="F21" s="75">
        <f t="shared" si="0"/>
        <v>100</v>
      </c>
      <c r="G21" s="8"/>
      <c r="H21" s="8"/>
    </row>
    <row r="22" spans="1:8" ht="51.75" customHeight="1" x14ac:dyDescent="0.2">
      <c r="A22" s="72" t="s">
        <v>26</v>
      </c>
      <c r="B22" s="73" t="s">
        <v>871</v>
      </c>
      <c r="C22" s="74" t="s">
        <v>597</v>
      </c>
      <c r="D22" s="75">
        <f>Субсидии!AL395</f>
        <v>867.34694000000002</v>
      </c>
      <c r="E22" s="75">
        <f>Субсидии!AM395</f>
        <v>867.34694000000002</v>
      </c>
      <c r="F22" s="75">
        <f t="shared" si="0"/>
        <v>100</v>
      </c>
      <c r="G22" s="8"/>
      <c r="H22" s="8"/>
    </row>
    <row r="23" spans="1:8" ht="51.75" customHeight="1" x14ac:dyDescent="0.2">
      <c r="A23" s="72" t="s">
        <v>677</v>
      </c>
      <c r="B23" s="73" t="s">
        <v>868</v>
      </c>
      <c r="C23" s="74" t="s">
        <v>645</v>
      </c>
      <c r="D23" s="75">
        <f>Субсидии!AO395</f>
        <v>10074.93003</v>
      </c>
      <c r="E23" s="75">
        <f>Субсидии!AP395</f>
        <v>10074.93003</v>
      </c>
      <c r="F23" s="75">
        <f t="shared" si="0"/>
        <v>100</v>
      </c>
      <c r="G23" s="8"/>
      <c r="H23" s="8"/>
    </row>
    <row r="24" spans="1:8" ht="53.25" customHeight="1" x14ac:dyDescent="0.2">
      <c r="A24" s="72" t="s">
        <v>27</v>
      </c>
      <c r="B24" s="73" t="s">
        <v>867</v>
      </c>
      <c r="C24" s="74" t="s">
        <v>599</v>
      </c>
      <c r="D24" s="75">
        <f>Субсидии!AR395</f>
        <v>37300</v>
      </c>
      <c r="E24" s="75">
        <f>Субсидии!AS395</f>
        <v>37300</v>
      </c>
      <c r="F24" s="75">
        <f t="shared" si="0"/>
        <v>100</v>
      </c>
      <c r="G24" s="8"/>
      <c r="H24" s="8"/>
    </row>
    <row r="25" spans="1:8" ht="36" customHeight="1" x14ac:dyDescent="0.2">
      <c r="A25" s="72" t="s">
        <v>678</v>
      </c>
      <c r="B25" s="73" t="s">
        <v>590</v>
      </c>
      <c r="C25" s="74" t="s">
        <v>124</v>
      </c>
      <c r="D25" s="75">
        <f>Субсидии!AU395</f>
        <v>5775</v>
      </c>
      <c r="E25" s="75">
        <f>Субсидии!AV395</f>
        <v>4331.25</v>
      </c>
      <c r="F25" s="75">
        <f t="shared" si="0"/>
        <v>75</v>
      </c>
      <c r="G25" s="8"/>
      <c r="H25" s="8"/>
    </row>
    <row r="26" spans="1:8" ht="42.75" customHeight="1" x14ac:dyDescent="0.2">
      <c r="A26" s="72" t="s">
        <v>679</v>
      </c>
      <c r="B26" s="73" t="s">
        <v>966</v>
      </c>
      <c r="C26" s="74" t="s">
        <v>136</v>
      </c>
      <c r="D26" s="75">
        <f>Субсидии!AX395</f>
        <v>139999.99999999997</v>
      </c>
      <c r="E26" s="75">
        <f>Субсидии!AY395</f>
        <v>76303.908910000013</v>
      </c>
      <c r="F26" s="75">
        <f t="shared" si="0"/>
        <v>54.502792078571446</v>
      </c>
      <c r="G26" s="8"/>
      <c r="H26" s="8"/>
    </row>
    <row r="27" spans="1:8" ht="43.5" customHeight="1" x14ac:dyDescent="0.2">
      <c r="A27" s="72" t="s">
        <v>28</v>
      </c>
      <c r="B27" s="73" t="s">
        <v>876</v>
      </c>
      <c r="C27" s="74" t="s">
        <v>33</v>
      </c>
      <c r="D27" s="75">
        <f>Субсидии!BA395</f>
        <v>673809.38776000007</v>
      </c>
      <c r="E27" s="75">
        <f>Субсидии!BB395</f>
        <v>666513.40976000007</v>
      </c>
      <c r="F27" s="75">
        <f t="shared" si="0"/>
        <v>98.917204459816958</v>
      </c>
      <c r="G27" s="8"/>
      <c r="H27" s="8"/>
    </row>
    <row r="28" spans="1:8" ht="51.75" customHeight="1" x14ac:dyDescent="0.2">
      <c r="A28" s="72" t="s">
        <v>29</v>
      </c>
      <c r="B28" s="73" t="s">
        <v>592</v>
      </c>
      <c r="C28" s="74" t="s">
        <v>126</v>
      </c>
      <c r="D28" s="75">
        <f>Субсидии!BD395</f>
        <v>1942209.5999999999</v>
      </c>
      <c r="E28" s="75">
        <f>Субсидии!BE395</f>
        <v>1133963.71175</v>
      </c>
      <c r="F28" s="75">
        <f t="shared" si="0"/>
        <v>58.385238737878765</v>
      </c>
      <c r="G28" s="8"/>
      <c r="H28" s="11"/>
    </row>
    <row r="29" spans="1:8" ht="51.75" customHeight="1" x14ac:dyDescent="0.2">
      <c r="A29" s="72" t="s">
        <v>30</v>
      </c>
      <c r="B29" s="73" t="s">
        <v>904</v>
      </c>
      <c r="C29" s="74" t="s">
        <v>641</v>
      </c>
      <c r="D29" s="75">
        <f>Субсидии!BG395</f>
        <v>182559.43821000002</v>
      </c>
      <c r="E29" s="75">
        <f>Субсидии!BH395</f>
        <v>128598.15510999998</v>
      </c>
      <c r="F29" s="75">
        <f t="shared" si="0"/>
        <v>70.441800419035133</v>
      </c>
      <c r="G29" s="8"/>
      <c r="H29" s="11"/>
    </row>
    <row r="30" spans="1:8" ht="59.25" customHeight="1" x14ac:dyDescent="0.2">
      <c r="A30" s="72" t="s">
        <v>31</v>
      </c>
      <c r="B30" s="73" t="s">
        <v>905</v>
      </c>
      <c r="C30" s="74" t="s">
        <v>642</v>
      </c>
      <c r="D30" s="75">
        <f>Субсидии!BJ395</f>
        <v>92123.595509999999</v>
      </c>
      <c r="E30" s="75">
        <f>Субсидии!BK395</f>
        <v>27582.439059999997</v>
      </c>
      <c r="F30" s="75">
        <f t="shared" si="0"/>
        <v>29.940688818431894</v>
      </c>
      <c r="G30" s="8"/>
      <c r="H30" s="11"/>
    </row>
    <row r="31" spans="1:8" ht="73.5" customHeight="1" x14ac:dyDescent="0.2">
      <c r="A31" s="72" t="s">
        <v>32</v>
      </c>
      <c r="B31" s="73" t="s">
        <v>665</v>
      </c>
      <c r="C31" s="74" t="s">
        <v>639</v>
      </c>
      <c r="D31" s="75">
        <f>Субсидии!BM395</f>
        <v>187033.79999999996</v>
      </c>
      <c r="E31" s="75">
        <f>Субсидии!BN395</f>
        <v>111030.90871000003</v>
      </c>
      <c r="F31" s="75">
        <f t="shared" si="0"/>
        <v>59.364087512524499</v>
      </c>
      <c r="G31" s="8"/>
      <c r="H31" s="11"/>
    </row>
    <row r="32" spans="1:8" ht="73.5" customHeight="1" x14ac:dyDescent="0.2">
      <c r="A32" s="72" t="s">
        <v>34</v>
      </c>
      <c r="B32" s="73" t="s">
        <v>673</v>
      </c>
      <c r="C32" s="74" t="s">
        <v>640</v>
      </c>
      <c r="D32" s="75">
        <f>Субсидии!BP395</f>
        <v>29960</v>
      </c>
      <c r="E32" s="75">
        <f>Субсидии!BQ395</f>
        <v>6523.1401700000015</v>
      </c>
      <c r="F32" s="75">
        <f t="shared" si="0"/>
        <v>21.772831008010684</v>
      </c>
      <c r="G32" s="8"/>
      <c r="H32" s="11"/>
    </row>
    <row r="33" spans="1:8" ht="48.75" customHeight="1" x14ac:dyDescent="0.2">
      <c r="A33" s="72" t="s">
        <v>35</v>
      </c>
      <c r="B33" s="73" t="s">
        <v>965</v>
      </c>
      <c r="C33" s="138" t="s">
        <v>594</v>
      </c>
      <c r="D33" s="75">
        <f>Субсидии!BS395</f>
        <v>947017.40408000001</v>
      </c>
      <c r="E33" s="75">
        <f>Субсидии!BT395</f>
        <v>431355.55143999995</v>
      </c>
      <c r="F33" s="75">
        <f t="shared" si="0"/>
        <v>45.548851539750672</v>
      </c>
      <c r="G33" s="8"/>
      <c r="H33" s="11"/>
    </row>
    <row r="34" spans="1:8" ht="54" customHeight="1" x14ac:dyDescent="0.2">
      <c r="A34" s="72" t="s">
        <v>36</v>
      </c>
      <c r="B34" s="73" t="s">
        <v>649</v>
      </c>
      <c r="C34" s="138" t="s">
        <v>131</v>
      </c>
      <c r="D34" s="75">
        <f>Субсидии!BV395</f>
        <v>4185.5056199999999</v>
      </c>
      <c r="E34" s="75">
        <f>Субсидии!BW395</f>
        <v>4185.5056199999999</v>
      </c>
      <c r="F34" s="75">
        <f t="shared" si="0"/>
        <v>100</v>
      </c>
      <c r="G34" s="8"/>
      <c r="H34" s="11"/>
    </row>
    <row r="35" spans="1:8" ht="85.5" customHeight="1" x14ac:dyDescent="0.2">
      <c r="A35" s="72" t="s">
        <v>680</v>
      </c>
      <c r="B35" s="73" t="s">
        <v>857</v>
      </c>
      <c r="C35" s="138" t="s">
        <v>856</v>
      </c>
      <c r="D35" s="75">
        <f>Субсидии!BY395</f>
        <v>746000</v>
      </c>
      <c r="E35" s="75">
        <f>Субсидии!BZ395</f>
        <v>738976.10744000005</v>
      </c>
      <c r="F35" s="75">
        <f t="shared" si="0"/>
        <v>99.058459442359265</v>
      </c>
      <c r="G35" s="8"/>
      <c r="H35" s="11"/>
    </row>
    <row r="36" spans="1:8" ht="85.5" customHeight="1" x14ac:dyDescent="0.2">
      <c r="A36" s="72" t="s">
        <v>37</v>
      </c>
      <c r="B36" s="73" t="s">
        <v>861</v>
      </c>
      <c r="C36" s="138" t="s">
        <v>616</v>
      </c>
      <c r="D36" s="75">
        <f>Субсидии!CB395</f>
        <v>300000</v>
      </c>
      <c r="E36" s="75">
        <f>Субсидии!CC395</f>
        <v>286090.17623000004</v>
      </c>
      <c r="F36" s="75">
        <f t="shared" si="0"/>
        <v>95.363392076666671</v>
      </c>
      <c r="G36" s="8"/>
      <c r="H36" s="11"/>
    </row>
    <row r="37" spans="1:8" ht="41.25" customHeight="1" x14ac:dyDescent="0.2">
      <c r="A37" s="72" t="s">
        <v>38</v>
      </c>
      <c r="B37" s="73" t="s">
        <v>617</v>
      </c>
      <c r="C37" s="138" t="s">
        <v>862</v>
      </c>
      <c r="D37" s="75">
        <f>Субсидии!CE395</f>
        <v>148707.37719999999</v>
      </c>
      <c r="E37" s="75">
        <f>Субсидии!CF395</f>
        <v>148707.37719999999</v>
      </c>
      <c r="F37" s="75">
        <f t="shared" si="0"/>
        <v>100</v>
      </c>
      <c r="G37" s="8"/>
      <c r="H37" s="11"/>
    </row>
    <row r="38" spans="1:8" ht="52.5" customHeight="1" x14ac:dyDescent="0.2">
      <c r="A38" s="72" t="s">
        <v>681</v>
      </c>
      <c r="B38" s="73" t="s">
        <v>156</v>
      </c>
      <c r="C38" s="138" t="s">
        <v>133</v>
      </c>
      <c r="D38" s="75">
        <f>Субсидии!CH395</f>
        <v>72447.040819999995</v>
      </c>
      <c r="E38" s="75">
        <f>Субсидии!CI395</f>
        <v>35502.611229999995</v>
      </c>
      <c r="F38" s="75">
        <f t="shared" si="0"/>
        <v>49.004915629623639</v>
      </c>
      <c r="G38" s="8"/>
      <c r="H38" s="11"/>
    </row>
    <row r="39" spans="1:8" ht="39.75" customHeight="1" x14ac:dyDescent="0.2">
      <c r="A39" s="72" t="s">
        <v>39</v>
      </c>
      <c r="B39" s="73" t="s">
        <v>655</v>
      </c>
      <c r="C39" s="138" t="s">
        <v>135</v>
      </c>
      <c r="D39" s="75">
        <f>Субсидии!CK395</f>
        <v>13621.93878</v>
      </c>
      <c r="E39" s="75">
        <f>Субсидии!CL395</f>
        <v>10764.925660000001</v>
      </c>
      <c r="F39" s="75">
        <f t="shared" si="0"/>
        <v>79.026384084219188</v>
      </c>
      <c r="G39" s="8"/>
      <c r="H39" s="11"/>
    </row>
    <row r="40" spans="1:8" ht="54.75" customHeight="1" x14ac:dyDescent="0.2">
      <c r="A40" s="72" t="s">
        <v>40</v>
      </c>
      <c r="B40" s="73" t="s">
        <v>600</v>
      </c>
      <c r="C40" s="138" t="s">
        <v>602</v>
      </c>
      <c r="D40" s="75">
        <f>Субсидии!CN395</f>
        <v>12623.499999999998</v>
      </c>
      <c r="E40" s="75">
        <f>Субсидии!CO395</f>
        <v>4961.71</v>
      </c>
      <c r="F40" s="75">
        <f t="shared" si="0"/>
        <v>39.305343209094154</v>
      </c>
      <c r="G40" s="8"/>
      <c r="H40" s="11"/>
    </row>
    <row r="41" spans="1:8" ht="68.25" customHeight="1" x14ac:dyDescent="0.2">
      <c r="A41" s="72" t="s">
        <v>682</v>
      </c>
      <c r="B41" s="73" t="s">
        <v>669</v>
      </c>
      <c r="C41" s="138" t="s">
        <v>631</v>
      </c>
      <c r="D41" s="75">
        <f>Субсидии!CQ395</f>
        <v>25821.200000000004</v>
      </c>
      <c r="E41" s="75">
        <f>Субсидии!CR395</f>
        <v>11374.01197</v>
      </c>
      <c r="F41" s="75">
        <f t="shared" si="0"/>
        <v>44.049122310349624</v>
      </c>
      <c r="G41" s="8"/>
      <c r="H41" s="11"/>
    </row>
    <row r="42" spans="1:8" ht="79.5" customHeight="1" x14ac:dyDescent="0.2">
      <c r="A42" s="72" t="s">
        <v>41</v>
      </c>
      <c r="B42" s="73" t="s">
        <v>670</v>
      </c>
      <c r="C42" s="138" t="s">
        <v>632</v>
      </c>
      <c r="D42" s="75">
        <f>Субсидии!CT395</f>
        <v>8691.2999999999993</v>
      </c>
      <c r="E42" s="75">
        <f>Субсидии!CU395</f>
        <v>1302.9547400000001</v>
      </c>
      <c r="F42" s="75">
        <f t="shared" si="0"/>
        <v>14.991482747114935</v>
      </c>
      <c r="G42" s="8"/>
      <c r="H42" s="11"/>
    </row>
    <row r="43" spans="1:8" ht="57" customHeight="1" x14ac:dyDescent="0.2">
      <c r="A43" s="72" t="s">
        <v>683</v>
      </c>
      <c r="B43" s="73" t="s">
        <v>171</v>
      </c>
      <c r="C43" s="138" t="s">
        <v>173</v>
      </c>
      <c r="D43" s="75">
        <f>Субсидии!CW395</f>
        <v>1113722.96</v>
      </c>
      <c r="E43" s="75">
        <f>Субсидии!CX395</f>
        <v>616369.14727999992</v>
      </c>
      <c r="F43" s="75">
        <f t="shared" si="0"/>
        <v>55.343130151505534</v>
      </c>
      <c r="G43" s="8"/>
      <c r="H43" s="11"/>
    </row>
    <row r="44" spans="1:8" ht="60" customHeight="1" x14ac:dyDescent="0.2">
      <c r="A44" s="72" t="s">
        <v>684</v>
      </c>
      <c r="B44" s="73" t="s">
        <v>612</v>
      </c>
      <c r="C44" s="138" t="s">
        <v>613</v>
      </c>
      <c r="D44" s="75">
        <f>Субсидии!CZ395</f>
        <v>1444935</v>
      </c>
      <c r="E44" s="75">
        <f>Субсидии!DA395</f>
        <v>1333360.3666900003</v>
      </c>
      <c r="F44" s="75">
        <f t="shared" si="0"/>
        <v>92.278224742981536</v>
      </c>
      <c r="G44" s="8"/>
      <c r="H44" s="11"/>
    </row>
    <row r="45" spans="1:8" ht="91.5" customHeight="1" x14ac:dyDescent="0.2">
      <c r="A45" s="72" t="s">
        <v>42</v>
      </c>
      <c r="B45" s="73" t="s">
        <v>667</v>
      </c>
      <c r="C45" s="138" t="s">
        <v>634</v>
      </c>
      <c r="D45" s="75">
        <f>Субсидии!DC395</f>
        <v>287731.99999999994</v>
      </c>
      <c r="E45" s="75">
        <f>Субсидии!DD395</f>
        <v>129185.43648000002</v>
      </c>
      <c r="F45" s="75">
        <f t="shared" si="0"/>
        <v>44.897834262438671</v>
      </c>
      <c r="G45" s="8"/>
      <c r="H45" s="11"/>
    </row>
    <row r="46" spans="1:8" ht="92.25" customHeight="1" x14ac:dyDescent="0.2">
      <c r="A46" s="72" t="s">
        <v>43</v>
      </c>
      <c r="B46" s="73" t="s">
        <v>674</v>
      </c>
      <c r="C46" s="138" t="s">
        <v>635</v>
      </c>
      <c r="D46" s="75">
        <f>Субсидии!DF395</f>
        <v>47922.099999999984</v>
      </c>
      <c r="E46" s="75">
        <f>Субсидии!DG395</f>
        <v>8487.4499000000014</v>
      </c>
      <c r="F46" s="75">
        <f t="shared" si="0"/>
        <v>17.71093065621082</v>
      </c>
      <c r="G46" s="8"/>
      <c r="H46" s="11"/>
    </row>
    <row r="47" spans="1:8" ht="61.5" customHeight="1" x14ac:dyDescent="0.2">
      <c r="A47" s="72" t="s">
        <v>685</v>
      </c>
      <c r="B47" s="73" t="s">
        <v>619</v>
      </c>
      <c r="C47" s="138" t="s">
        <v>621</v>
      </c>
      <c r="D47" s="75">
        <f>Субсидии!DI395</f>
        <v>365637.75576999999</v>
      </c>
      <c r="E47" s="75">
        <f>Субсидии!DJ395</f>
        <v>192690.98619</v>
      </c>
      <c r="F47" s="75">
        <f t="shared" si="0"/>
        <v>52.699969614519226</v>
      </c>
      <c r="G47" s="8"/>
      <c r="H47" s="11"/>
    </row>
    <row r="48" spans="1:8" ht="53.25" customHeight="1" x14ac:dyDescent="0.2">
      <c r="A48" s="72" t="s">
        <v>686</v>
      </c>
      <c r="B48" s="73" t="s">
        <v>620</v>
      </c>
      <c r="C48" s="138" t="s">
        <v>624</v>
      </c>
      <c r="D48" s="75">
        <f>Субсидии!DL395</f>
        <v>304624.55403</v>
      </c>
      <c r="E48" s="75">
        <f>Субсидии!DM395</f>
        <v>245628.82368</v>
      </c>
      <c r="F48" s="75">
        <f t="shared" si="0"/>
        <v>80.633297753079361</v>
      </c>
      <c r="G48" s="8"/>
      <c r="H48" s="11"/>
    </row>
    <row r="49" spans="1:8" ht="57" customHeight="1" x14ac:dyDescent="0.2">
      <c r="A49" s="72" t="s">
        <v>754</v>
      </c>
      <c r="B49" s="73" t="s">
        <v>625</v>
      </c>
      <c r="C49" s="138" t="s">
        <v>627</v>
      </c>
      <c r="D49" s="75">
        <f>Субсидии!DO395</f>
        <v>12876.1</v>
      </c>
      <c r="E49" s="75">
        <f>Субсидии!DP395</f>
        <v>7360</v>
      </c>
      <c r="F49" s="75">
        <f t="shared" si="0"/>
        <v>57.160164956780392</v>
      </c>
      <c r="G49" s="8"/>
      <c r="H49" s="11"/>
    </row>
    <row r="50" spans="1:8" ht="65.25" customHeight="1" x14ac:dyDescent="0.2">
      <c r="A50" s="72" t="s">
        <v>687</v>
      </c>
      <c r="B50" s="73" t="s">
        <v>626</v>
      </c>
      <c r="C50" s="138" t="s">
        <v>629</v>
      </c>
      <c r="D50" s="75">
        <f>Субсидии!DR395</f>
        <v>9535.1</v>
      </c>
      <c r="E50" s="75">
        <f>Субсидии!DS395</f>
        <v>7151.3249999999998</v>
      </c>
      <c r="F50" s="75">
        <f t="shared" si="0"/>
        <v>75</v>
      </c>
      <c r="G50" s="8"/>
      <c r="H50" s="11"/>
    </row>
    <row r="51" spans="1:8" ht="42" customHeight="1" x14ac:dyDescent="0.2">
      <c r="A51" s="72" t="s">
        <v>688</v>
      </c>
      <c r="B51" s="73" t="s">
        <v>910</v>
      </c>
      <c r="C51" s="138" t="s">
        <v>643</v>
      </c>
      <c r="D51" s="75">
        <f>Субсидии!DU395</f>
        <v>39191.632650000007</v>
      </c>
      <c r="E51" s="75">
        <f>Субсидии!DV395</f>
        <v>39191.632650000007</v>
      </c>
      <c r="F51" s="75">
        <f t="shared" si="0"/>
        <v>100</v>
      </c>
      <c r="G51" s="8"/>
      <c r="H51" s="11"/>
    </row>
    <row r="52" spans="1:8" ht="39.75" customHeight="1" x14ac:dyDescent="0.2">
      <c r="A52" s="72" t="s">
        <v>689</v>
      </c>
      <c r="B52" s="73" t="s">
        <v>646</v>
      </c>
      <c r="C52" s="138" t="s">
        <v>647</v>
      </c>
      <c r="D52" s="75">
        <f>Субсидии!DX395</f>
        <v>6654</v>
      </c>
      <c r="E52" s="75">
        <f>Субсидии!DY395</f>
        <v>6654</v>
      </c>
      <c r="F52" s="75">
        <f t="shared" si="0"/>
        <v>100</v>
      </c>
      <c r="G52" s="8"/>
      <c r="H52" s="11"/>
    </row>
    <row r="53" spans="1:8" ht="39.75" customHeight="1" x14ac:dyDescent="0.2">
      <c r="A53" s="72" t="s">
        <v>690</v>
      </c>
      <c r="B53" s="73" t="s">
        <v>874</v>
      </c>
      <c r="C53" s="138" t="s">
        <v>652</v>
      </c>
      <c r="D53" s="75">
        <f>Субсидии!EA395</f>
        <v>24455.300000000003</v>
      </c>
      <c r="E53" s="75">
        <f>Субсидии!EB395</f>
        <v>0</v>
      </c>
      <c r="F53" s="75">
        <f t="shared" si="0"/>
        <v>0</v>
      </c>
      <c r="G53" s="8"/>
      <c r="H53" s="11"/>
    </row>
    <row r="54" spans="1:8" ht="44.25" customHeight="1" x14ac:dyDescent="0.2">
      <c r="A54" s="72" t="s">
        <v>691</v>
      </c>
      <c r="B54" s="73" t="s">
        <v>963</v>
      </c>
      <c r="C54" s="138" t="s">
        <v>654</v>
      </c>
      <c r="D54" s="75">
        <f>Субсидии!ED395</f>
        <v>16133</v>
      </c>
      <c r="E54" s="75">
        <f>Субсидии!EE395</f>
        <v>13763.866490000002</v>
      </c>
      <c r="F54" s="75">
        <f t="shared" si="0"/>
        <v>85.314984751751084</v>
      </c>
      <c r="G54" s="8"/>
      <c r="H54" s="11"/>
    </row>
    <row r="55" spans="1:8" ht="41.25" customHeight="1" x14ac:dyDescent="0.2">
      <c r="A55" s="72" t="s">
        <v>692</v>
      </c>
      <c r="B55" s="73" t="s">
        <v>656</v>
      </c>
      <c r="C55" s="138" t="s">
        <v>657</v>
      </c>
      <c r="D55" s="75">
        <f>Субсидии!EG395</f>
        <v>211021</v>
      </c>
      <c r="E55" s="75">
        <f>Субсидии!EH395</f>
        <v>95726.745640000008</v>
      </c>
      <c r="F55" s="75">
        <f t="shared" si="0"/>
        <v>45.36361103397293</v>
      </c>
      <c r="G55" s="8"/>
      <c r="H55" s="11"/>
    </row>
    <row r="56" spans="1:8" ht="41.25" customHeight="1" x14ac:dyDescent="0.2">
      <c r="A56" s="72" t="s">
        <v>693</v>
      </c>
      <c r="B56" s="73" t="s">
        <v>659</v>
      </c>
      <c r="C56" s="138" t="s">
        <v>660</v>
      </c>
      <c r="D56" s="75">
        <f>Субсидии!EJ395</f>
        <v>571866.17984</v>
      </c>
      <c r="E56" s="75">
        <f>Субсидии!EK395</f>
        <v>564856.52523000003</v>
      </c>
      <c r="F56" s="75">
        <f t="shared" si="0"/>
        <v>98.774249141300658</v>
      </c>
      <c r="G56" s="8"/>
      <c r="H56" s="11"/>
    </row>
    <row r="57" spans="1:8" ht="51" customHeight="1" x14ac:dyDescent="0.2">
      <c r="A57" s="72" t="s">
        <v>694</v>
      </c>
      <c r="B57" s="73" t="s">
        <v>662</v>
      </c>
      <c r="C57" s="138" t="s">
        <v>663</v>
      </c>
      <c r="D57" s="75">
        <f>Субсидии!EM395</f>
        <v>55458.274999999994</v>
      </c>
      <c r="E57" s="75">
        <f>Субсидии!EN395</f>
        <v>46805.432130000001</v>
      </c>
      <c r="F57" s="75">
        <f t="shared" si="0"/>
        <v>84.397562185264519</v>
      </c>
      <c r="G57" s="8"/>
      <c r="H57" s="11"/>
    </row>
    <row r="58" spans="1:8" ht="80.25" customHeight="1" x14ac:dyDescent="0.2">
      <c r="A58" s="72" t="s">
        <v>695</v>
      </c>
      <c r="B58" s="73" t="s">
        <v>1104</v>
      </c>
      <c r="C58" s="138" t="s">
        <v>831</v>
      </c>
      <c r="D58" s="75">
        <f>Субсидии!EP395</f>
        <v>9100321.7150599994</v>
      </c>
      <c r="E58" s="75">
        <f>Субсидии!EQ395</f>
        <v>3868036.7897199998</v>
      </c>
      <c r="F58" s="75">
        <f t="shared" si="0"/>
        <v>42.50439611732449</v>
      </c>
      <c r="G58" s="8"/>
      <c r="H58" s="11"/>
    </row>
    <row r="59" spans="1:8" ht="84" customHeight="1" x14ac:dyDescent="0.2">
      <c r="A59" s="72" t="s">
        <v>696</v>
      </c>
      <c r="B59" s="73" t="s">
        <v>833</v>
      </c>
      <c r="C59" s="138" t="s">
        <v>832</v>
      </c>
      <c r="D59" s="75">
        <f>Субсидии!ES395</f>
        <v>3196745.1313399998</v>
      </c>
      <c r="E59" s="75">
        <f>Субсидии!ET395</f>
        <v>1872657.0442900001</v>
      </c>
      <c r="F59" s="75">
        <f t="shared" si="0"/>
        <v>58.580117192671743</v>
      </c>
      <c r="G59" s="8"/>
      <c r="H59" s="11"/>
    </row>
    <row r="60" spans="1:8" ht="60" customHeight="1" x14ac:dyDescent="0.2">
      <c r="A60" s="72" t="s">
        <v>697</v>
      </c>
      <c r="B60" s="73" t="s">
        <v>915</v>
      </c>
      <c r="C60" s="138" t="s">
        <v>741</v>
      </c>
      <c r="D60" s="75">
        <f>Субсидии!EV395</f>
        <v>100000</v>
      </c>
      <c r="E60" s="75">
        <f>Субсидии!EW395</f>
        <v>100000</v>
      </c>
      <c r="F60" s="75">
        <f t="shared" si="0"/>
        <v>100</v>
      </c>
      <c r="G60" s="8"/>
      <c r="H60" s="11"/>
    </row>
    <row r="61" spans="1:8" ht="40.5" customHeight="1" x14ac:dyDescent="0.2">
      <c r="A61" s="72" t="s">
        <v>698</v>
      </c>
      <c r="B61" s="73" t="s">
        <v>879</v>
      </c>
      <c r="C61" s="138" t="s">
        <v>880</v>
      </c>
      <c r="D61" s="75">
        <f>Субсидии!EY395</f>
        <v>405172.92287000001</v>
      </c>
      <c r="E61" s="75">
        <f>Субсидии!EZ395</f>
        <v>303677.31276</v>
      </c>
      <c r="F61" s="75">
        <f t="shared" si="0"/>
        <v>74.950051106311236</v>
      </c>
      <c r="G61" s="8"/>
      <c r="H61" s="11"/>
    </row>
    <row r="62" spans="1:8" ht="59.25" customHeight="1" x14ac:dyDescent="0.2">
      <c r="A62" s="72" t="s">
        <v>699</v>
      </c>
      <c r="B62" s="73" t="s">
        <v>882</v>
      </c>
      <c r="C62" s="138" t="s">
        <v>883</v>
      </c>
      <c r="D62" s="75">
        <f>Субсидии!FB395</f>
        <v>127952.67363999999</v>
      </c>
      <c r="E62" s="75">
        <f>Субсидии!FC395</f>
        <v>78860.373649999994</v>
      </c>
      <c r="F62" s="75">
        <f t="shared" si="0"/>
        <v>61.632454724531073</v>
      </c>
      <c r="G62" s="8"/>
      <c r="H62" s="11"/>
    </row>
    <row r="63" spans="1:8" ht="59.25" customHeight="1" x14ac:dyDescent="0.2">
      <c r="A63" s="72" t="s">
        <v>700</v>
      </c>
      <c r="B63" s="73" t="s">
        <v>886</v>
      </c>
      <c r="C63" s="138" t="s">
        <v>885</v>
      </c>
      <c r="D63" s="75">
        <f>Субсидии!FE395</f>
        <v>162484.48980000001</v>
      </c>
      <c r="E63" s="75">
        <f>Субсидии!FF395</f>
        <v>162484.48980000001</v>
      </c>
      <c r="F63" s="75">
        <f t="shared" si="0"/>
        <v>100</v>
      </c>
      <c r="G63" s="8"/>
      <c r="H63" s="11"/>
    </row>
    <row r="64" spans="1:8" ht="59.25" customHeight="1" x14ac:dyDescent="0.2">
      <c r="A64" s="72" t="s">
        <v>701</v>
      </c>
      <c r="B64" s="73" t="s">
        <v>888</v>
      </c>
      <c r="C64" s="138" t="s">
        <v>889</v>
      </c>
      <c r="D64" s="75">
        <f>Субсидии!FH395</f>
        <v>136079.86739</v>
      </c>
      <c r="E64" s="75">
        <f>Субсидии!FI395</f>
        <v>130303.31928</v>
      </c>
      <c r="F64" s="75">
        <f t="shared" si="0"/>
        <v>95.755031055810321</v>
      </c>
      <c r="G64" s="8"/>
      <c r="H64" s="11"/>
    </row>
    <row r="65" spans="1:8" ht="84" customHeight="1" x14ac:dyDescent="0.2">
      <c r="A65" s="72" t="s">
        <v>702</v>
      </c>
      <c r="B65" s="73" t="s">
        <v>891</v>
      </c>
      <c r="C65" s="138" t="s">
        <v>892</v>
      </c>
      <c r="D65" s="75">
        <f>Субсидии!FK395</f>
        <v>142691.5</v>
      </c>
      <c r="E65" s="75">
        <f>Субсидии!FL395</f>
        <v>138011.29204</v>
      </c>
      <c r="F65" s="75">
        <f t="shared" si="0"/>
        <v>96.720051327514255</v>
      </c>
      <c r="G65" s="8"/>
      <c r="H65" s="11"/>
    </row>
    <row r="66" spans="1:8" ht="84" customHeight="1" x14ac:dyDescent="0.2">
      <c r="A66" s="72" t="s">
        <v>703</v>
      </c>
      <c r="B66" s="73" t="s">
        <v>894</v>
      </c>
      <c r="C66" s="138" t="s">
        <v>895</v>
      </c>
      <c r="D66" s="75">
        <f>Субсидии!FN395</f>
        <v>2290.1</v>
      </c>
      <c r="E66" s="75">
        <f>Субсидии!FO395</f>
        <v>2212.0943500000003</v>
      </c>
      <c r="F66" s="75">
        <f t="shared" si="0"/>
        <v>96.593788480852382</v>
      </c>
      <c r="G66" s="8"/>
      <c r="H66" s="11"/>
    </row>
    <row r="67" spans="1:8" ht="84" customHeight="1" x14ac:dyDescent="0.2">
      <c r="A67" s="72" t="s">
        <v>704</v>
      </c>
      <c r="B67" s="73" t="s">
        <v>897</v>
      </c>
      <c r="C67" s="138" t="s">
        <v>898</v>
      </c>
      <c r="D67" s="75">
        <f>Субсидии!FQ395</f>
        <v>103847.1</v>
      </c>
      <c r="E67" s="75">
        <f>Субсидии!FR395</f>
        <v>94596.82673999999</v>
      </c>
      <c r="F67" s="75">
        <f t="shared" si="0"/>
        <v>91.092410611369971</v>
      </c>
      <c r="G67" s="8"/>
      <c r="H67" s="11"/>
    </row>
    <row r="68" spans="1:8" ht="84" customHeight="1" x14ac:dyDescent="0.2">
      <c r="A68" s="72" t="s">
        <v>705</v>
      </c>
      <c r="B68" s="73" t="s">
        <v>900</v>
      </c>
      <c r="C68" s="138" t="s">
        <v>901</v>
      </c>
      <c r="D68" s="75">
        <f>Субсидии!FT395</f>
        <v>20324.400000000001</v>
      </c>
      <c r="E68" s="75">
        <f>Субсидии!FU395</f>
        <v>18528.924609999998</v>
      </c>
      <c r="F68" s="75">
        <f t="shared" si="0"/>
        <v>91.165911958040567</v>
      </c>
      <c r="G68" s="8"/>
      <c r="H68" s="11"/>
    </row>
    <row r="69" spans="1:8" ht="52.5" customHeight="1" x14ac:dyDescent="0.2">
      <c r="A69" s="72" t="s">
        <v>706</v>
      </c>
      <c r="B69" s="73" t="s">
        <v>908</v>
      </c>
      <c r="C69" s="138" t="s">
        <v>907</v>
      </c>
      <c r="D69" s="75">
        <f>Субсидии!FW395</f>
        <v>15344.94382</v>
      </c>
      <c r="E69" s="75">
        <f>Субсидии!FX395</f>
        <v>15344.94382</v>
      </c>
      <c r="F69" s="75">
        <f t="shared" si="0"/>
        <v>100</v>
      </c>
      <c r="G69" s="8"/>
      <c r="H69" s="11"/>
    </row>
    <row r="70" spans="1:8" ht="155.25" customHeight="1" x14ac:dyDescent="0.2">
      <c r="A70" s="72" t="s">
        <v>970</v>
      </c>
      <c r="B70" s="73" t="s">
        <v>1110</v>
      </c>
      <c r="C70" s="138" t="s">
        <v>972</v>
      </c>
      <c r="D70" s="75">
        <f>Субсидии!FZ395</f>
        <v>1042000</v>
      </c>
      <c r="E70" s="75">
        <f>Субсидии!GA395</f>
        <v>0</v>
      </c>
      <c r="F70" s="75">
        <f t="shared" ref="F70:F85" si="1">E70/D70*100</f>
        <v>0</v>
      </c>
      <c r="G70" s="8"/>
      <c r="H70" s="11"/>
    </row>
    <row r="71" spans="1:8" ht="74.25" customHeight="1" x14ac:dyDescent="0.2">
      <c r="A71" s="72" t="s">
        <v>971</v>
      </c>
      <c r="B71" s="73" t="s">
        <v>975</v>
      </c>
      <c r="C71" s="138" t="s">
        <v>1106</v>
      </c>
      <c r="D71" s="75">
        <f>Субсидии!GC395</f>
        <v>180659</v>
      </c>
      <c r="E71" s="75">
        <f>Субсидии!GD395</f>
        <v>108490.98963</v>
      </c>
      <c r="F71" s="75">
        <f t="shared" si="1"/>
        <v>60.052911634626561</v>
      </c>
      <c r="G71" s="8"/>
      <c r="H71" s="11"/>
    </row>
    <row r="72" spans="1:8" ht="56.25" customHeight="1" x14ac:dyDescent="0.2">
      <c r="A72" s="72" t="s">
        <v>973</v>
      </c>
      <c r="B72" s="73" t="s">
        <v>976</v>
      </c>
      <c r="C72" s="138" t="s">
        <v>1107</v>
      </c>
      <c r="D72" s="75">
        <f>Субсидии!GF395</f>
        <v>22328.7</v>
      </c>
      <c r="E72" s="75">
        <f>Субсидии!GG395</f>
        <v>13409.03448</v>
      </c>
      <c r="F72" s="75">
        <f t="shared" si="1"/>
        <v>60.052911633906135</v>
      </c>
      <c r="G72" s="8"/>
      <c r="H72" s="11"/>
    </row>
    <row r="73" spans="1:8" ht="59.25" customHeight="1" x14ac:dyDescent="0.2">
      <c r="A73" s="72" t="s">
        <v>974</v>
      </c>
      <c r="B73" s="73" t="s">
        <v>982</v>
      </c>
      <c r="C73" s="138" t="s">
        <v>984</v>
      </c>
      <c r="D73" s="75">
        <f>Субсидии!GI395</f>
        <v>84630</v>
      </c>
      <c r="E73" s="75">
        <f>Субсидии!GJ395</f>
        <v>24825.015449999999</v>
      </c>
      <c r="F73" s="75">
        <f t="shared" si="1"/>
        <v>29.333587912087911</v>
      </c>
      <c r="G73" s="8"/>
      <c r="H73" s="11"/>
    </row>
    <row r="74" spans="1:8" ht="45.75" customHeight="1" x14ac:dyDescent="0.2">
      <c r="A74" s="72" t="s">
        <v>979</v>
      </c>
      <c r="B74" s="73" t="s">
        <v>985</v>
      </c>
      <c r="C74" s="138" t="s">
        <v>986</v>
      </c>
      <c r="D74" s="75">
        <f>Субсидии!GL395</f>
        <v>2854.3877599999996</v>
      </c>
      <c r="E74" s="75">
        <f>Субсидии!GM395</f>
        <v>2854.3877599999996</v>
      </c>
      <c r="F74" s="75">
        <f t="shared" si="1"/>
        <v>100</v>
      </c>
      <c r="G74" s="8"/>
      <c r="H74" s="11"/>
    </row>
    <row r="75" spans="1:8" ht="85.5" customHeight="1" x14ac:dyDescent="0.2">
      <c r="A75" s="72" t="s">
        <v>980</v>
      </c>
      <c r="B75" s="73" t="s">
        <v>988</v>
      </c>
      <c r="C75" s="138" t="s">
        <v>989</v>
      </c>
      <c r="D75" s="75">
        <f>Субсидии!GO395</f>
        <v>100000</v>
      </c>
      <c r="E75" s="75">
        <f>Субсидии!GP395</f>
        <v>0</v>
      </c>
      <c r="F75" s="75">
        <f t="shared" si="1"/>
        <v>0</v>
      </c>
      <c r="G75" s="8"/>
      <c r="H75" s="11"/>
    </row>
    <row r="76" spans="1:8" ht="69.75" customHeight="1" x14ac:dyDescent="0.2">
      <c r="A76" s="72" t="s">
        <v>981</v>
      </c>
      <c r="B76" s="73" t="s">
        <v>1112</v>
      </c>
      <c r="C76" s="138" t="s">
        <v>1113</v>
      </c>
      <c r="D76" s="75">
        <f>Субсидии!GR395</f>
        <v>60128.98</v>
      </c>
      <c r="E76" s="75">
        <f>Субсидии!GS395</f>
        <v>35045.826659999999</v>
      </c>
      <c r="F76" s="75">
        <f t="shared" si="1"/>
        <v>58.284419027231124</v>
      </c>
      <c r="G76" s="8"/>
      <c r="H76" s="11"/>
    </row>
    <row r="77" spans="1:8" ht="131.25" customHeight="1" x14ac:dyDescent="0.2">
      <c r="A77" s="72" t="s">
        <v>1108</v>
      </c>
      <c r="B77" s="73" t="s">
        <v>1115</v>
      </c>
      <c r="C77" s="138" t="s">
        <v>1116</v>
      </c>
      <c r="D77" s="75">
        <f>Субсидии!GU395</f>
        <v>294253.87755000003</v>
      </c>
      <c r="E77" s="75">
        <f>Субсидии!GV395</f>
        <v>290743.06368000002</v>
      </c>
      <c r="F77" s="75">
        <f t="shared" si="1"/>
        <v>98.806875919790244</v>
      </c>
      <c r="G77" s="8"/>
      <c r="H77" s="11"/>
    </row>
    <row r="78" spans="1:8" ht="138" customHeight="1" x14ac:dyDescent="0.2">
      <c r="A78" s="72" t="s">
        <v>1109</v>
      </c>
      <c r="B78" s="73" t="s">
        <v>1121</v>
      </c>
      <c r="C78" s="138" t="s">
        <v>1122</v>
      </c>
      <c r="D78" s="75">
        <f>Субсидии!GX395</f>
        <v>788006.83674000006</v>
      </c>
      <c r="E78" s="75">
        <f>Субсидии!GY395</f>
        <v>600869.58937000006</v>
      </c>
      <c r="F78" s="75">
        <f t="shared" si="1"/>
        <v>76.251824394799598</v>
      </c>
      <c r="G78" s="8"/>
      <c r="H78" s="11"/>
    </row>
    <row r="79" spans="1:8" ht="151.5" customHeight="1" x14ac:dyDescent="0.2">
      <c r="A79" s="72" t="s">
        <v>1118</v>
      </c>
      <c r="B79" s="73" t="s">
        <v>1124</v>
      </c>
      <c r="C79" s="138" t="s">
        <v>1126</v>
      </c>
      <c r="D79" s="75">
        <f>Субсидии!HA395</f>
        <v>144617.44897999999</v>
      </c>
      <c r="E79" s="75">
        <f>Субсидии!HB395</f>
        <v>144617.44897999999</v>
      </c>
      <c r="F79" s="75">
        <f t="shared" si="1"/>
        <v>100</v>
      </c>
      <c r="G79" s="8"/>
      <c r="H79" s="11"/>
    </row>
    <row r="80" spans="1:8" ht="52.5" customHeight="1" x14ac:dyDescent="0.2">
      <c r="A80" s="72" t="s">
        <v>1119</v>
      </c>
      <c r="B80" s="73" t="s">
        <v>1127</v>
      </c>
      <c r="C80" s="138" t="s">
        <v>1129</v>
      </c>
      <c r="D80" s="75">
        <f>Субсидии!HD395</f>
        <v>14623.932580000001</v>
      </c>
      <c r="E80" s="75">
        <f>Субсидии!HE395</f>
        <v>0</v>
      </c>
      <c r="F80" s="75">
        <f t="shared" si="1"/>
        <v>0</v>
      </c>
      <c r="G80" s="8"/>
      <c r="H80" s="11"/>
    </row>
    <row r="81" spans="1:10" ht="73.5" customHeight="1" x14ac:dyDescent="0.2">
      <c r="A81" s="72" t="s">
        <v>1120</v>
      </c>
      <c r="B81" s="73" t="s">
        <v>1133</v>
      </c>
      <c r="C81" s="138" t="s">
        <v>1134</v>
      </c>
      <c r="D81" s="75">
        <f>Субсидии!HG395</f>
        <v>155815.77168999999</v>
      </c>
      <c r="E81" s="75">
        <f>Субсидии!HH395</f>
        <v>0</v>
      </c>
      <c r="F81" s="75">
        <f t="shared" si="1"/>
        <v>0</v>
      </c>
      <c r="G81" s="8"/>
      <c r="H81" s="11"/>
    </row>
    <row r="82" spans="1:10" ht="59.25" customHeight="1" x14ac:dyDescent="0.2">
      <c r="A82" s="72" t="s">
        <v>1130</v>
      </c>
      <c r="B82" s="73" t="s">
        <v>1136</v>
      </c>
      <c r="C82" s="138" t="s">
        <v>1137</v>
      </c>
      <c r="D82" s="75">
        <f>Субсидии!HJ395</f>
        <v>568663.26530999993</v>
      </c>
      <c r="E82" s="75">
        <f>Субсидии!HK395</f>
        <v>0</v>
      </c>
      <c r="F82" s="75">
        <f t="shared" si="1"/>
        <v>0</v>
      </c>
      <c r="G82" s="8"/>
      <c r="H82" s="11"/>
    </row>
    <row r="83" spans="1:10" ht="87" customHeight="1" x14ac:dyDescent="0.2">
      <c r="A83" s="72" t="s">
        <v>1131</v>
      </c>
      <c r="B83" s="73" t="s">
        <v>1139</v>
      </c>
      <c r="C83" s="138" t="s">
        <v>1140</v>
      </c>
      <c r="D83" s="75">
        <f>Субсидии!HM395</f>
        <v>70000</v>
      </c>
      <c r="E83" s="75">
        <f>Субсидии!HN395</f>
        <v>0</v>
      </c>
      <c r="F83" s="75">
        <f t="shared" si="1"/>
        <v>0</v>
      </c>
      <c r="G83" s="8"/>
      <c r="H83" s="11"/>
    </row>
    <row r="84" spans="1:10" ht="71.25" customHeight="1" x14ac:dyDescent="0.2">
      <c r="A84" s="72" t="s">
        <v>1132</v>
      </c>
      <c r="B84" s="73" t="s">
        <v>1144</v>
      </c>
      <c r="C84" s="138" t="s">
        <v>1143</v>
      </c>
      <c r="D84" s="75">
        <f>Субсидии!HP390</f>
        <v>48918</v>
      </c>
      <c r="E84" s="75">
        <f>Субсидии!HQ390</f>
        <v>0</v>
      </c>
      <c r="F84" s="75">
        <f t="shared" si="1"/>
        <v>0</v>
      </c>
      <c r="G84" s="8"/>
      <c r="H84" s="11"/>
    </row>
    <row r="85" spans="1:10" ht="59.25" customHeight="1" x14ac:dyDescent="0.2">
      <c r="A85" s="72" t="s">
        <v>1142</v>
      </c>
      <c r="B85" s="73" t="s">
        <v>1146</v>
      </c>
      <c r="C85" s="138" t="s">
        <v>1147</v>
      </c>
      <c r="D85" s="75">
        <f>Субсидии!HS395</f>
        <v>45527.509999999995</v>
      </c>
      <c r="E85" s="75">
        <f>Субсидии!HT395</f>
        <v>0</v>
      </c>
      <c r="F85" s="75">
        <f t="shared" si="1"/>
        <v>0</v>
      </c>
      <c r="G85" s="8"/>
      <c r="H85" s="11"/>
    </row>
    <row r="86" spans="1:10" ht="21" customHeight="1" x14ac:dyDescent="0.25">
      <c r="A86" s="188" t="s">
        <v>44</v>
      </c>
      <c r="B86" s="189" t="s">
        <v>45</v>
      </c>
      <c r="C86" s="190"/>
      <c r="D86" s="191">
        <f>SUM(D87:D107)</f>
        <v>26303877.84544</v>
      </c>
      <c r="E86" s="191">
        <f>SUM(E87:E107)</f>
        <v>19118240.581590001</v>
      </c>
      <c r="F86" s="191">
        <f t="shared" si="0"/>
        <v>72.682213223189478</v>
      </c>
      <c r="G86" s="5"/>
      <c r="H86" s="5"/>
      <c r="I86" s="6"/>
      <c r="J86" s="6"/>
    </row>
    <row r="87" spans="1:10" s="7" customFormat="1" ht="91.5" customHeight="1" x14ac:dyDescent="0.2">
      <c r="A87" s="61" t="s">
        <v>46</v>
      </c>
      <c r="B87" s="163" t="s">
        <v>146</v>
      </c>
      <c r="C87" s="62" t="s">
        <v>47</v>
      </c>
      <c r="D87" s="63">
        <f>'Субвенции '!E394</f>
        <v>68334.400000000023</v>
      </c>
      <c r="E87" s="63">
        <f>'Субвенции '!F394</f>
        <v>44956.794979999999</v>
      </c>
      <c r="F87" s="63">
        <f t="shared" si="0"/>
        <v>65.789404721487259</v>
      </c>
      <c r="G87" s="13"/>
      <c r="H87" s="12"/>
    </row>
    <row r="88" spans="1:10" s="7" customFormat="1" ht="105.75" customHeight="1" x14ac:dyDescent="0.2">
      <c r="A88" s="61" t="s">
        <v>48</v>
      </c>
      <c r="B88" s="163" t="s">
        <v>143</v>
      </c>
      <c r="C88" s="62" t="s">
        <v>49</v>
      </c>
      <c r="D88" s="63">
        <f>'Субвенции '!H394</f>
        <v>23274.9</v>
      </c>
      <c r="E88" s="63">
        <f>'Субвенции '!I394</f>
        <v>16201.55017</v>
      </c>
      <c r="F88" s="63">
        <f t="shared" si="0"/>
        <v>69.609537183833226</v>
      </c>
      <c r="G88" s="12"/>
      <c r="H88" s="12"/>
    </row>
    <row r="89" spans="1:10" s="7" customFormat="1" ht="95.25" customHeight="1" x14ac:dyDescent="0.2">
      <c r="A89" s="61" t="s">
        <v>50</v>
      </c>
      <c r="B89" s="163" t="s">
        <v>707</v>
      </c>
      <c r="C89" s="62" t="s">
        <v>51</v>
      </c>
      <c r="D89" s="63">
        <f>'Субвенции '!K394</f>
        <v>609609</v>
      </c>
      <c r="E89" s="63">
        <f>'Субвенции '!L394</f>
        <v>367462.42375000002</v>
      </c>
      <c r="F89" s="63">
        <f t="shared" si="0"/>
        <v>60.278379051162304</v>
      </c>
      <c r="G89" s="12"/>
      <c r="H89" s="12"/>
    </row>
    <row r="90" spans="1:10" s="7" customFormat="1" ht="55.5" customHeight="1" x14ac:dyDescent="0.2">
      <c r="A90" s="61" t="s">
        <v>52</v>
      </c>
      <c r="B90" s="163" t="s">
        <v>163</v>
      </c>
      <c r="C90" s="62" t="s">
        <v>53</v>
      </c>
      <c r="D90" s="63">
        <f>'Субвенции '!N394</f>
        <v>6392795.9000000004</v>
      </c>
      <c r="E90" s="63">
        <f>'Субвенции '!O394</f>
        <v>4737241.4237399995</v>
      </c>
      <c r="F90" s="63">
        <f t="shared" si="0"/>
        <v>74.102810379727586</v>
      </c>
      <c r="G90" s="12"/>
      <c r="H90" s="12"/>
    </row>
    <row r="91" spans="1:10" s="7" customFormat="1" ht="88.5" customHeight="1" x14ac:dyDescent="0.2">
      <c r="A91" s="61" t="s">
        <v>54</v>
      </c>
      <c r="B91" s="163" t="s">
        <v>144</v>
      </c>
      <c r="C91" s="62" t="s">
        <v>55</v>
      </c>
      <c r="D91" s="63">
        <f>'Субвенции '!Q394</f>
        <v>351612.2</v>
      </c>
      <c r="E91" s="63">
        <f>'Субвенции '!R394</f>
        <v>167237.39489999996</v>
      </c>
      <c r="F91" s="63">
        <f t="shared" si="0"/>
        <v>47.563023950818526</v>
      </c>
      <c r="G91" s="12"/>
      <c r="H91" s="12"/>
    </row>
    <row r="92" spans="1:10" ht="144" customHeight="1" x14ac:dyDescent="0.2">
      <c r="A92" s="61" t="s">
        <v>56</v>
      </c>
      <c r="B92" s="181" t="s">
        <v>991</v>
      </c>
      <c r="C92" s="74" t="s">
        <v>57</v>
      </c>
      <c r="D92" s="75">
        <f>'Субвенции '!T394</f>
        <v>18080.600000000002</v>
      </c>
      <c r="E92" s="75">
        <f>'Субвенции '!U394</f>
        <v>13503.79054</v>
      </c>
      <c r="F92" s="75">
        <f t="shared" si="0"/>
        <v>74.686628430472439</v>
      </c>
      <c r="G92" s="8"/>
      <c r="H92" s="8"/>
    </row>
    <row r="93" spans="1:10" s="7" customFormat="1" ht="51.75" customHeight="1" x14ac:dyDescent="0.2">
      <c r="A93" s="72" t="s">
        <v>58</v>
      </c>
      <c r="B93" s="163" t="s">
        <v>165</v>
      </c>
      <c r="C93" s="62" t="s">
        <v>59</v>
      </c>
      <c r="D93" s="63">
        <f>'Субвенции '!W394</f>
        <v>16853942.574250001</v>
      </c>
      <c r="E93" s="63">
        <f>'Субвенции '!X394</f>
        <v>12431586.22982</v>
      </c>
      <c r="F93" s="63">
        <f t="shared" si="0"/>
        <v>73.760701242766658</v>
      </c>
      <c r="G93" s="12"/>
      <c r="H93" s="12"/>
    </row>
    <row r="94" spans="1:10" s="7" customFormat="1" ht="111" customHeight="1" x14ac:dyDescent="0.2">
      <c r="A94" s="61" t="s">
        <v>60</v>
      </c>
      <c r="B94" s="163" t="s">
        <v>148</v>
      </c>
      <c r="C94" s="183" t="s">
        <v>150</v>
      </c>
      <c r="D94" s="63">
        <f>'Субвенции '!Z394</f>
        <v>92190.800000000017</v>
      </c>
      <c r="E94" s="63">
        <f>'Субвенции '!AA394</f>
        <v>61442.762259999996</v>
      </c>
      <c r="F94" s="63">
        <f t="shared" si="0"/>
        <v>66.647390260199472</v>
      </c>
      <c r="G94" s="12"/>
      <c r="H94" s="12"/>
    </row>
    <row r="95" spans="1:10" s="7" customFormat="1" ht="102.75" customHeight="1" x14ac:dyDescent="0.2">
      <c r="A95" s="61" t="s">
        <v>61</v>
      </c>
      <c r="B95" s="163" t="s">
        <v>151</v>
      </c>
      <c r="C95" s="62" t="s">
        <v>62</v>
      </c>
      <c r="D95" s="63">
        <f>'Субвенции '!AC394</f>
        <v>2022.9999999999998</v>
      </c>
      <c r="E95" s="63">
        <f>'Субвенции '!AD394</f>
        <v>296.35897</v>
      </c>
      <c r="F95" s="63">
        <f t="shared" si="0"/>
        <v>14.649479485912014</v>
      </c>
      <c r="G95" s="12"/>
      <c r="H95" s="12"/>
    </row>
    <row r="96" spans="1:10" s="7" customFormat="1" ht="78" customHeight="1" x14ac:dyDescent="0.2">
      <c r="A96" s="61" t="s">
        <v>63</v>
      </c>
      <c r="B96" s="163" t="s">
        <v>137</v>
      </c>
      <c r="C96" s="62" t="s">
        <v>64</v>
      </c>
      <c r="D96" s="63">
        <f>'Субвенции '!AF394</f>
        <v>70572</v>
      </c>
      <c r="E96" s="63">
        <f>'Субвенции '!AG394</f>
        <v>45587.53946</v>
      </c>
      <c r="F96" s="63">
        <f t="shared" si="0"/>
        <v>64.597204925466187</v>
      </c>
      <c r="G96" s="12"/>
      <c r="H96" s="12"/>
    </row>
    <row r="97" spans="1:9" s="7" customFormat="1" ht="67.5" customHeight="1" x14ac:dyDescent="0.2">
      <c r="A97" s="61" t="s">
        <v>65</v>
      </c>
      <c r="B97" s="163" t="s">
        <v>139</v>
      </c>
      <c r="C97" s="62" t="s">
        <v>141</v>
      </c>
      <c r="D97" s="63">
        <f>'Субвенции '!AI394</f>
        <v>470449.69999999995</v>
      </c>
      <c r="E97" s="63">
        <f>'Субвенции '!AJ394</f>
        <v>279497.28644</v>
      </c>
      <c r="F97" s="63">
        <f t="shared" si="0"/>
        <v>59.410663125090743</v>
      </c>
      <c r="G97" s="12"/>
      <c r="H97" s="12"/>
    </row>
    <row r="98" spans="1:9" s="7" customFormat="1" ht="72.75" customHeight="1" x14ac:dyDescent="0.2">
      <c r="A98" s="61" t="s">
        <v>68</v>
      </c>
      <c r="B98" s="163" t="s">
        <v>158</v>
      </c>
      <c r="C98" s="183" t="s">
        <v>67</v>
      </c>
      <c r="D98" s="63">
        <f>'Субвенции '!AL394</f>
        <v>40688</v>
      </c>
      <c r="E98" s="63">
        <f>'Субвенции '!AM394</f>
        <v>27431.165389999998</v>
      </c>
      <c r="F98" s="63">
        <f t="shared" si="0"/>
        <v>67.418318398545011</v>
      </c>
      <c r="G98" s="12"/>
      <c r="H98" s="12"/>
    </row>
    <row r="99" spans="1:9" s="7" customFormat="1" ht="90.75" customHeight="1" x14ac:dyDescent="0.2">
      <c r="A99" s="61" t="s">
        <v>66</v>
      </c>
      <c r="B99" s="163" t="s">
        <v>160</v>
      </c>
      <c r="C99" s="183" t="s">
        <v>69</v>
      </c>
      <c r="D99" s="63">
        <f>'Субвенции '!AO394</f>
        <v>21725.499999999996</v>
      </c>
      <c r="E99" s="63">
        <f>'Субвенции '!AP394</f>
        <v>13627.762210000001</v>
      </c>
      <c r="F99" s="63">
        <f t="shared" si="0"/>
        <v>62.727036017583039</v>
      </c>
      <c r="G99" s="12"/>
      <c r="H99" s="12"/>
    </row>
    <row r="100" spans="1:9" s="7" customFormat="1" ht="42.75" customHeight="1" x14ac:dyDescent="0.2">
      <c r="A100" s="61" t="s">
        <v>68</v>
      </c>
      <c r="B100" s="163" t="s">
        <v>605</v>
      </c>
      <c r="C100" s="62" t="s">
        <v>71</v>
      </c>
      <c r="D100" s="63">
        <f>'Субвенции '!AR394</f>
        <v>84120.959999999992</v>
      </c>
      <c r="E100" s="63">
        <f>'Субвенции '!AS394</f>
        <v>63575.400000000009</v>
      </c>
      <c r="F100" s="63">
        <f t="shared" si="0"/>
        <v>75.576170314746776</v>
      </c>
      <c r="G100" s="12"/>
      <c r="H100" s="12"/>
    </row>
    <row r="101" spans="1:9" s="7" customFormat="1" ht="122.25" customHeight="1" x14ac:dyDescent="0.2">
      <c r="A101" s="61" t="s">
        <v>70</v>
      </c>
      <c r="B101" s="163" t="s">
        <v>708</v>
      </c>
      <c r="C101" s="62" t="s">
        <v>162</v>
      </c>
      <c r="D101" s="63">
        <f>'Субвенции '!AU394</f>
        <v>24980.7</v>
      </c>
      <c r="E101" s="63">
        <f>'Субвенции '!AV394</f>
        <v>16311.158769999998</v>
      </c>
      <c r="F101" s="63">
        <f t="shared" si="0"/>
        <v>65.295042853082577</v>
      </c>
      <c r="G101" s="12"/>
      <c r="H101" s="12"/>
    </row>
    <row r="102" spans="1:9" ht="59.25" customHeight="1" x14ac:dyDescent="0.25">
      <c r="A102" s="61" t="s">
        <v>72</v>
      </c>
      <c r="B102" s="73" t="s">
        <v>713</v>
      </c>
      <c r="C102" s="74" t="s">
        <v>74</v>
      </c>
      <c r="D102" s="75">
        <f>'Субвенции '!AX394</f>
        <v>58268.399999999994</v>
      </c>
      <c r="E102" s="75">
        <f>'Субвенции '!AY394</f>
        <v>37219.185080000003</v>
      </c>
      <c r="F102" s="75">
        <f t="shared" si="0"/>
        <v>63.875419747238652</v>
      </c>
      <c r="G102" s="5"/>
      <c r="H102" s="10"/>
      <c r="I102" s="6"/>
    </row>
    <row r="103" spans="1:9" ht="57.75" customHeight="1" x14ac:dyDescent="0.2">
      <c r="A103" s="72" t="s">
        <v>73</v>
      </c>
      <c r="B103" s="181" t="s">
        <v>177</v>
      </c>
      <c r="C103" s="74" t="s">
        <v>179</v>
      </c>
      <c r="D103" s="75">
        <f>'Субвенции '!BA394</f>
        <v>1040822.9111899997</v>
      </c>
      <c r="E103" s="75">
        <f>'Субвенции '!BB394</f>
        <v>762187.68148000003</v>
      </c>
      <c r="F103" s="75">
        <f t="shared" ref="F103:F132" si="2">E103/D103*100</f>
        <v>73.229333567280065</v>
      </c>
      <c r="G103" s="8"/>
      <c r="H103" s="8"/>
    </row>
    <row r="104" spans="1:9" ht="81" customHeight="1" x14ac:dyDescent="0.2">
      <c r="A104" s="61" t="s">
        <v>75</v>
      </c>
      <c r="B104" s="181" t="s">
        <v>175</v>
      </c>
      <c r="C104" s="74" t="s">
        <v>176</v>
      </c>
      <c r="D104" s="75">
        <f>'Субвенции '!BD394</f>
        <v>67739.3</v>
      </c>
      <c r="E104" s="75">
        <f>'Субвенции '!BE394</f>
        <v>27802.335849999999</v>
      </c>
      <c r="F104" s="75">
        <f t="shared" si="2"/>
        <v>41.043140171215228</v>
      </c>
      <c r="G104" s="8"/>
      <c r="H104" s="8"/>
    </row>
    <row r="105" spans="1:9" ht="81" customHeight="1" x14ac:dyDescent="0.2">
      <c r="A105" s="61" t="s">
        <v>76</v>
      </c>
      <c r="B105" s="181" t="s">
        <v>610</v>
      </c>
      <c r="C105" s="74" t="s">
        <v>611</v>
      </c>
      <c r="D105" s="75">
        <f>'Субвенции '!BG394</f>
        <v>240.10000000000002</v>
      </c>
      <c r="E105" s="75">
        <f>'Субвенции '!BH394</f>
        <v>236.9785</v>
      </c>
      <c r="F105" s="75">
        <f t="shared" si="2"/>
        <v>98.699916701374406</v>
      </c>
      <c r="G105" s="8"/>
      <c r="H105" s="8"/>
    </row>
    <row r="106" spans="1:9" ht="96" customHeight="1" x14ac:dyDescent="0.2">
      <c r="A106" s="72" t="s">
        <v>77</v>
      </c>
      <c r="B106" s="181" t="s">
        <v>710</v>
      </c>
      <c r="C106" s="74" t="s">
        <v>711</v>
      </c>
      <c r="D106" s="75">
        <f>'Субвенции '!BJ394</f>
        <v>4463.3999999999996</v>
      </c>
      <c r="E106" s="75">
        <f>'Субвенции '!BK394</f>
        <v>3060.2976999999996</v>
      </c>
      <c r="F106" s="75">
        <f t="shared" si="2"/>
        <v>68.564271631491678</v>
      </c>
      <c r="G106" s="8"/>
      <c r="H106" s="8"/>
    </row>
    <row r="107" spans="1:9" ht="126.75" customHeight="1" x14ac:dyDescent="0.2">
      <c r="A107" s="72" t="s">
        <v>78</v>
      </c>
      <c r="B107" s="181" t="s">
        <v>836</v>
      </c>
      <c r="C107" s="74" t="s">
        <v>837</v>
      </c>
      <c r="D107" s="75">
        <f>'Субвенции '!BM394</f>
        <v>7943.5</v>
      </c>
      <c r="E107" s="75">
        <f>'Субвенции '!BN394</f>
        <v>1775.06158</v>
      </c>
      <c r="F107" s="75">
        <f t="shared" si="2"/>
        <v>22.346089003587842</v>
      </c>
      <c r="G107" s="8"/>
      <c r="H107" s="8"/>
    </row>
    <row r="108" spans="1:9" ht="24" customHeight="1" x14ac:dyDescent="0.25">
      <c r="A108" s="297" t="s">
        <v>79</v>
      </c>
      <c r="B108" s="298" t="s">
        <v>80</v>
      </c>
      <c r="C108" s="299"/>
      <c r="D108" s="300">
        <f>SUM(D109:D172)</f>
        <v>5255098.753130001</v>
      </c>
      <c r="E108" s="300">
        <f>SUM(E109:E172)</f>
        <v>3419910.7727399995</v>
      </c>
      <c r="F108" s="300">
        <f t="shared" si="2"/>
        <v>65.077954447631626</v>
      </c>
      <c r="G108" s="5"/>
      <c r="H108" s="5"/>
    </row>
    <row r="109" spans="1:9" s="7" customFormat="1" ht="59.25" customHeight="1" x14ac:dyDescent="0.2">
      <c r="A109" s="61" t="s">
        <v>81</v>
      </c>
      <c r="B109" s="65" t="s">
        <v>607</v>
      </c>
      <c r="C109" s="62" t="s">
        <v>83</v>
      </c>
      <c r="D109" s="75">
        <f>Иные!E194</f>
        <v>100000</v>
      </c>
      <c r="E109" s="75">
        <f>Иные!F194</f>
        <v>91237.265339999998</v>
      </c>
      <c r="F109" s="75">
        <f t="shared" si="2"/>
        <v>91.237265339999993</v>
      </c>
      <c r="G109" s="12"/>
      <c r="H109" s="12"/>
    </row>
    <row r="110" spans="1:9" ht="68.25" customHeight="1" x14ac:dyDescent="0.2">
      <c r="A110" s="72" t="s">
        <v>82</v>
      </c>
      <c r="B110" s="73" t="s">
        <v>927</v>
      </c>
      <c r="C110" s="138" t="s">
        <v>181</v>
      </c>
      <c r="D110" s="196">
        <f>Иные!H194</f>
        <v>660000</v>
      </c>
      <c r="E110" s="196">
        <f>Иные!I194</f>
        <v>638480.83091000002</v>
      </c>
      <c r="F110" s="75">
        <f t="shared" si="2"/>
        <v>96.73951983484848</v>
      </c>
      <c r="G110" s="8"/>
      <c r="H110" s="8"/>
    </row>
    <row r="111" spans="1:9" ht="72.75" customHeight="1" x14ac:dyDescent="0.2">
      <c r="A111" s="72" t="s">
        <v>84</v>
      </c>
      <c r="B111" s="73" t="s">
        <v>923</v>
      </c>
      <c r="C111" s="138" t="s">
        <v>184</v>
      </c>
      <c r="D111" s="196">
        <f>Иные!K194</f>
        <v>29814.800000000003</v>
      </c>
      <c r="E111" s="196">
        <f>Иные!L194</f>
        <v>27693.746810000001</v>
      </c>
      <c r="F111" s="75">
        <f t="shared" si="2"/>
        <v>92.885905020325467</v>
      </c>
      <c r="G111" s="8"/>
      <c r="H111" s="10"/>
    </row>
    <row r="112" spans="1:9" ht="57.75" customHeight="1" x14ac:dyDescent="0.2">
      <c r="A112" s="72" t="s">
        <v>85</v>
      </c>
      <c r="B112" s="73" t="s">
        <v>718</v>
      </c>
      <c r="C112" s="138" t="s">
        <v>719</v>
      </c>
      <c r="D112" s="196">
        <f>Иные!N194</f>
        <v>81969.5</v>
      </c>
      <c r="E112" s="196">
        <f>Иные!O194</f>
        <v>71031.19167</v>
      </c>
      <c r="F112" s="75">
        <f t="shared" si="2"/>
        <v>86.655636145151547</v>
      </c>
      <c r="G112" s="8"/>
      <c r="H112" s="8"/>
    </row>
    <row r="113" spans="1:11" ht="57.75" customHeight="1" x14ac:dyDescent="0.2">
      <c r="A113" s="72" t="s">
        <v>86</v>
      </c>
      <c r="B113" s="73" t="s">
        <v>724</v>
      </c>
      <c r="C113" s="138" t="s">
        <v>722</v>
      </c>
      <c r="D113" s="196">
        <f>Иные!Q194</f>
        <v>255407.5</v>
      </c>
      <c r="E113" s="196">
        <f>Иные!R194</f>
        <v>218834.21009999997</v>
      </c>
      <c r="F113" s="75">
        <f t="shared" si="2"/>
        <v>85.680416628329226</v>
      </c>
      <c r="G113" s="8"/>
      <c r="H113" s="8"/>
    </row>
    <row r="114" spans="1:11" ht="57.75" customHeight="1" x14ac:dyDescent="0.2">
      <c r="A114" s="72" t="s">
        <v>167</v>
      </c>
      <c r="B114" s="73" t="s">
        <v>725</v>
      </c>
      <c r="C114" s="138" t="s">
        <v>723</v>
      </c>
      <c r="D114" s="196">
        <f>Иные!T194</f>
        <v>56460</v>
      </c>
      <c r="E114" s="196">
        <f>Иные!U194</f>
        <v>47757.486310000008</v>
      </c>
      <c r="F114" s="75">
        <f t="shared" si="2"/>
        <v>84.586408625575643</v>
      </c>
      <c r="G114" s="8"/>
      <c r="H114" s="8"/>
    </row>
    <row r="115" spans="1:11" ht="57.75" customHeight="1" x14ac:dyDescent="0.2">
      <c r="A115" s="72" t="s">
        <v>168</v>
      </c>
      <c r="B115" s="73" t="s">
        <v>727</v>
      </c>
      <c r="C115" s="138" t="s">
        <v>728</v>
      </c>
      <c r="D115" s="196">
        <f>Иные!W194</f>
        <v>17936</v>
      </c>
      <c r="E115" s="196">
        <f>Иные!X194</f>
        <v>14925.778900000001</v>
      </c>
      <c r="F115" s="75">
        <f t="shared" si="2"/>
        <v>83.216876115075834</v>
      </c>
      <c r="G115" s="8"/>
      <c r="H115" s="8"/>
    </row>
    <row r="116" spans="1:11" ht="67.5" customHeight="1" x14ac:dyDescent="0.2">
      <c r="A116" s="72" t="s">
        <v>87</v>
      </c>
      <c r="B116" s="73" t="s">
        <v>196</v>
      </c>
      <c r="C116" s="138" t="s">
        <v>609</v>
      </c>
      <c r="D116" s="196">
        <f>Иные!Z194</f>
        <v>29600</v>
      </c>
      <c r="E116" s="196">
        <f>Иные!AA194</f>
        <v>28688.749789999998</v>
      </c>
      <c r="F116" s="75">
        <f t="shared" si="2"/>
        <v>96.921451993243238</v>
      </c>
      <c r="G116" s="8"/>
      <c r="H116" s="8"/>
    </row>
    <row r="117" spans="1:11" ht="45.75" customHeight="1" x14ac:dyDescent="0.2">
      <c r="A117" s="72" t="s">
        <v>88</v>
      </c>
      <c r="B117" s="73" t="s">
        <v>715</v>
      </c>
      <c r="C117" s="138" t="s">
        <v>716</v>
      </c>
      <c r="D117" s="196">
        <f>Иные!AC194</f>
        <v>284853.39600000001</v>
      </c>
      <c r="E117" s="196">
        <f>Иные!AD194</f>
        <v>213640.04699999999</v>
      </c>
      <c r="F117" s="75">
        <f t="shared" si="2"/>
        <v>75</v>
      </c>
      <c r="G117" s="8"/>
      <c r="H117" s="8"/>
    </row>
    <row r="118" spans="1:11" ht="37.5" customHeight="1" x14ac:dyDescent="0.2">
      <c r="A118" s="72" t="s">
        <v>89</v>
      </c>
      <c r="B118" s="73" t="s">
        <v>925</v>
      </c>
      <c r="C118" s="138" t="s">
        <v>730</v>
      </c>
      <c r="D118" s="196">
        <f>Иные!AF194</f>
        <v>5000</v>
      </c>
      <c r="E118" s="196">
        <f>Иные!AG194</f>
        <v>5000</v>
      </c>
      <c r="F118" s="75">
        <f t="shared" si="2"/>
        <v>100</v>
      </c>
      <c r="G118" s="8"/>
      <c r="H118" s="8"/>
    </row>
    <row r="119" spans="1:11" ht="57.75" customHeight="1" x14ac:dyDescent="0.2">
      <c r="A119" s="72" t="s">
        <v>182</v>
      </c>
      <c r="B119" s="73" t="s">
        <v>731</v>
      </c>
      <c r="C119" s="138" t="s">
        <v>732</v>
      </c>
      <c r="D119" s="196">
        <f>Иные!AI194</f>
        <v>251880.77601000003</v>
      </c>
      <c r="E119" s="196">
        <f>Иные!AJ194</f>
        <v>194091.00883000001</v>
      </c>
      <c r="F119" s="75">
        <f t="shared" si="2"/>
        <v>77.05669797614658</v>
      </c>
      <c r="G119" s="8"/>
      <c r="H119" s="8"/>
    </row>
    <row r="120" spans="1:11" ht="69" customHeight="1" x14ac:dyDescent="0.2">
      <c r="A120" s="72" t="s">
        <v>183</v>
      </c>
      <c r="B120" s="73" t="s">
        <v>734</v>
      </c>
      <c r="C120" s="138" t="s">
        <v>735</v>
      </c>
      <c r="D120" s="196">
        <f>Иные!AL194</f>
        <v>310000</v>
      </c>
      <c r="E120" s="196">
        <f>Иные!AM194</f>
        <v>310000</v>
      </c>
      <c r="F120" s="75">
        <f t="shared" si="2"/>
        <v>100</v>
      </c>
      <c r="G120" s="8"/>
      <c r="H120" s="8"/>
    </row>
    <row r="121" spans="1:11" ht="47.25" customHeight="1" x14ac:dyDescent="0.2">
      <c r="A121" s="72" t="s">
        <v>186</v>
      </c>
      <c r="B121" s="73" t="s">
        <v>738</v>
      </c>
      <c r="C121" s="138" t="s">
        <v>749</v>
      </c>
      <c r="D121" s="196">
        <f>Иные!AO194</f>
        <v>228925.07465</v>
      </c>
      <c r="E121" s="196">
        <f>Иные!AP194</f>
        <v>157837.57853</v>
      </c>
      <c r="F121" s="75">
        <f t="shared" si="2"/>
        <v>68.947265288136492</v>
      </c>
      <c r="G121" s="8"/>
      <c r="H121" s="8"/>
    </row>
    <row r="122" spans="1:11" ht="60" customHeight="1" x14ac:dyDescent="0.2">
      <c r="A122" s="72" t="s">
        <v>187</v>
      </c>
      <c r="B122" s="73" t="s">
        <v>997</v>
      </c>
      <c r="C122" s="138" t="s">
        <v>752</v>
      </c>
      <c r="D122" s="196">
        <f>Иные!AR194</f>
        <v>717.5</v>
      </c>
      <c r="E122" s="196">
        <f>Иные!AS194</f>
        <v>607.5</v>
      </c>
      <c r="F122" s="75">
        <f t="shared" si="2"/>
        <v>84.668989547038336</v>
      </c>
      <c r="G122" s="8"/>
      <c r="H122" s="8"/>
    </row>
    <row r="123" spans="1:11" ht="44.25" customHeight="1" x14ac:dyDescent="0.2">
      <c r="A123" s="72" t="s">
        <v>188</v>
      </c>
      <c r="B123" s="73" t="s">
        <v>755</v>
      </c>
      <c r="C123" s="138" t="s">
        <v>756</v>
      </c>
      <c r="D123" s="196">
        <f>Иные!AU194</f>
        <v>52032</v>
      </c>
      <c r="E123" s="196">
        <f>Иные!AV194</f>
        <v>42000</v>
      </c>
      <c r="F123" s="75">
        <f t="shared" si="2"/>
        <v>80.719557195571952</v>
      </c>
      <c r="G123" s="8"/>
      <c r="H123" s="8"/>
    </row>
    <row r="124" spans="1:11" ht="65.25" customHeight="1" x14ac:dyDescent="0.35">
      <c r="A124" s="72" t="s">
        <v>189</v>
      </c>
      <c r="B124" s="73" t="s">
        <v>998</v>
      </c>
      <c r="C124" s="138" t="s">
        <v>758</v>
      </c>
      <c r="D124" s="196">
        <f>Иные!AX194</f>
        <v>4150</v>
      </c>
      <c r="E124" s="196">
        <f>Иные!AY194</f>
        <v>4150</v>
      </c>
      <c r="F124" s="75">
        <f t="shared" si="2"/>
        <v>100</v>
      </c>
      <c r="G124" s="8"/>
      <c r="H124" s="68"/>
      <c r="K124" s="68"/>
    </row>
    <row r="125" spans="1:11" ht="69.75" customHeight="1" x14ac:dyDescent="0.2">
      <c r="A125" s="72" t="s">
        <v>190</v>
      </c>
      <c r="B125" s="73" t="s">
        <v>840</v>
      </c>
      <c r="C125" s="138" t="s">
        <v>841</v>
      </c>
      <c r="D125" s="196">
        <f>Иные!BA194</f>
        <v>679463.3</v>
      </c>
      <c r="E125" s="196">
        <f>Иные!BB194</f>
        <v>424472.84959</v>
      </c>
      <c r="F125" s="75">
        <f t="shared" si="2"/>
        <v>62.471784655624518</v>
      </c>
      <c r="G125" s="8"/>
      <c r="H125" s="8"/>
    </row>
    <row r="126" spans="1:11" ht="61.5" customHeight="1" x14ac:dyDescent="0.2">
      <c r="A126" s="72" t="s">
        <v>191</v>
      </c>
      <c r="B126" s="73" t="s">
        <v>843</v>
      </c>
      <c r="C126" s="138" t="s">
        <v>844</v>
      </c>
      <c r="D126" s="196">
        <f>Иные!BD194</f>
        <v>52117</v>
      </c>
      <c r="E126" s="196">
        <f>Иные!BE194</f>
        <v>46694.177130000004</v>
      </c>
      <c r="F126" s="75">
        <f t="shared" si="2"/>
        <v>89.594905942398839</v>
      </c>
      <c r="G126" s="8"/>
      <c r="H126" s="8"/>
    </row>
    <row r="127" spans="1:11" ht="61.5" customHeight="1" x14ac:dyDescent="0.2">
      <c r="A127" s="72" t="s">
        <v>192</v>
      </c>
      <c r="B127" s="73" t="s">
        <v>846</v>
      </c>
      <c r="C127" s="138" t="s">
        <v>847</v>
      </c>
      <c r="D127" s="196">
        <f>Иные!BG194</f>
        <v>80000</v>
      </c>
      <c r="E127" s="196">
        <f>Иные!BH194</f>
        <v>71633.518519999998</v>
      </c>
      <c r="F127" s="75">
        <f t="shared" si="2"/>
        <v>89.541898149999994</v>
      </c>
      <c r="G127" s="8"/>
      <c r="H127" s="8"/>
    </row>
    <row r="128" spans="1:11" ht="70.5" customHeight="1" x14ac:dyDescent="0.2">
      <c r="A128" s="72" t="s">
        <v>193</v>
      </c>
      <c r="B128" s="73" t="s">
        <v>929</v>
      </c>
      <c r="C128" s="138" t="s">
        <v>930</v>
      </c>
      <c r="D128" s="196">
        <f>Иные!BJ194</f>
        <v>212066.63455999998</v>
      </c>
      <c r="E128" s="196">
        <f>Иные!BK194</f>
        <v>153190.14011000001</v>
      </c>
      <c r="F128" s="75">
        <f t="shared" si="2"/>
        <v>72.236795018623241</v>
      </c>
      <c r="G128" s="8"/>
      <c r="H128" s="8"/>
    </row>
    <row r="129" spans="1:8" ht="41.25" customHeight="1" x14ac:dyDescent="0.2">
      <c r="A129" s="72" t="s">
        <v>194</v>
      </c>
      <c r="B129" s="73" t="s">
        <v>993</v>
      </c>
      <c r="C129" s="138" t="s">
        <v>953</v>
      </c>
      <c r="D129" s="196">
        <f>Иные!BM194</f>
        <v>225</v>
      </c>
      <c r="E129" s="196">
        <f>Иные!BN194</f>
        <v>225</v>
      </c>
      <c r="F129" s="75">
        <f t="shared" si="2"/>
        <v>100</v>
      </c>
      <c r="G129" s="8"/>
      <c r="H129" s="8"/>
    </row>
    <row r="130" spans="1:8" ht="57" customHeight="1" x14ac:dyDescent="0.2">
      <c r="A130" s="72" t="s">
        <v>742</v>
      </c>
      <c r="B130" s="73" t="s">
        <v>996</v>
      </c>
      <c r="C130" s="138" t="s">
        <v>956</v>
      </c>
      <c r="D130" s="196">
        <f>Иные!BP194</f>
        <v>100</v>
      </c>
      <c r="E130" s="196">
        <f>Иные!BQ194</f>
        <v>100</v>
      </c>
      <c r="F130" s="75">
        <f t="shared" si="2"/>
        <v>100</v>
      </c>
      <c r="G130" s="8"/>
      <c r="H130" s="8"/>
    </row>
    <row r="131" spans="1:8" ht="76.5" customHeight="1" x14ac:dyDescent="0.2">
      <c r="A131" s="72" t="s">
        <v>743</v>
      </c>
      <c r="B131" s="73" t="s">
        <v>932</v>
      </c>
      <c r="C131" s="138" t="s">
        <v>933</v>
      </c>
      <c r="D131" s="196">
        <f>Иные!BS194</f>
        <v>100000</v>
      </c>
      <c r="E131" s="196">
        <f>Иные!BT194</f>
        <v>31867.899999999998</v>
      </c>
      <c r="F131" s="75">
        <f t="shared" si="2"/>
        <v>31.867899999999999</v>
      </c>
      <c r="G131" s="8"/>
      <c r="H131" s="8"/>
    </row>
    <row r="132" spans="1:8" ht="69.75" customHeight="1" x14ac:dyDescent="0.2">
      <c r="A132" s="72" t="s">
        <v>744</v>
      </c>
      <c r="B132" s="73" t="s">
        <v>935</v>
      </c>
      <c r="C132" s="138" t="s">
        <v>936</v>
      </c>
      <c r="D132" s="196">
        <f>Иные!BV194</f>
        <v>53400</v>
      </c>
      <c r="E132" s="196">
        <f>Иные!BW194</f>
        <v>0</v>
      </c>
      <c r="F132" s="75">
        <f t="shared" si="2"/>
        <v>0</v>
      </c>
      <c r="G132" s="8"/>
      <c r="H132" s="8"/>
    </row>
    <row r="133" spans="1:8" ht="71.25" customHeight="1" x14ac:dyDescent="0.2">
      <c r="A133" s="72" t="s">
        <v>745</v>
      </c>
      <c r="B133" s="73" t="s">
        <v>938</v>
      </c>
      <c r="C133" s="138" t="s">
        <v>940</v>
      </c>
      <c r="D133" s="196">
        <f>Иные!BY194</f>
        <v>46600</v>
      </c>
      <c r="E133" s="196">
        <f>Иные!BZ194</f>
        <v>335.81599999999997</v>
      </c>
      <c r="F133" s="75">
        <f t="shared" ref="F133:F172" si="3">E133/D133*100</f>
        <v>0.72063519313304714</v>
      </c>
      <c r="G133" s="8"/>
      <c r="H133" s="8"/>
    </row>
    <row r="134" spans="1:8" ht="59.25" customHeight="1" x14ac:dyDescent="0.2">
      <c r="A134" s="72" t="s">
        <v>746</v>
      </c>
      <c r="B134" s="73" t="s">
        <v>941</v>
      </c>
      <c r="C134" s="138" t="s">
        <v>942</v>
      </c>
      <c r="D134" s="196">
        <f>Иные!CB194</f>
        <v>102862.96</v>
      </c>
      <c r="E134" s="196">
        <f>Иные!CC194</f>
        <v>62565.292139999998</v>
      </c>
      <c r="F134" s="75">
        <f t="shared" si="3"/>
        <v>60.823927427326609</v>
      </c>
      <c r="G134" s="8"/>
      <c r="H134" s="8"/>
    </row>
    <row r="135" spans="1:8" ht="56.25" customHeight="1" x14ac:dyDescent="0.2">
      <c r="A135" s="72" t="s">
        <v>747</v>
      </c>
      <c r="B135" s="73" t="s">
        <v>945</v>
      </c>
      <c r="C135" s="138" t="s">
        <v>944</v>
      </c>
      <c r="D135" s="196">
        <f>Иные!CE194</f>
        <v>183156.42712000001</v>
      </c>
      <c r="E135" s="196">
        <f>Иные!CF194</f>
        <v>161235.86366999999</v>
      </c>
      <c r="F135" s="75">
        <f t="shared" si="3"/>
        <v>88.03178037774336</v>
      </c>
      <c r="G135" s="8"/>
      <c r="H135" s="8"/>
    </row>
    <row r="136" spans="1:8" ht="89.25" customHeight="1" x14ac:dyDescent="0.2">
      <c r="A136" s="72" t="s">
        <v>748</v>
      </c>
      <c r="B136" s="73" t="s">
        <v>948</v>
      </c>
      <c r="C136" s="138" t="s">
        <v>947</v>
      </c>
      <c r="D136" s="196">
        <f>Иные!CH194</f>
        <v>3000</v>
      </c>
      <c r="E136" s="196">
        <f>Иные!CI194</f>
        <v>0</v>
      </c>
      <c r="F136" s="75">
        <f t="shared" si="3"/>
        <v>0</v>
      </c>
      <c r="G136" s="8"/>
      <c r="H136" s="8"/>
    </row>
    <row r="137" spans="1:8" ht="59.25" customHeight="1" x14ac:dyDescent="0.2">
      <c r="A137" s="72" t="s">
        <v>750</v>
      </c>
      <c r="B137" s="73" t="s">
        <v>1201</v>
      </c>
      <c r="C137" s="138" t="s">
        <v>1202</v>
      </c>
      <c r="D137" s="196">
        <f>Иные!CK194</f>
        <v>34086.184290000005</v>
      </c>
      <c r="E137" s="196">
        <f>Иные!CL194</f>
        <v>34086.184290000005</v>
      </c>
      <c r="F137" s="75">
        <f t="shared" si="3"/>
        <v>100</v>
      </c>
      <c r="G137" s="8"/>
      <c r="H137" s="8"/>
    </row>
    <row r="138" spans="1:8" ht="49.5" customHeight="1" x14ac:dyDescent="0.2">
      <c r="A138" s="72" t="s">
        <v>751</v>
      </c>
      <c r="B138" s="73" t="s">
        <v>951</v>
      </c>
      <c r="C138" s="138" t="s">
        <v>950</v>
      </c>
      <c r="D138" s="196">
        <f>Иные!CN194</f>
        <v>150000</v>
      </c>
      <c r="E138" s="196">
        <f>Иные!CO194</f>
        <v>0</v>
      </c>
      <c r="F138" s="75">
        <f t="shared" si="3"/>
        <v>0</v>
      </c>
      <c r="G138" s="8"/>
      <c r="H138" s="8"/>
    </row>
    <row r="139" spans="1:8" ht="49.5" customHeight="1" x14ac:dyDescent="0.2">
      <c r="A139" s="72" t="s">
        <v>1002</v>
      </c>
      <c r="B139" s="73" t="s">
        <v>1001</v>
      </c>
      <c r="C139" s="138" t="s">
        <v>1006</v>
      </c>
      <c r="D139" s="196">
        <f>Иные!CQ194</f>
        <v>50000</v>
      </c>
      <c r="E139" s="196">
        <f>Иные!CR194</f>
        <v>40400</v>
      </c>
      <c r="F139" s="75">
        <f t="shared" si="3"/>
        <v>80.800000000000011</v>
      </c>
      <c r="G139" s="8"/>
      <c r="H139" s="8"/>
    </row>
    <row r="140" spans="1:8" ht="49.5" customHeight="1" x14ac:dyDescent="0.2">
      <c r="A140" s="72" t="s">
        <v>1003</v>
      </c>
      <c r="B140" s="73" t="s">
        <v>1009</v>
      </c>
      <c r="C140" s="138" t="s">
        <v>1008</v>
      </c>
      <c r="D140" s="196">
        <f>Иные!CT194</f>
        <v>71824.399999999994</v>
      </c>
      <c r="E140" s="196">
        <f>Иные!CU194</f>
        <v>71824.399999999994</v>
      </c>
      <c r="F140" s="75">
        <f t="shared" si="3"/>
        <v>100</v>
      </c>
      <c r="G140" s="8"/>
      <c r="H140" s="8"/>
    </row>
    <row r="141" spans="1:8" ht="66" customHeight="1" x14ac:dyDescent="0.2">
      <c r="A141" s="72" t="s">
        <v>1004</v>
      </c>
      <c r="B141" s="73" t="s">
        <v>1012</v>
      </c>
      <c r="C141" s="138" t="s">
        <v>1011</v>
      </c>
      <c r="D141" s="196">
        <f>Иные!CW194</f>
        <v>10901.846890000001</v>
      </c>
      <c r="E141" s="196">
        <f>Иные!CX194</f>
        <v>45.976300000000002</v>
      </c>
      <c r="F141" s="75">
        <f t="shared" si="3"/>
        <v>0.42172945982366478</v>
      </c>
      <c r="G141" s="8"/>
      <c r="H141" s="8"/>
    </row>
    <row r="142" spans="1:8" ht="49.5" customHeight="1" x14ac:dyDescent="0.2">
      <c r="A142" s="72" t="s">
        <v>1005</v>
      </c>
      <c r="B142" s="73" t="s">
        <v>1015</v>
      </c>
      <c r="C142" s="138" t="s">
        <v>1016</v>
      </c>
      <c r="D142" s="196">
        <f>Иные!CZ194</f>
        <v>4600</v>
      </c>
      <c r="E142" s="196">
        <f>Иные!DA194</f>
        <v>4600</v>
      </c>
      <c r="F142" s="75">
        <f t="shared" si="3"/>
        <v>100</v>
      </c>
      <c r="G142" s="8"/>
      <c r="H142" s="8"/>
    </row>
    <row r="143" spans="1:8" ht="49.5" customHeight="1" x14ac:dyDescent="0.2">
      <c r="A143" s="72" t="s">
        <v>1017</v>
      </c>
      <c r="B143" s="73" t="s">
        <v>1023</v>
      </c>
      <c r="C143" s="138" t="s">
        <v>1024</v>
      </c>
      <c r="D143" s="196">
        <f>Иные!DC194</f>
        <v>636.29999999999995</v>
      </c>
      <c r="E143" s="196">
        <f>Иные!DD194</f>
        <v>598.9</v>
      </c>
      <c r="F143" s="75">
        <f t="shared" si="3"/>
        <v>94.122269369794125</v>
      </c>
      <c r="G143" s="8"/>
      <c r="H143" s="8"/>
    </row>
    <row r="144" spans="1:8" ht="49.5" customHeight="1" x14ac:dyDescent="0.2">
      <c r="A144" s="72" t="s">
        <v>1018</v>
      </c>
      <c r="B144" s="73" t="s">
        <v>1153</v>
      </c>
      <c r="C144" s="138" t="s">
        <v>1025</v>
      </c>
      <c r="D144" s="196">
        <f>Иные!DF194</f>
        <v>10000</v>
      </c>
      <c r="E144" s="196">
        <f>Иные!DG194</f>
        <v>10000</v>
      </c>
      <c r="F144" s="75">
        <f t="shared" si="3"/>
        <v>100</v>
      </c>
      <c r="G144" s="8"/>
      <c r="H144" s="8"/>
    </row>
    <row r="145" spans="1:8" ht="49.5" customHeight="1" x14ac:dyDescent="0.2">
      <c r="A145" s="72" t="s">
        <v>1019</v>
      </c>
      <c r="B145" s="73" t="s">
        <v>1029</v>
      </c>
      <c r="C145" s="138" t="s">
        <v>1027</v>
      </c>
      <c r="D145" s="196">
        <f>Иные!DI194</f>
        <v>3000</v>
      </c>
      <c r="E145" s="196">
        <f>Иные!DJ194</f>
        <v>0</v>
      </c>
      <c r="F145" s="75">
        <f t="shared" si="3"/>
        <v>0</v>
      </c>
      <c r="G145" s="8"/>
      <c r="H145" s="8"/>
    </row>
    <row r="146" spans="1:8" ht="49.5" customHeight="1" x14ac:dyDescent="0.2">
      <c r="A146" s="72" t="s">
        <v>1020</v>
      </c>
      <c r="B146" s="73" t="s">
        <v>1031</v>
      </c>
      <c r="C146" s="138" t="s">
        <v>1032</v>
      </c>
      <c r="D146" s="196">
        <f>Иные!DL194</f>
        <v>8227</v>
      </c>
      <c r="E146" s="196">
        <f>Иные!DM194</f>
        <v>3925.2519700000003</v>
      </c>
      <c r="F146" s="75">
        <f t="shared" si="3"/>
        <v>47.711826546736361</v>
      </c>
      <c r="G146" s="8"/>
      <c r="H146" s="8"/>
    </row>
    <row r="147" spans="1:8" ht="66" customHeight="1" x14ac:dyDescent="0.2">
      <c r="A147" s="72" t="s">
        <v>1021</v>
      </c>
      <c r="B147" s="73" t="s">
        <v>1039</v>
      </c>
      <c r="C147" s="138" t="s">
        <v>1040</v>
      </c>
      <c r="D147" s="196">
        <f>Иные!DO194</f>
        <v>500</v>
      </c>
      <c r="E147" s="196">
        <f>Иные!DP194</f>
        <v>498.51</v>
      </c>
      <c r="F147" s="75">
        <f t="shared" si="3"/>
        <v>99.701999999999998</v>
      </c>
      <c r="G147" s="8"/>
      <c r="H147" s="8"/>
    </row>
    <row r="148" spans="1:8" ht="49.5" customHeight="1" x14ac:dyDescent="0.2">
      <c r="A148" s="72" t="s">
        <v>1033</v>
      </c>
      <c r="B148" s="73" t="s">
        <v>1043</v>
      </c>
      <c r="C148" s="138" t="s">
        <v>1041</v>
      </c>
      <c r="D148" s="196">
        <f>Иные!DR194</f>
        <v>10000</v>
      </c>
      <c r="E148" s="196">
        <f>Иные!DS194</f>
        <v>1558.297</v>
      </c>
      <c r="F148" s="75">
        <f t="shared" si="3"/>
        <v>15.582970000000001</v>
      </c>
      <c r="G148" s="8"/>
      <c r="H148" s="8"/>
    </row>
    <row r="149" spans="1:8" ht="49.5" customHeight="1" x14ac:dyDescent="0.2">
      <c r="A149" s="72" t="s">
        <v>1034</v>
      </c>
      <c r="B149" s="73" t="s">
        <v>1046</v>
      </c>
      <c r="C149" s="138" t="s">
        <v>1044</v>
      </c>
      <c r="D149" s="196">
        <f>Иные!DU194</f>
        <v>17600.75661</v>
      </c>
      <c r="E149" s="196">
        <f>Иные!DV194</f>
        <v>9151.3893900000003</v>
      </c>
      <c r="F149" s="75">
        <f t="shared" si="3"/>
        <v>51.994295431598495</v>
      </c>
      <c r="G149" s="8"/>
      <c r="H149" s="8"/>
    </row>
    <row r="150" spans="1:8" ht="68.25" customHeight="1" x14ac:dyDescent="0.2">
      <c r="A150" s="72" t="s">
        <v>1035</v>
      </c>
      <c r="B150" s="73" t="s">
        <v>1048</v>
      </c>
      <c r="C150" s="138" t="s">
        <v>1047</v>
      </c>
      <c r="D150" s="196">
        <f>Иные!DX194</f>
        <v>43118.654089999996</v>
      </c>
      <c r="E150" s="196">
        <f>Иные!DY194</f>
        <v>1153.3460300000002</v>
      </c>
      <c r="F150" s="75">
        <f t="shared" si="3"/>
        <v>2.6748191805631572</v>
      </c>
      <c r="G150" s="8"/>
      <c r="H150" s="8"/>
    </row>
    <row r="151" spans="1:8" ht="69.75" customHeight="1" x14ac:dyDescent="0.2">
      <c r="A151" s="72" t="s">
        <v>1036</v>
      </c>
      <c r="B151" s="73" t="s">
        <v>1051</v>
      </c>
      <c r="C151" s="138" t="s">
        <v>1050</v>
      </c>
      <c r="D151" s="196">
        <f>Иные!EA194</f>
        <v>940.80201</v>
      </c>
      <c r="E151" s="196">
        <f>Иные!EB194</f>
        <v>698.85864000000004</v>
      </c>
      <c r="F151" s="75">
        <f t="shared" si="3"/>
        <v>74.283285172828244</v>
      </c>
      <c r="G151" s="8"/>
      <c r="H151" s="8"/>
    </row>
    <row r="152" spans="1:8" ht="84.75" customHeight="1" x14ac:dyDescent="0.2">
      <c r="A152" s="72" t="s">
        <v>1037</v>
      </c>
      <c r="B152" s="73" t="s">
        <v>1062</v>
      </c>
      <c r="C152" s="138" t="s">
        <v>1053</v>
      </c>
      <c r="D152" s="196">
        <f>Иные!ED194</f>
        <v>18277.500000000004</v>
      </c>
      <c r="E152" s="196">
        <f>Иные!EE194</f>
        <v>18277.500000000004</v>
      </c>
      <c r="F152" s="75">
        <f t="shared" si="3"/>
        <v>100</v>
      </c>
      <c r="G152" s="8"/>
      <c r="H152" s="8"/>
    </row>
    <row r="153" spans="1:8" ht="60" customHeight="1" x14ac:dyDescent="0.2">
      <c r="A153" s="72" t="s">
        <v>1056</v>
      </c>
      <c r="B153" s="73" t="s">
        <v>1063</v>
      </c>
      <c r="C153" s="138" t="s">
        <v>1061</v>
      </c>
      <c r="D153" s="196">
        <f>Иные!EG194</f>
        <v>5496</v>
      </c>
      <c r="E153" s="196">
        <f>Иные!EH194</f>
        <v>5496</v>
      </c>
      <c r="F153" s="75">
        <f t="shared" si="3"/>
        <v>100</v>
      </c>
      <c r="G153" s="8"/>
      <c r="H153" s="8"/>
    </row>
    <row r="154" spans="1:8" ht="68.25" customHeight="1" x14ac:dyDescent="0.2">
      <c r="A154" s="72" t="s">
        <v>1057</v>
      </c>
      <c r="B154" s="73" t="s">
        <v>1067</v>
      </c>
      <c r="C154" s="138" t="s">
        <v>1066</v>
      </c>
      <c r="D154" s="196">
        <f>Иные!EJ194</f>
        <v>16027.8</v>
      </c>
      <c r="E154" s="196">
        <f>Иные!EK194</f>
        <v>16027.8</v>
      </c>
      <c r="F154" s="75">
        <f t="shared" si="3"/>
        <v>100</v>
      </c>
      <c r="G154" s="8"/>
      <c r="H154" s="8"/>
    </row>
    <row r="155" spans="1:8" ht="66" customHeight="1" x14ac:dyDescent="0.2">
      <c r="A155" s="72" t="s">
        <v>1058</v>
      </c>
      <c r="B155" s="73" t="s">
        <v>1071</v>
      </c>
      <c r="C155" s="138" t="s">
        <v>1070</v>
      </c>
      <c r="D155" s="196">
        <f>Иные!EM194</f>
        <v>60682.503559999997</v>
      </c>
      <c r="E155" s="196">
        <f>Иные!EN194</f>
        <v>33516.664720000001</v>
      </c>
      <c r="F155" s="75">
        <f t="shared" si="3"/>
        <v>55.232831135354033</v>
      </c>
      <c r="G155" s="8"/>
      <c r="H155" s="8"/>
    </row>
    <row r="156" spans="1:8" ht="61.5" customHeight="1" x14ac:dyDescent="0.2">
      <c r="A156" s="72" t="s">
        <v>1059</v>
      </c>
      <c r="B156" s="73" t="s">
        <v>1076</v>
      </c>
      <c r="C156" s="138" t="s">
        <v>1074</v>
      </c>
      <c r="D156" s="196">
        <f>Иные!EP194</f>
        <v>15647.940000000002</v>
      </c>
      <c r="E156" s="196">
        <f>Иные!EQ194</f>
        <v>15647.940000000002</v>
      </c>
      <c r="F156" s="75">
        <f t="shared" si="3"/>
        <v>100</v>
      </c>
      <c r="G156" s="8"/>
      <c r="H156" s="8"/>
    </row>
    <row r="157" spans="1:8" ht="73.5" customHeight="1" x14ac:dyDescent="0.2">
      <c r="A157" s="72" t="s">
        <v>1060</v>
      </c>
      <c r="B157" s="73" t="s">
        <v>1081</v>
      </c>
      <c r="C157" s="138" t="s">
        <v>1082</v>
      </c>
      <c r="D157" s="196">
        <f>Иные!ES194</f>
        <v>3242</v>
      </c>
      <c r="E157" s="196">
        <f>Иные!ET194</f>
        <v>3242</v>
      </c>
      <c r="F157" s="75">
        <f t="shared" si="3"/>
        <v>100</v>
      </c>
      <c r="G157" s="8"/>
      <c r="H157" s="8"/>
    </row>
    <row r="158" spans="1:8" ht="73.5" customHeight="1" x14ac:dyDescent="0.2">
      <c r="A158" s="72" t="s">
        <v>1087</v>
      </c>
      <c r="B158" s="73" t="s">
        <v>1090</v>
      </c>
      <c r="C158" s="138" t="s">
        <v>1086</v>
      </c>
      <c r="D158" s="196">
        <f>Иные!EV194</f>
        <v>27000</v>
      </c>
      <c r="E158" s="196">
        <f>Иные!EW194</f>
        <v>27000</v>
      </c>
      <c r="F158" s="75">
        <f t="shared" si="3"/>
        <v>100</v>
      </c>
      <c r="G158" s="8"/>
      <c r="H158" s="8"/>
    </row>
    <row r="159" spans="1:8" ht="73.5" customHeight="1" x14ac:dyDescent="0.2">
      <c r="A159" s="72" t="s">
        <v>1088</v>
      </c>
      <c r="B159" s="73" t="s">
        <v>1093</v>
      </c>
      <c r="C159" s="138" t="s">
        <v>1094</v>
      </c>
      <c r="D159" s="196">
        <f>Иные!EY194</f>
        <v>3690</v>
      </c>
      <c r="E159" s="196">
        <f>Иные!EZ194</f>
        <v>3470</v>
      </c>
      <c r="F159" s="75">
        <f t="shared" si="3"/>
        <v>94.037940379403793</v>
      </c>
      <c r="G159" s="8"/>
      <c r="H159" s="8"/>
    </row>
    <row r="160" spans="1:8" ht="48.75" customHeight="1" x14ac:dyDescent="0.2">
      <c r="A160" s="72" t="s">
        <v>1089</v>
      </c>
      <c r="B160" s="73" t="s">
        <v>1196</v>
      </c>
      <c r="C160" s="138" t="s">
        <v>1097</v>
      </c>
      <c r="D160" s="196">
        <f>Иные!FB194</f>
        <v>500</v>
      </c>
      <c r="E160" s="196">
        <f>Иные!FC194</f>
        <v>0</v>
      </c>
      <c r="F160" s="75">
        <f t="shared" si="3"/>
        <v>0</v>
      </c>
      <c r="G160" s="8"/>
      <c r="H160" s="8"/>
    </row>
    <row r="161" spans="1:10" ht="48.75" customHeight="1" x14ac:dyDescent="0.2">
      <c r="A161" s="72" t="s">
        <v>1154</v>
      </c>
      <c r="B161" s="73" t="s">
        <v>1155</v>
      </c>
      <c r="C161" s="138" t="s">
        <v>1157</v>
      </c>
      <c r="D161" s="196">
        <f>Иные!FE194</f>
        <v>24506.57</v>
      </c>
      <c r="E161" s="196">
        <f>Иные!FF194</f>
        <v>8066.1020399999998</v>
      </c>
      <c r="F161" s="75">
        <f t="shared" si="3"/>
        <v>32.914039133179394</v>
      </c>
      <c r="G161" s="8"/>
      <c r="H161" s="8"/>
    </row>
    <row r="162" spans="1:10" ht="48.75" customHeight="1" x14ac:dyDescent="0.2">
      <c r="A162" s="72" t="s">
        <v>1158</v>
      </c>
      <c r="B162" s="73" t="s">
        <v>1164</v>
      </c>
      <c r="C162" s="138" t="s">
        <v>1165</v>
      </c>
      <c r="D162" s="196">
        <f>Иные!FH194</f>
        <v>62000</v>
      </c>
      <c r="E162" s="196">
        <f>Иные!FI194</f>
        <v>0</v>
      </c>
      <c r="F162" s="75">
        <f t="shared" si="3"/>
        <v>0</v>
      </c>
      <c r="G162" s="8"/>
      <c r="H162" s="8"/>
    </row>
    <row r="163" spans="1:10" ht="48.75" customHeight="1" x14ac:dyDescent="0.2">
      <c r="A163" s="72" t="s">
        <v>1159</v>
      </c>
      <c r="B163" s="73" t="s">
        <v>1168</v>
      </c>
      <c r="C163" s="138" t="s">
        <v>1167</v>
      </c>
      <c r="D163" s="196">
        <f>Иные!FK194</f>
        <v>76000</v>
      </c>
      <c r="E163" s="196">
        <f>Иные!FL194</f>
        <v>0</v>
      </c>
      <c r="F163" s="75">
        <f t="shared" si="3"/>
        <v>0</v>
      </c>
      <c r="G163" s="8"/>
      <c r="H163" s="8"/>
    </row>
    <row r="164" spans="1:10" ht="45" customHeight="1" x14ac:dyDescent="0.2">
      <c r="A164" s="72" t="s">
        <v>1160</v>
      </c>
      <c r="B164" s="73" t="s">
        <v>1171</v>
      </c>
      <c r="C164" s="138" t="s">
        <v>1170</v>
      </c>
      <c r="D164" s="196">
        <f>Иные!FN194</f>
        <v>255164</v>
      </c>
      <c r="E164" s="196">
        <f>Иные!FO194</f>
        <v>22489.092560000001</v>
      </c>
      <c r="F164" s="75">
        <f t="shared" si="3"/>
        <v>8.8135836403254384</v>
      </c>
      <c r="G164" s="8"/>
      <c r="H164" s="8"/>
    </row>
    <row r="165" spans="1:10" ht="82.5" customHeight="1" x14ac:dyDescent="0.2">
      <c r="A165" s="72" t="s">
        <v>1161</v>
      </c>
      <c r="B165" s="73" t="s">
        <v>1174</v>
      </c>
      <c r="C165" s="138" t="s">
        <v>1173</v>
      </c>
      <c r="D165" s="196">
        <f>Иные!FQ194</f>
        <v>110000</v>
      </c>
      <c r="E165" s="196">
        <f>Иные!FR194</f>
        <v>0</v>
      </c>
      <c r="F165" s="75">
        <f t="shared" si="3"/>
        <v>0</v>
      </c>
      <c r="G165" s="8"/>
      <c r="H165" s="8"/>
    </row>
    <row r="166" spans="1:10" ht="95.25" customHeight="1" x14ac:dyDescent="0.2">
      <c r="A166" s="72" t="s">
        <v>1162</v>
      </c>
      <c r="B166" s="73" t="s">
        <v>1177</v>
      </c>
      <c r="C166" s="138" t="s">
        <v>1176</v>
      </c>
      <c r="D166" s="196">
        <f>Иные!FT194</f>
        <v>200000</v>
      </c>
      <c r="E166" s="196">
        <f>Иные!FU194</f>
        <v>0</v>
      </c>
      <c r="F166" s="75">
        <f t="shared" si="3"/>
        <v>0</v>
      </c>
      <c r="G166" s="8"/>
      <c r="H166" s="8"/>
    </row>
    <row r="167" spans="1:10" ht="55.5" customHeight="1" x14ac:dyDescent="0.2">
      <c r="A167" s="72" t="s">
        <v>1163</v>
      </c>
      <c r="B167" s="73" t="s">
        <v>1179</v>
      </c>
      <c r="C167" s="138" t="s">
        <v>1180</v>
      </c>
      <c r="D167" s="196">
        <f>Иные!FW194</f>
        <v>6026.800000000002</v>
      </c>
      <c r="E167" s="196">
        <f>Иные!FX194</f>
        <v>0</v>
      </c>
      <c r="F167" s="75">
        <f t="shared" si="3"/>
        <v>0</v>
      </c>
      <c r="G167" s="8"/>
      <c r="H167" s="8"/>
    </row>
    <row r="168" spans="1:10" ht="54" customHeight="1" x14ac:dyDescent="0.2">
      <c r="A168" s="72" t="s">
        <v>1207</v>
      </c>
      <c r="B168" s="73" t="s">
        <v>1212</v>
      </c>
      <c r="C168" s="138" t="s">
        <v>1213</v>
      </c>
      <c r="D168" s="196">
        <f>Иные!FZ194</f>
        <v>200</v>
      </c>
      <c r="E168" s="196">
        <f>Иные!GA194</f>
        <v>200</v>
      </c>
      <c r="F168" s="75">
        <f t="shared" si="3"/>
        <v>100</v>
      </c>
      <c r="G168" s="8"/>
      <c r="H168" s="8"/>
    </row>
    <row r="169" spans="1:10" ht="54" customHeight="1" x14ac:dyDescent="0.2">
      <c r="A169" s="72" t="s">
        <v>1208</v>
      </c>
      <c r="B169" s="73" t="s">
        <v>1219</v>
      </c>
      <c r="C169" s="138" t="s">
        <v>1220</v>
      </c>
      <c r="D169" s="196">
        <f>Иные!GC194</f>
        <v>5613.3</v>
      </c>
      <c r="E169" s="196">
        <f>Иные!GD194</f>
        <v>5613.3</v>
      </c>
      <c r="F169" s="75">
        <f t="shared" si="3"/>
        <v>100</v>
      </c>
      <c r="G169" s="8"/>
      <c r="H169" s="8"/>
    </row>
    <row r="170" spans="1:10" ht="52.5" customHeight="1" x14ac:dyDescent="0.2">
      <c r="A170" s="72" t="s">
        <v>1209</v>
      </c>
      <c r="B170" s="73" t="s">
        <v>1225</v>
      </c>
      <c r="C170" s="138" t="s">
        <v>1226</v>
      </c>
      <c r="D170" s="196">
        <f>Иные!GF194</f>
        <v>14499.996999999999</v>
      </c>
      <c r="E170" s="196">
        <f>Иные!GG194</f>
        <v>14499.996999999999</v>
      </c>
      <c r="F170" s="75">
        <f t="shared" si="3"/>
        <v>100</v>
      </c>
      <c r="G170" s="8"/>
      <c r="H170" s="8"/>
    </row>
    <row r="171" spans="1:10" ht="37.5" customHeight="1" x14ac:dyDescent="0.2">
      <c r="A171" s="72" t="s">
        <v>1210</v>
      </c>
      <c r="B171" s="73" t="s">
        <v>1232</v>
      </c>
      <c r="C171" s="138" t="s">
        <v>1233</v>
      </c>
      <c r="D171" s="196">
        <f>Иные!GI194</f>
        <v>3823.2188899999996</v>
      </c>
      <c r="E171" s="196">
        <f>Иные!GJ194</f>
        <v>0</v>
      </c>
      <c r="F171" s="75">
        <f t="shared" si="3"/>
        <v>0</v>
      </c>
      <c r="G171" s="8"/>
      <c r="H171" s="8"/>
    </row>
    <row r="172" spans="1:10" ht="84.75" customHeight="1" x14ac:dyDescent="0.2">
      <c r="A172" s="72" t="s">
        <v>1231</v>
      </c>
      <c r="B172" s="73" t="s">
        <v>1238</v>
      </c>
      <c r="C172" s="138" t="s">
        <v>1239</v>
      </c>
      <c r="D172" s="196">
        <f>Иные!GL194</f>
        <v>49527.311450000001</v>
      </c>
      <c r="E172" s="196">
        <f>Иные!GM194</f>
        <v>49527.311450000001</v>
      </c>
      <c r="F172" s="75">
        <f t="shared" si="3"/>
        <v>100</v>
      </c>
      <c r="G172" s="8"/>
      <c r="H172" s="8"/>
    </row>
    <row r="173" spans="1:10" x14ac:dyDescent="0.25">
      <c r="A173" s="72"/>
      <c r="B173" s="309" t="s">
        <v>90</v>
      </c>
      <c r="C173" s="310"/>
      <c r="D173" s="311">
        <f>D6+D10+D86+D108</f>
        <v>65368877.589639999</v>
      </c>
      <c r="E173" s="312">
        <f>E6+E10+E86+E108</f>
        <v>42625486.423950009</v>
      </c>
      <c r="F173" s="312">
        <f>E173/D173*100</f>
        <v>65.207615604991688</v>
      </c>
      <c r="G173" s="5"/>
      <c r="H173" s="8"/>
    </row>
    <row r="174" spans="1:10" ht="10.5" customHeight="1" x14ac:dyDescent="0.3">
      <c r="A174" s="8"/>
      <c r="B174" s="89"/>
      <c r="C174" s="90"/>
      <c r="D174" s="90"/>
      <c r="E174" s="88"/>
      <c r="F174" s="91"/>
      <c r="G174" s="10"/>
      <c r="H174" s="14"/>
      <c r="J174" s="6"/>
    </row>
    <row r="175" spans="1:10" x14ac:dyDescent="0.2">
      <c r="A175" s="206"/>
      <c r="B175" s="206"/>
      <c r="C175" s="206"/>
      <c r="D175" s="206"/>
      <c r="E175" s="206"/>
      <c r="F175" s="206"/>
      <c r="G175" s="10"/>
      <c r="H175" s="8"/>
    </row>
    <row r="176" spans="1:10" ht="17.25" customHeight="1" x14ac:dyDescent="0.2">
      <c r="A176" s="207" t="s">
        <v>1100</v>
      </c>
      <c r="B176" s="207"/>
      <c r="C176" s="207"/>
      <c r="D176" s="207"/>
      <c r="E176" s="207"/>
      <c r="F176" s="207"/>
      <c r="G176" s="10"/>
      <c r="H176" s="8"/>
    </row>
    <row r="177" spans="1:10" ht="65.25" customHeight="1" x14ac:dyDescent="0.2">
      <c r="A177" s="207" t="s">
        <v>860</v>
      </c>
      <c r="B177" s="207"/>
      <c r="C177" s="207"/>
      <c r="D177" s="207"/>
      <c r="E177" s="207"/>
      <c r="F177" s="207"/>
      <c r="G177" s="10"/>
      <c r="H177" s="8"/>
    </row>
    <row r="178" spans="1:10" ht="49.5" customHeight="1" x14ac:dyDescent="0.2">
      <c r="A178" s="207" t="s">
        <v>1149</v>
      </c>
      <c r="B178" s="207"/>
      <c r="C178" s="207"/>
      <c r="D178" s="207"/>
      <c r="E178" s="207"/>
      <c r="F178" s="207"/>
      <c r="G178" s="10"/>
      <c r="H178" s="8"/>
    </row>
    <row r="179" spans="1:10" ht="49.5" customHeight="1" x14ac:dyDescent="0.2">
      <c r="A179" s="207" t="s">
        <v>962</v>
      </c>
      <c r="B179" s="207"/>
      <c r="C179" s="207"/>
      <c r="D179" s="207"/>
      <c r="E179" s="207"/>
      <c r="F179" s="207"/>
      <c r="G179" s="10"/>
      <c r="H179" s="8"/>
    </row>
    <row r="180" spans="1:10" ht="49.5" customHeight="1" x14ac:dyDescent="0.2">
      <c r="A180" s="207" t="s">
        <v>1151</v>
      </c>
      <c r="B180" s="207"/>
      <c r="C180" s="207"/>
      <c r="D180" s="207"/>
      <c r="E180" s="207"/>
      <c r="F180" s="207"/>
      <c r="G180" s="10"/>
      <c r="H180" s="8"/>
    </row>
    <row r="181" spans="1:10" ht="34.5" customHeight="1" x14ac:dyDescent="0.2">
      <c r="A181" s="207" t="s">
        <v>1150</v>
      </c>
      <c r="B181" s="207"/>
      <c r="C181" s="207"/>
      <c r="D181" s="207"/>
      <c r="E181" s="207"/>
      <c r="F181" s="207"/>
      <c r="G181" s="10"/>
      <c r="H181" s="8"/>
    </row>
    <row r="182" spans="1:10" ht="54" customHeight="1" x14ac:dyDescent="0.3">
      <c r="A182" s="207" t="s">
        <v>994</v>
      </c>
      <c r="B182" s="207"/>
      <c r="C182" s="207"/>
      <c r="D182" s="207"/>
      <c r="E182" s="207"/>
      <c r="F182" s="207"/>
      <c r="G182" s="10"/>
      <c r="H182" s="8"/>
      <c r="J182" s="15"/>
    </row>
    <row r="183" spans="1:10" ht="48" customHeight="1" x14ac:dyDescent="0.2">
      <c r="A183" s="207" t="s">
        <v>995</v>
      </c>
      <c r="B183" s="207"/>
      <c r="C183" s="207"/>
      <c r="D183" s="207"/>
      <c r="E183" s="207"/>
      <c r="F183" s="207"/>
    </row>
    <row r="184" spans="1:10" ht="72" customHeight="1" x14ac:dyDescent="0.2">
      <c r="A184" s="207" t="s">
        <v>1185</v>
      </c>
      <c r="B184" s="207"/>
      <c r="C184" s="207"/>
      <c r="D184" s="207"/>
      <c r="E184" s="207"/>
      <c r="F184" s="207"/>
    </row>
    <row r="185" spans="1:10" ht="102.75" customHeight="1" x14ac:dyDescent="0.2">
      <c r="A185" s="207" t="s">
        <v>999</v>
      </c>
      <c r="B185" s="207"/>
      <c r="C185" s="207"/>
      <c r="D185" s="207"/>
      <c r="E185" s="207"/>
      <c r="F185" s="207"/>
    </row>
    <row r="186" spans="1:10" ht="67.5" customHeight="1" x14ac:dyDescent="0.2">
      <c r="A186" s="207" t="s">
        <v>1184</v>
      </c>
      <c r="B186" s="207"/>
      <c r="C186" s="207"/>
      <c r="D186" s="207"/>
      <c r="E186" s="207"/>
      <c r="F186" s="207"/>
    </row>
    <row r="187" spans="1:10" ht="65.25" customHeight="1" x14ac:dyDescent="0.2">
      <c r="A187" s="207" t="s">
        <v>1183</v>
      </c>
      <c r="B187" s="207"/>
      <c r="C187" s="207"/>
      <c r="D187" s="207"/>
      <c r="E187" s="207"/>
      <c r="F187" s="207"/>
    </row>
    <row r="188" spans="1:10" ht="79.5" customHeight="1" x14ac:dyDescent="0.2">
      <c r="A188" s="207" t="s">
        <v>1189</v>
      </c>
      <c r="B188" s="207"/>
      <c r="C188" s="207"/>
      <c r="D188" s="207"/>
      <c r="E188" s="207"/>
      <c r="F188" s="207"/>
    </row>
    <row r="189" spans="1:10" ht="69" customHeight="1" x14ac:dyDescent="0.2">
      <c r="A189" s="207" t="s">
        <v>1191</v>
      </c>
      <c r="B189" s="207"/>
      <c r="C189" s="207"/>
      <c r="D189" s="207"/>
      <c r="E189" s="207"/>
      <c r="F189" s="207"/>
    </row>
    <row r="190" spans="1:10" ht="57" customHeight="1" x14ac:dyDescent="0.2">
      <c r="A190" s="207" t="s">
        <v>1075</v>
      </c>
      <c r="B190" s="207"/>
      <c r="C190" s="207"/>
      <c r="D190" s="207"/>
      <c r="E190" s="207"/>
      <c r="F190" s="207"/>
    </row>
    <row r="191" spans="1:10" ht="69.75" customHeight="1" x14ac:dyDescent="0.2">
      <c r="A191" s="207" t="s">
        <v>1080</v>
      </c>
      <c r="B191" s="207"/>
      <c r="C191" s="207"/>
      <c r="D191" s="207"/>
      <c r="E191" s="207"/>
      <c r="F191" s="207"/>
    </row>
    <row r="192" spans="1:10" ht="73.5" customHeight="1" x14ac:dyDescent="0.2">
      <c r="A192" s="207" t="s">
        <v>1193</v>
      </c>
      <c r="B192" s="207"/>
      <c r="C192" s="207"/>
      <c r="D192" s="207"/>
      <c r="E192" s="207"/>
      <c r="F192" s="207"/>
    </row>
    <row r="193" spans="1:6" ht="74.25" customHeight="1" x14ac:dyDescent="0.2">
      <c r="A193" s="207" t="s">
        <v>1195</v>
      </c>
      <c r="B193" s="207"/>
      <c r="C193" s="207"/>
      <c r="D193" s="207"/>
      <c r="E193" s="207"/>
      <c r="F193" s="207"/>
    </row>
    <row r="194" spans="1:6" ht="49.5" customHeight="1" x14ac:dyDescent="0.2">
      <c r="A194" s="207" t="s">
        <v>1200</v>
      </c>
      <c r="B194" s="207"/>
      <c r="C194" s="207"/>
      <c r="D194" s="207"/>
      <c r="E194" s="207"/>
      <c r="F194" s="207"/>
    </row>
    <row r="195" spans="1:6" ht="67.5" customHeight="1" x14ac:dyDescent="0.2">
      <c r="A195" s="207" t="s">
        <v>1206</v>
      </c>
      <c r="B195" s="207"/>
      <c r="C195" s="207"/>
      <c r="D195" s="207"/>
      <c r="E195" s="207"/>
      <c r="F195" s="207"/>
    </row>
    <row r="196" spans="1:6" ht="54" customHeight="1" x14ac:dyDescent="0.2">
      <c r="A196" s="207" t="s">
        <v>1215</v>
      </c>
      <c r="B196" s="207"/>
      <c r="C196" s="207"/>
      <c r="D196" s="207"/>
      <c r="E196" s="207"/>
      <c r="F196" s="207"/>
    </row>
    <row r="197" spans="1:6" ht="52.5" customHeight="1" x14ac:dyDescent="0.2">
      <c r="A197" s="207" t="s">
        <v>1218</v>
      </c>
      <c r="B197" s="207"/>
      <c r="C197" s="207"/>
      <c r="D197" s="207"/>
      <c r="E197" s="207"/>
      <c r="F197" s="207"/>
    </row>
    <row r="198" spans="1:6" ht="54" customHeight="1" x14ac:dyDescent="0.2">
      <c r="A198" s="207" t="s">
        <v>1224</v>
      </c>
      <c r="B198" s="207"/>
      <c r="C198" s="207"/>
      <c r="D198" s="207"/>
      <c r="E198" s="207"/>
      <c r="F198" s="207"/>
    </row>
    <row r="199" spans="1:6" ht="47.25" customHeight="1" x14ac:dyDescent="0.2">
      <c r="A199" s="207" t="s">
        <v>1230</v>
      </c>
      <c r="B199" s="207"/>
      <c r="C199" s="207"/>
      <c r="D199" s="207"/>
      <c r="E199" s="207"/>
      <c r="F199" s="207"/>
    </row>
    <row r="200" spans="1:6" ht="74.25" customHeight="1" x14ac:dyDescent="0.2">
      <c r="A200" s="207" t="s">
        <v>1237</v>
      </c>
      <c r="B200" s="207"/>
      <c r="C200" s="207"/>
      <c r="D200" s="207"/>
      <c r="E200" s="207"/>
      <c r="F200" s="207"/>
    </row>
  </sheetData>
  <mergeCells count="29">
    <mergeCell ref="A199:F199"/>
    <mergeCell ref="A200:F200"/>
    <mergeCell ref="A194:F194"/>
    <mergeCell ref="A195:F195"/>
    <mergeCell ref="A196:F196"/>
    <mergeCell ref="A197:F197"/>
    <mergeCell ref="A198:F198"/>
    <mergeCell ref="A193:F193"/>
    <mergeCell ref="A1:F1"/>
    <mergeCell ref="A2:F2"/>
    <mergeCell ref="A176:F176"/>
    <mergeCell ref="A185:F185"/>
    <mergeCell ref="A186:F186"/>
    <mergeCell ref="A192:F192"/>
    <mergeCell ref="A187:F187"/>
    <mergeCell ref="A188:F188"/>
    <mergeCell ref="A189:F189"/>
    <mergeCell ref="A190:F190"/>
    <mergeCell ref="A191:F191"/>
    <mergeCell ref="G5:N5"/>
    <mergeCell ref="A175:F175"/>
    <mergeCell ref="A182:F182"/>
    <mergeCell ref="A183:F183"/>
    <mergeCell ref="A184:F184"/>
    <mergeCell ref="A178:F178"/>
    <mergeCell ref="A177:F177"/>
    <mergeCell ref="A179:F179"/>
    <mergeCell ref="A180:F180"/>
    <mergeCell ref="A181:F181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5" manualBreakCount="5">
    <brk id="33" max="5" man="1"/>
    <brk id="57" max="5" man="1"/>
    <brk id="76" max="5" man="1"/>
    <brk id="92" max="5" man="1"/>
    <brk id="11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R6" sqref="R6"/>
    </sheetView>
  </sheetViews>
  <sheetFormatPr defaultRowHeight="15.75" x14ac:dyDescent="0.25"/>
  <cols>
    <col min="1" max="1" width="29.125" style="106" customWidth="1"/>
    <col min="2" max="2" width="15.25" style="16" customWidth="1"/>
    <col min="3" max="3" width="13.375" style="16" customWidth="1"/>
    <col min="4" max="4" width="12.375" style="16" customWidth="1"/>
    <col min="5" max="5" width="13.875" style="16" customWidth="1"/>
    <col min="6" max="6" width="13.5" style="16" customWidth="1"/>
    <col min="7" max="7" width="12" style="16" customWidth="1"/>
    <col min="8" max="8" width="15.75" style="16" customWidth="1"/>
    <col min="9" max="9" width="13.625" style="16" customWidth="1"/>
    <col min="10" max="10" width="12.75" style="16" customWidth="1"/>
    <col min="11" max="11" width="16.25" style="16" customWidth="1"/>
    <col min="12" max="12" width="14" style="16" customWidth="1"/>
    <col min="13" max="13" width="13.125" style="16" customWidth="1"/>
    <col min="14" max="14" width="14.625" style="16" customWidth="1"/>
    <col min="15" max="15" width="13.625" style="16" customWidth="1"/>
    <col min="16" max="16" width="12.625" style="16" customWidth="1"/>
    <col min="17" max="17" width="9" style="16"/>
    <col min="18" max="18" width="12.875" style="16" customWidth="1"/>
    <col min="19" max="19" width="14.75" style="16" customWidth="1"/>
    <col min="20" max="20" width="9" style="16"/>
    <col min="21" max="21" width="15.625" style="16" customWidth="1"/>
    <col min="22" max="16384" width="9" style="16"/>
  </cols>
  <sheetData>
    <row r="1" spans="1:20" ht="25.5" customHeight="1" x14ac:dyDescent="0.25">
      <c r="A1" s="216" t="s">
        <v>1101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</row>
    <row r="2" spans="1:20" ht="16.5" customHeight="1" x14ac:dyDescent="0.25">
      <c r="O2" s="254" t="s">
        <v>91</v>
      </c>
      <c r="P2" s="254"/>
    </row>
    <row r="3" spans="1:20" ht="15.75" customHeight="1" x14ac:dyDescent="0.25">
      <c r="A3" s="255" t="s">
        <v>92</v>
      </c>
      <c r="B3" s="224" t="s">
        <v>93</v>
      </c>
      <c r="C3" s="225"/>
      <c r="D3" s="226"/>
      <c r="E3" s="251" t="s">
        <v>110</v>
      </c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3"/>
    </row>
    <row r="4" spans="1:20" ht="17.25" customHeight="1" x14ac:dyDescent="0.25">
      <c r="A4" s="255"/>
      <c r="B4" s="227"/>
      <c r="C4" s="228"/>
      <c r="D4" s="229"/>
      <c r="E4" s="218" t="s">
        <v>94</v>
      </c>
      <c r="F4" s="219"/>
      <c r="G4" s="220"/>
      <c r="H4" s="233" t="s">
        <v>95</v>
      </c>
      <c r="I4" s="234"/>
      <c r="J4" s="235"/>
      <c r="K4" s="239" t="s">
        <v>96</v>
      </c>
      <c r="L4" s="240"/>
      <c r="M4" s="241"/>
      <c r="N4" s="245" t="s">
        <v>80</v>
      </c>
      <c r="O4" s="246"/>
      <c r="P4" s="247"/>
    </row>
    <row r="5" spans="1:20" ht="9.75" customHeight="1" x14ac:dyDescent="0.25">
      <c r="A5" s="255"/>
      <c r="B5" s="230"/>
      <c r="C5" s="231"/>
      <c r="D5" s="232"/>
      <c r="E5" s="221"/>
      <c r="F5" s="222"/>
      <c r="G5" s="223"/>
      <c r="H5" s="236"/>
      <c r="I5" s="237"/>
      <c r="J5" s="238"/>
      <c r="K5" s="242"/>
      <c r="L5" s="243"/>
      <c r="M5" s="244"/>
      <c r="N5" s="248"/>
      <c r="O5" s="249"/>
      <c r="P5" s="250"/>
    </row>
    <row r="6" spans="1:20" ht="64.5" customHeight="1" x14ac:dyDescent="0.25">
      <c r="A6" s="255"/>
      <c r="B6" s="153" t="s">
        <v>113</v>
      </c>
      <c r="C6" s="153" t="s">
        <v>97</v>
      </c>
      <c r="D6" s="153" t="s">
        <v>6</v>
      </c>
      <c r="E6" s="67" t="s">
        <v>849</v>
      </c>
      <c r="F6" s="35" t="s">
        <v>97</v>
      </c>
      <c r="G6" s="67" t="s">
        <v>6</v>
      </c>
      <c r="H6" s="123" t="s">
        <v>113</v>
      </c>
      <c r="I6" s="123" t="s">
        <v>97</v>
      </c>
      <c r="J6" s="123" t="s">
        <v>6</v>
      </c>
      <c r="K6" s="186" t="s">
        <v>113</v>
      </c>
      <c r="L6" s="186" t="s">
        <v>97</v>
      </c>
      <c r="M6" s="186" t="s">
        <v>6</v>
      </c>
      <c r="N6" s="193" t="s">
        <v>113</v>
      </c>
      <c r="O6" s="193" t="s">
        <v>97</v>
      </c>
      <c r="P6" s="193" t="s">
        <v>6</v>
      </c>
    </row>
    <row r="7" spans="1:20" ht="37.5" customHeight="1" x14ac:dyDescent="0.25">
      <c r="A7" s="111" t="s">
        <v>209</v>
      </c>
      <c r="B7" s="101">
        <f t="shared" ref="B7:B70" si="0">E7+H7+K7+N7</f>
        <v>40539560.727420002</v>
      </c>
      <c r="C7" s="101">
        <f t="shared" ref="C7:C70" si="1">F7+I7+L7+O7</f>
        <v>27372717.666109998</v>
      </c>
      <c r="D7" s="101">
        <f t="shared" ref="D7:D9" si="2">C7/B7*100</f>
        <v>67.521002139511936</v>
      </c>
      <c r="E7" s="96">
        <f t="shared" ref="E7:F8" si="3">E10+E14+E23+E37+E52+E57+E75+E81+E98+E103+E115+E124+E138+E151+E162+E175+E188+E202+E206+E218+E227+E234+E247+E260+E274+E282+E292+E303+E313+E322+E331+E341+E352+E361+E370+E383+E392</f>
        <v>4269213</v>
      </c>
      <c r="F7" s="96">
        <f t="shared" si="3"/>
        <v>3340707.0000000005</v>
      </c>
      <c r="G7" s="97">
        <f t="shared" ref="G7:G8" si="4">F7/E7*100</f>
        <v>78.251120288446614</v>
      </c>
      <c r="H7" s="96">
        <f t="shared" ref="H7:I8" si="5">H10+H14+H23+H37+H52+H57+H75+H81+H98+H103+H115+H124+H138+H151+H162+H175+H188+H202+H206+H218+H227+H234+H247+H260+H274+H282+H292+H303+H313+H322+H331+H341+H352+H361+H370+H383+H392</f>
        <v>16566538.983469997</v>
      </c>
      <c r="I7" s="96">
        <f t="shared" si="5"/>
        <v>10188608.49604</v>
      </c>
      <c r="J7" s="97">
        <f t="shared" ref="J7:J9" si="6">I7/H7*100</f>
        <v>61.501128909340316</v>
      </c>
      <c r="K7" s="96">
        <f t="shared" ref="K7:L8" si="7">K10+K14+K23+K37+K52+K57+K75+K81+K98+K103+K115+K124+K138+K151+K162+K175+K188+K202+K206+K218+K227+K234+K247+K260+K274+K282+K292+K303+K313+K322+K331+K341+K352+K361+K370+K383+K392</f>
        <v>17375406.8825</v>
      </c>
      <c r="L7" s="96">
        <f t="shared" si="7"/>
        <v>12300181.551010001</v>
      </c>
      <c r="M7" s="97">
        <f t="shared" ref="M7:M9" si="8">L7/K7*100</f>
        <v>70.790754047885827</v>
      </c>
      <c r="N7" s="96">
        <f t="shared" ref="N7:O8" si="9">N10+N14+N23+N37+N52+N57+N75+N81+N98+N103+N115+N124+N138+N151+N162+N175+N188+N202+N206+N218+N227+N234+N247+N260+N274+N282+N292+N303+N313+N322+N331+N341+N352+N361+N370+N383+N392</f>
        <v>2328401.8614499997</v>
      </c>
      <c r="O7" s="96">
        <f t="shared" si="9"/>
        <v>1543220.6190599997</v>
      </c>
      <c r="P7" s="97">
        <f t="shared" ref="P7:P9" si="10">O7/N7*100</f>
        <v>66.278104506365892</v>
      </c>
      <c r="Q7" s="17"/>
      <c r="R7" s="17"/>
    </row>
    <row r="8" spans="1:20" ht="30.75" customHeight="1" x14ac:dyDescent="0.25">
      <c r="A8" s="111" t="s">
        <v>208</v>
      </c>
      <c r="B8" s="101">
        <f t="shared" si="0"/>
        <v>32902644.618550003</v>
      </c>
      <c r="C8" s="101">
        <f t="shared" si="1"/>
        <v>21588368.158960003</v>
      </c>
      <c r="D8" s="101">
        <f t="shared" si="2"/>
        <v>65.612866106175588</v>
      </c>
      <c r="E8" s="96">
        <f t="shared" si="3"/>
        <v>4269213</v>
      </c>
      <c r="F8" s="96">
        <f t="shared" si="3"/>
        <v>3340707.0000000005</v>
      </c>
      <c r="G8" s="97">
        <f t="shared" si="4"/>
        <v>78.251120288446614</v>
      </c>
      <c r="H8" s="96">
        <f t="shared" si="5"/>
        <v>10012164.13796</v>
      </c>
      <c r="I8" s="96">
        <f t="shared" si="5"/>
        <v>5134695.8625299996</v>
      </c>
      <c r="J8" s="97">
        <f t="shared" si="6"/>
        <v>51.284575360309717</v>
      </c>
      <c r="K8" s="96">
        <f t="shared" si="7"/>
        <v>17317829.882500004</v>
      </c>
      <c r="L8" s="96">
        <f t="shared" si="7"/>
        <v>12263437.048050003</v>
      </c>
      <c r="M8" s="97">
        <f t="shared" si="8"/>
        <v>70.813936453102826</v>
      </c>
      <c r="N8" s="96">
        <f t="shared" si="9"/>
        <v>1303437.59809</v>
      </c>
      <c r="O8" s="96">
        <f t="shared" si="9"/>
        <v>849528.24837999989</v>
      </c>
      <c r="P8" s="97">
        <f t="shared" si="10"/>
        <v>65.175981544867284</v>
      </c>
    </row>
    <row r="9" spans="1:20" ht="18" customHeight="1" x14ac:dyDescent="0.25">
      <c r="A9" s="111" t="s">
        <v>103</v>
      </c>
      <c r="B9" s="101">
        <f t="shared" si="0"/>
        <v>7636916.1088700015</v>
      </c>
      <c r="C9" s="101">
        <f t="shared" si="1"/>
        <v>5784349.50715</v>
      </c>
      <c r="D9" s="101">
        <f t="shared" si="2"/>
        <v>75.741954274339705</v>
      </c>
      <c r="E9" s="97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97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97"/>
      <c r="H9" s="97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6554374.8455100022</v>
      </c>
      <c r="I9" s="97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5053912.6335100001</v>
      </c>
      <c r="J9" s="97">
        <f t="shared" si="6"/>
        <v>77.107470241378152</v>
      </c>
      <c r="K9" s="97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57576.999999999993</v>
      </c>
      <c r="L9" s="97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36744.502960000005</v>
      </c>
      <c r="M9" s="97">
        <f t="shared" si="8"/>
        <v>63.818022752140621</v>
      </c>
      <c r="N9" s="97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1024964.2633599997</v>
      </c>
      <c r="O9" s="97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693692.37067999982</v>
      </c>
      <c r="P9" s="97">
        <f t="shared" si="10"/>
        <v>67.679664109064959</v>
      </c>
      <c r="R9" s="17"/>
      <c r="S9" s="17"/>
    </row>
    <row r="10" spans="1:20" s="53" customFormat="1" ht="31.5" x14ac:dyDescent="0.25">
      <c r="A10" s="22" t="s">
        <v>198</v>
      </c>
      <c r="B10" s="48">
        <f t="shared" si="0"/>
        <v>562560.77619</v>
      </c>
      <c r="C10" s="48">
        <f t="shared" si="1"/>
        <v>387102.12656999996</v>
      </c>
      <c r="D10" s="48">
        <f t="shared" ref="D10" si="11">C10/B10*100</f>
        <v>68.810721072963617</v>
      </c>
      <c r="E10" s="48">
        <f>E11+E12+E13</f>
        <v>105285.5</v>
      </c>
      <c r="F10" s="48">
        <f t="shared" ref="F10:O10" si="12">F11+F12+F13</f>
        <v>81191.599999999991</v>
      </c>
      <c r="G10" s="49">
        <f>F10/E10*100</f>
        <v>77.115652202819945</v>
      </c>
      <c r="H10" s="48">
        <f t="shared" si="12"/>
        <v>164449.85519</v>
      </c>
      <c r="I10" s="48">
        <f t="shared" si="12"/>
        <v>105993.11515999999</v>
      </c>
      <c r="J10" s="48">
        <f>I10/H10*100</f>
        <v>64.45315201861321</v>
      </c>
      <c r="K10" s="48">
        <f t="shared" si="12"/>
        <v>257310.08500000002</v>
      </c>
      <c r="L10" s="48">
        <f t="shared" si="12"/>
        <v>173183.58332999996</v>
      </c>
      <c r="M10" s="48">
        <f>L10/K10*100</f>
        <v>67.305400536477194</v>
      </c>
      <c r="N10" s="48">
        <f t="shared" si="12"/>
        <v>35515.335999999996</v>
      </c>
      <c r="O10" s="48">
        <f t="shared" si="12"/>
        <v>26733.828079999999</v>
      </c>
      <c r="P10" s="48">
        <f>O10/N10*100</f>
        <v>75.274039586729529</v>
      </c>
      <c r="R10" s="54"/>
      <c r="S10" s="54"/>
      <c r="T10" s="54"/>
    </row>
    <row r="11" spans="1:20" ht="31.5" x14ac:dyDescent="0.25">
      <c r="A11" s="109" t="s">
        <v>197</v>
      </c>
      <c r="B11" s="42">
        <f t="shared" si="0"/>
        <v>453365.18518999999</v>
      </c>
      <c r="C11" s="42">
        <f t="shared" si="1"/>
        <v>313173.56520999997</v>
      </c>
      <c r="D11" s="42">
        <f t="shared" ref="D11:D403" si="13">C11/B11*100</f>
        <v>69.077550601675028</v>
      </c>
      <c r="E11" s="46">
        <f>Дотации!B11</f>
        <v>105285.5</v>
      </c>
      <c r="F11" s="46">
        <f>Дотации!C11</f>
        <v>81191.599999999991</v>
      </c>
      <c r="G11" s="46">
        <f>F11/E11*100</f>
        <v>77.115652202819945</v>
      </c>
      <c r="H11" s="42">
        <f>Субсидии!B12</f>
        <v>61363.664189999996</v>
      </c>
      <c r="I11" s="42">
        <f>Субсидии!C12</f>
        <v>32747.946649999998</v>
      </c>
      <c r="J11" s="42">
        <f>I11/H11*100</f>
        <v>53.366999970214778</v>
      </c>
      <c r="K11" s="42">
        <f>'Субвенции '!B14</f>
        <v>256200.68500000003</v>
      </c>
      <c r="L11" s="42">
        <f>'Субвенции '!C14</f>
        <v>172500.19047999996</v>
      </c>
      <c r="M11" s="42">
        <f>L11/K11*100</f>
        <v>67.330105101007035</v>
      </c>
      <c r="N11" s="42">
        <f>Иные!B12</f>
        <v>30515.335999999996</v>
      </c>
      <c r="O11" s="42">
        <f>Иные!C12</f>
        <v>26733.828079999999</v>
      </c>
      <c r="P11" s="42">
        <f>O11/N11*100</f>
        <v>87.60784439666665</v>
      </c>
    </row>
    <row r="12" spans="1:20" ht="19.5" customHeight="1" x14ac:dyDescent="0.25">
      <c r="A12" s="110" t="s">
        <v>199</v>
      </c>
      <c r="B12" s="98">
        <f t="shared" si="0"/>
        <v>101588.99099999999</v>
      </c>
      <c r="C12" s="98">
        <f t="shared" si="1"/>
        <v>67057.917359999992</v>
      </c>
      <c r="D12" s="98">
        <f>C12/B12*100</f>
        <v>66.009039660606533</v>
      </c>
      <c r="E12" s="42"/>
      <c r="F12" s="42"/>
      <c r="G12" s="93"/>
      <c r="H12" s="42">
        <f>Субсидии!B13</f>
        <v>95610.091</v>
      </c>
      <c r="I12" s="42">
        <f>Субсидии!C13</f>
        <v>66449.630959999995</v>
      </c>
      <c r="J12" s="42">
        <f>I12/H12*100</f>
        <v>69.500646077201196</v>
      </c>
      <c r="K12" s="42">
        <f>'Субвенции '!B15</f>
        <v>978.9</v>
      </c>
      <c r="L12" s="42">
        <f>'Субвенции '!C15</f>
        <v>608.28640000000007</v>
      </c>
      <c r="M12" s="42">
        <f>L12/K12*100</f>
        <v>62.139789559709889</v>
      </c>
      <c r="N12" s="42">
        <f>Иные!B13</f>
        <v>5000</v>
      </c>
      <c r="O12" s="42">
        <f>Иные!C13</f>
        <v>0</v>
      </c>
      <c r="P12" s="42"/>
      <c r="R12" s="17"/>
      <c r="S12" s="17"/>
      <c r="T12" s="17"/>
    </row>
    <row r="13" spans="1:20" ht="16.5" customHeight="1" x14ac:dyDescent="0.25">
      <c r="A13" s="110" t="s">
        <v>358</v>
      </c>
      <c r="B13" s="98">
        <f t="shared" si="0"/>
        <v>7606.6</v>
      </c>
      <c r="C13" s="98">
        <f t="shared" si="1"/>
        <v>6870.6440000000002</v>
      </c>
      <c r="D13" s="98">
        <f>C13/B13*100</f>
        <v>90.324770593957879</v>
      </c>
      <c r="E13" s="42"/>
      <c r="F13" s="42"/>
      <c r="G13" s="93"/>
      <c r="H13" s="42">
        <f>Субсидии!B14</f>
        <v>7476.1</v>
      </c>
      <c r="I13" s="42">
        <f>Субсидии!C14</f>
        <v>6795.53755</v>
      </c>
      <c r="J13" s="42">
        <f>I13/H13*100</f>
        <v>90.89682521635612</v>
      </c>
      <c r="K13" s="42">
        <f>'Субвенции '!B16</f>
        <v>130.5</v>
      </c>
      <c r="L13" s="42">
        <f>'Субвенции '!C16</f>
        <v>75.106449999999995</v>
      </c>
      <c r="M13" s="42">
        <f>L13/K13*100</f>
        <v>57.552835249042147</v>
      </c>
      <c r="N13" s="42"/>
      <c r="O13" s="42"/>
      <c r="P13" s="42"/>
    </row>
    <row r="14" spans="1:20" s="52" customFormat="1" ht="31.5" x14ac:dyDescent="0.25">
      <c r="A14" s="24" t="s">
        <v>201</v>
      </c>
      <c r="B14" s="48">
        <f t="shared" si="0"/>
        <v>543691.31186000002</v>
      </c>
      <c r="C14" s="48">
        <f t="shared" si="1"/>
        <v>422408.29811999993</v>
      </c>
      <c r="D14" s="48">
        <f t="shared" ref="D14" si="14">C14/B14*100</f>
        <v>77.692670253441477</v>
      </c>
      <c r="E14" s="49">
        <f>SUM(E15:E22)</f>
        <v>73095.199999999997</v>
      </c>
      <c r="F14" s="49">
        <f t="shared" ref="F14:O14" si="15">SUM(F15:F22)</f>
        <v>56648.78</v>
      </c>
      <c r="G14" s="49">
        <f t="shared" ref="G14:G393" si="16">F14/E14*100</f>
        <v>77.5</v>
      </c>
      <c r="H14" s="49">
        <f t="shared" si="15"/>
        <v>102594.03505999999</v>
      </c>
      <c r="I14" s="49">
        <f t="shared" si="15"/>
        <v>65349.973619999997</v>
      </c>
      <c r="J14" s="48">
        <f t="shared" ref="J14:J402" si="17">I14/H14*100</f>
        <v>63.697634644920065</v>
      </c>
      <c r="K14" s="49">
        <f t="shared" si="15"/>
        <v>279498.65280000004</v>
      </c>
      <c r="L14" s="49">
        <f t="shared" si="15"/>
        <v>218350.38245999999</v>
      </c>
      <c r="M14" s="48">
        <f t="shared" ref="M14:M402" si="18">L14/K14*100</f>
        <v>78.122159184876026</v>
      </c>
      <c r="N14" s="49">
        <f t="shared" si="15"/>
        <v>88503.423999999999</v>
      </c>
      <c r="O14" s="49">
        <f t="shared" si="15"/>
        <v>82059.162039999996</v>
      </c>
      <c r="P14" s="48">
        <f t="shared" ref="P14:P394" si="19">O14/N14*100</f>
        <v>92.718629778662574</v>
      </c>
    </row>
    <row r="15" spans="1:20" ht="31.5" x14ac:dyDescent="0.25">
      <c r="A15" s="109" t="s">
        <v>200</v>
      </c>
      <c r="B15" s="42">
        <f t="shared" si="0"/>
        <v>432502.22146999999</v>
      </c>
      <c r="C15" s="42">
        <f t="shared" si="1"/>
        <v>326128.18622000003</v>
      </c>
      <c r="D15" s="42">
        <f t="shared" si="13"/>
        <v>75.404973669625775</v>
      </c>
      <c r="E15" s="46">
        <f>Дотации!B13</f>
        <v>73095.199999999997</v>
      </c>
      <c r="F15" s="46">
        <f>Дотации!C13</f>
        <v>56648.78</v>
      </c>
      <c r="G15" s="46">
        <f t="shared" si="16"/>
        <v>77.5</v>
      </c>
      <c r="H15" s="42">
        <f>Субсидии!B16</f>
        <v>68097.74467</v>
      </c>
      <c r="I15" s="42">
        <f>Субсидии!C16</f>
        <v>40373.414619999996</v>
      </c>
      <c r="J15" s="42">
        <f t="shared" si="17"/>
        <v>59.287447500131719</v>
      </c>
      <c r="K15" s="42">
        <f>'Субвенции '!B18</f>
        <v>278230.85279999999</v>
      </c>
      <c r="L15" s="42">
        <f>'Субвенции '!C18</f>
        <v>217471.82890999998</v>
      </c>
      <c r="M15" s="42">
        <f t="shared" si="18"/>
        <v>78.162370104340923</v>
      </c>
      <c r="N15" s="42">
        <f>Иные!B15</f>
        <v>13078.424000000001</v>
      </c>
      <c r="O15" s="42">
        <f>Иные!C15</f>
        <v>11634.162689999999</v>
      </c>
      <c r="P15" s="42">
        <f t="shared" si="19"/>
        <v>88.956916292054743</v>
      </c>
    </row>
    <row r="16" spans="1:20" x14ac:dyDescent="0.25">
      <c r="A16" s="110" t="s">
        <v>359</v>
      </c>
      <c r="B16" s="98">
        <f t="shared" si="0"/>
        <v>82001.600000000006</v>
      </c>
      <c r="C16" s="98">
        <f t="shared" si="1"/>
        <v>75847.56753</v>
      </c>
      <c r="D16" s="98">
        <f t="shared" ref="D16:D22" si="20">C16/B16*100</f>
        <v>92.495228788218768</v>
      </c>
      <c r="E16" s="42"/>
      <c r="F16" s="42"/>
      <c r="G16" s="93"/>
      <c r="H16" s="161">
        <f>Субсидии!B17</f>
        <v>6000</v>
      </c>
      <c r="I16" s="161">
        <f>Субсидии!C17</f>
        <v>5000</v>
      </c>
      <c r="J16" s="42">
        <f>I16/H16*100</f>
        <v>83.333333333333343</v>
      </c>
      <c r="K16" s="42">
        <f>'Субвенции '!B19</f>
        <v>576.6</v>
      </c>
      <c r="L16" s="42">
        <f>'Субвенции '!C19</f>
        <v>422.56817999999998</v>
      </c>
      <c r="M16" s="42">
        <f t="shared" ref="M16:M22" si="21">L16/K16*100</f>
        <v>73.286191467221641</v>
      </c>
      <c r="N16" s="42">
        <f>Иные!B16</f>
        <v>75425</v>
      </c>
      <c r="O16" s="42">
        <f>Иные!C16</f>
        <v>70424.999349999998</v>
      </c>
      <c r="P16" s="42">
        <f t="shared" si="19"/>
        <v>93.370897381504804</v>
      </c>
    </row>
    <row r="17" spans="1:16" x14ac:dyDescent="0.25">
      <c r="A17" s="110" t="s">
        <v>360</v>
      </c>
      <c r="B17" s="98">
        <f t="shared" si="0"/>
        <v>3081.9313899999997</v>
      </c>
      <c r="C17" s="98">
        <f t="shared" si="1"/>
        <v>2773.4927400000001</v>
      </c>
      <c r="D17" s="98">
        <f t="shared" si="20"/>
        <v>89.992033859001651</v>
      </c>
      <c r="E17" s="42"/>
      <c r="F17" s="42"/>
      <c r="G17" s="93"/>
      <c r="H17" s="161">
        <f>Субсидии!B18</f>
        <v>2966.7313899999999</v>
      </c>
      <c r="I17" s="161">
        <f>Субсидии!C18</f>
        <v>2697</v>
      </c>
      <c r="J17" s="42">
        <f t="shared" ref="J17:J22" si="22">I17/H17*100</f>
        <v>90.90812903017823</v>
      </c>
      <c r="K17" s="42">
        <f>'Субвенции '!B20</f>
        <v>115.2</v>
      </c>
      <c r="L17" s="42">
        <f>'Субвенции '!C20</f>
        <v>76.492740000000012</v>
      </c>
      <c r="M17" s="42">
        <f t="shared" si="21"/>
        <v>66.399947916666676</v>
      </c>
      <c r="N17" s="42"/>
      <c r="O17" s="42"/>
      <c r="P17" s="42"/>
    </row>
    <row r="18" spans="1:16" x14ac:dyDescent="0.25">
      <c r="A18" s="110" t="s">
        <v>361</v>
      </c>
      <c r="B18" s="98">
        <f t="shared" si="0"/>
        <v>5413.2</v>
      </c>
      <c r="C18" s="98">
        <f t="shared" si="1"/>
        <v>5374.5388499999999</v>
      </c>
      <c r="D18" s="98">
        <f t="shared" si="20"/>
        <v>99.28579860341388</v>
      </c>
      <c r="E18" s="42"/>
      <c r="F18" s="42"/>
      <c r="G18" s="93"/>
      <c r="H18" s="161">
        <f>Субсидии!B19</f>
        <v>5298</v>
      </c>
      <c r="I18" s="161">
        <f>Субсидии!C19</f>
        <v>5298</v>
      </c>
      <c r="J18" s="42">
        <f t="shared" si="22"/>
        <v>100</v>
      </c>
      <c r="K18" s="42">
        <f>'Субвенции '!B21</f>
        <v>115.2</v>
      </c>
      <c r="L18" s="42">
        <f>'Субвенции '!C21</f>
        <v>76.538850000000011</v>
      </c>
      <c r="M18" s="42">
        <f t="shared" si="21"/>
        <v>66.43997395833334</v>
      </c>
      <c r="N18" s="42"/>
      <c r="O18" s="42"/>
      <c r="P18" s="42"/>
    </row>
    <row r="19" spans="1:16" x14ac:dyDescent="0.25">
      <c r="A19" s="110" t="s">
        <v>362</v>
      </c>
      <c r="B19" s="98">
        <f t="shared" si="0"/>
        <v>3779.7</v>
      </c>
      <c r="C19" s="98">
        <f t="shared" si="1"/>
        <v>474.36945000000003</v>
      </c>
      <c r="D19" s="98">
        <f t="shared" si="20"/>
        <v>12.550452416858482</v>
      </c>
      <c r="E19" s="42"/>
      <c r="F19" s="42"/>
      <c r="G19" s="93"/>
      <c r="H19" s="161">
        <f>Субсидии!B20</f>
        <v>3664.5</v>
      </c>
      <c r="I19" s="161">
        <f>Субсидии!C20</f>
        <v>388.5</v>
      </c>
      <c r="J19" s="42">
        <f t="shared" si="22"/>
        <v>10.601719197707736</v>
      </c>
      <c r="K19" s="42">
        <f>'Субвенции '!B22</f>
        <v>115.2</v>
      </c>
      <c r="L19" s="42">
        <f>'Субвенции '!C22</f>
        <v>85.869450000000001</v>
      </c>
      <c r="M19" s="42">
        <f t="shared" si="21"/>
        <v>74.539453124999994</v>
      </c>
      <c r="N19" s="42"/>
      <c r="O19" s="42"/>
      <c r="P19" s="42"/>
    </row>
    <row r="20" spans="1:16" x14ac:dyDescent="0.25">
      <c r="A20" s="110" t="s">
        <v>363</v>
      </c>
      <c r="B20" s="98">
        <f t="shared" si="0"/>
        <v>5771.259</v>
      </c>
      <c r="C20" s="98">
        <f t="shared" si="1"/>
        <v>757.03498999999999</v>
      </c>
      <c r="D20" s="98">
        <f t="shared" si="20"/>
        <v>13.117328298729966</v>
      </c>
      <c r="E20" s="42"/>
      <c r="F20" s="42"/>
      <c r="G20" s="93"/>
      <c r="H20" s="161">
        <f>Субсидии!B21</f>
        <v>5656.0590000000002</v>
      </c>
      <c r="I20" s="161">
        <f>Субсидии!C21</f>
        <v>682.05899999999997</v>
      </c>
      <c r="J20" s="42">
        <f t="shared" si="22"/>
        <v>12.058908862160029</v>
      </c>
      <c r="K20" s="42">
        <f>'Субвенции '!B23</f>
        <v>115.2</v>
      </c>
      <c r="L20" s="42">
        <f>'Субвенции '!C23</f>
        <v>74.97599000000001</v>
      </c>
      <c r="M20" s="42">
        <f t="shared" si="21"/>
        <v>65.08332465277779</v>
      </c>
      <c r="N20" s="42"/>
      <c r="O20" s="42"/>
      <c r="P20" s="42"/>
    </row>
    <row r="21" spans="1:16" x14ac:dyDescent="0.25">
      <c r="A21" s="110" t="s">
        <v>365</v>
      </c>
      <c r="B21" s="98">
        <f t="shared" si="0"/>
        <v>5923.2</v>
      </c>
      <c r="C21" s="98">
        <f t="shared" si="1"/>
        <v>5884.1294699999999</v>
      </c>
      <c r="D21" s="98">
        <f t="shared" si="20"/>
        <v>99.340381381685575</v>
      </c>
      <c r="E21" s="42"/>
      <c r="F21" s="42"/>
      <c r="G21" s="93"/>
      <c r="H21" s="161">
        <f>Субсидии!B22</f>
        <v>5808</v>
      </c>
      <c r="I21" s="161">
        <f>Субсидии!C22</f>
        <v>5808</v>
      </c>
      <c r="J21" s="42">
        <f t="shared" si="22"/>
        <v>100</v>
      </c>
      <c r="K21" s="42">
        <f>'Субвенции '!B24</f>
        <v>115.2</v>
      </c>
      <c r="L21" s="42">
        <f>'Субвенции '!C24</f>
        <v>76.129469999999998</v>
      </c>
      <c r="M21" s="42">
        <f t="shared" si="21"/>
        <v>66.084609374999985</v>
      </c>
      <c r="N21" s="42"/>
      <c r="O21" s="42"/>
      <c r="P21" s="42"/>
    </row>
    <row r="22" spans="1:16" x14ac:dyDescent="0.25">
      <c r="A22" s="110" t="s">
        <v>364</v>
      </c>
      <c r="B22" s="98">
        <f t="shared" si="0"/>
        <v>5218.2</v>
      </c>
      <c r="C22" s="98">
        <f t="shared" si="1"/>
        <v>5168.9788699999999</v>
      </c>
      <c r="D22" s="98">
        <f t="shared" si="20"/>
        <v>99.05674121344525</v>
      </c>
      <c r="E22" s="42"/>
      <c r="F22" s="42"/>
      <c r="G22" s="93"/>
      <c r="H22" s="161">
        <f>Субсидии!B23</f>
        <v>5103</v>
      </c>
      <c r="I22" s="161">
        <f>Субсидии!C23</f>
        <v>5103</v>
      </c>
      <c r="J22" s="42">
        <f t="shared" si="22"/>
        <v>100</v>
      </c>
      <c r="K22" s="42">
        <f>'Субвенции '!B25</f>
        <v>115.2</v>
      </c>
      <c r="L22" s="42">
        <f>'Субвенции '!C25</f>
        <v>65.978870000000001</v>
      </c>
      <c r="M22" s="42">
        <f t="shared" si="21"/>
        <v>57.273324652777781</v>
      </c>
      <c r="N22" s="42"/>
      <c r="O22" s="42"/>
      <c r="P22" s="42"/>
    </row>
    <row r="23" spans="1:16" s="52" customFormat="1" ht="31.5" x14ac:dyDescent="0.25">
      <c r="A23" s="22" t="s">
        <v>204</v>
      </c>
      <c r="B23" s="48">
        <f t="shared" si="0"/>
        <v>821650.70981999999</v>
      </c>
      <c r="C23" s="48">
        <f t="shared" si="1"/>
        <v>592593.16651000013</v>
      </c>
      <c r="D23" s="48">
        <f t="shared" ref="D23" si="23">C23/B23*100</f>
        <v>72.122272813446514</v>
      </c>
      <c r="E23" s="48">
        <f t="shared" ref="E23:F23" si="24">SUM(E24:E36)</f>
        <v>158532.1</v>
      </c>
      <c r="F23" s="48">
        <f t="shared" si="24"/>
        <v>122862.45</v>
      </c>
      <c r="G23" s="49">
        <f t="shared" si="16"/>
        <v>77.5000457320631</v>
      </c>
      <c r="H23" s="48">
        <f>SUM(H24:H36)</f>
        <v>158974.99382</v>
      </c>
      <c r="I23" s="48">
        <f t="shared" ref="I23:O23" si="25">SUM(I24:I36)</f>
        <v>109408.43549</v>
      </c>
      <c r="J23" s="48">
        <f t="shared" si="17"/>
        <v>68.821160398268731</v>
      </c>
      <c r="K23" s="48">
        <f t="shared" si="25"/>
        <v>473473.4</v>
      </c>
      <c r="L23" s="48">
        <f t="shared" si="25"/>
        <v>339413.84660000005</v>
      </c>
      <c r="M23" s="48">
        <f t="shared" si="18"/>
        <v>71.685937710545105</v>
      </c>
      <c r="N23" s="48">
        <f t="shared" si="25"/>
        <v>30670.216</v>
      </c>
      <c r="O23" s="48">
        <f t="shared" si="25"/>
        <v>20908.434420000005</v>
      </c>
      <c r="P23" s="48">
        <f t="shared" si="19"/>
        <v>68.171787313137941</v>
      </c>
    </row>
    <row r="24" spans="1:16" ht="31.5" x14ac:dyDescent="0.25">
      <c r="A24" s="109" t="s">
        <v>203</v>
      </c>
      <c r="B24" s="42">
        <f t="shared" si="0"/>
        <v>746230.18946000002</v>
      </c>
      <c r="C24" s="42">
        <f t="shared" si="1"/>
        <v>535401.23338999995</v>
      </c>
      <c r="D24" s="42">
        <f t="shared" si="13"/>
        <v>71.747463577885568</v>
      </c>
      <c r="E24" s="46">
        <f>Дотации!B15</f>
        <v>158532.1</v>
      </c>
      <c r="F24" s="46">
        <f>Дотации!C15</f>
        <v>122862.45</v>
      </c>
      <c r="G24" s="46">
        <f t="shared" si="16"/>
        <v>77.5000457320631</v>
      </c>
      <c r="H24" s="42">
        <f>Субсидии!B25</f>
        <v>90944.473460000008</v>
      </c>
      <c r="I24" s="42">
        <f>Субсидии!C25</f>
        <v>53777.973879999998</v>
      </c>
      <c r="J24" s="42">
        <f t="shared" si="17"/>
        <v>59.132756322629213</v>
      </c>
      <c r="K24" s="42">
        <f>'Субвенции '!B27</f>
        <v>471283.4</v>
      </c>
      <c r="L24" s="42">
        <f>'Субвенции '!C27</f>
        <v>338052.37452000001</v>
      </c>
      <c r="M24" s="42">
        <f t="shared" si="18"/>
        <v>71.730167988093783</v>
      </c>
      <c r="N24" s="42">
        <f>Иные!B18</f>
        <v>25470.216</v>
      </c>
      <c r="O24" s="42">
        <f>Иные!C18</f>
        <v>20708.434990000005</v>
      </c>
      <c r="P24" s="42">
        <f t="shared" si="19"/>
        <v>81.304512651168736</v>
      </c>
    </row>
    <row r="25" spans="1:16" x14ac:dyDescent="0.25">
      <c r="A25" s="110" t="s">
        <v>205</v>
      </c>
      <c r="B25" s="98">
        <f t="shared" si="0"/>
        <v>29186.799999999999</v>
      </c>
      <c r="C25" s="98">
        <f t="shared" si="1"/>
        <v>12152.812829999999</v>
      </c>
      <c r="D25" s="98">
        <f>C25/B25*100</f>
        <v>41.638044698288262</v>
      </c>
      <c r="E25" s="42"/>
      <c r="F25" s="42"/>
      <c r="G25" s="93"/>
      <c r="H25" s="161">
        <f>Субсидии!B26</f>
        <v>22833.8</v>
      </c>
      <c r="I25" s="161">
        <f>Субсидии!C26</f>
        <v>11255.345499999999</v>
      </c>
      <c r="J25" s="42">
        <f>I25/H25*100</f>
        <v>49.292476504129837</v>
      </c>
      <c r="K25" s="42">
        <f>'Субвенции '!B28</f>
        <v>1153</v>
      </c>
      <c r="L25" s="42">
        <f>'Субвенции '!C28</f>
        <v>697.46789999999999</v>
      </c>
      <c r="M25" s="42">
        <f t="shared" si="18"/>
        <v>60.491578490893318</v>
      </c>
      <c r="N25" s="42">
        <f>Иные!B19</f>
        <v>5200</v>
      </c>
      <c r="O25" s="42">
        <f>Иные!C19</f>
        <v>199.99942999999999</v>
      </c>
      <c r="P25" s="42">
        <f t="shared" si="19"/>
        <v>3.8461428846153849</v>
      </c>
    </row>
    <row r="26" spans="1:16" x14ac:dyDescent="0.25">
      <c r="A26" s="110" t="s">
        <v>206</v>
      </c>
      <c r="B26" s="98">
        <f t="shared" si="0"/>
        <v>7630.2</v>
      </c>
      <c r="C26" s="98">
        <f t="shared" si="1"/>
        <v>7592.8100299999996</v>
      </c>
      <c r="D26" s="98">
        <f>C26/B26*100</f>
        <v>99.509973919425448</v>
      </c>
      <c r="E26" s="42"/>
      <c r="F26" s="42"/>
      <c r="G26" s="93"/>
      <c r="H26" s="161">
        <f>Субсидии!B27</f>
        <v>7515</v>
      </c>
      <c r="I26" s="161">
        <f>Субсидии!C27</f>
        <v>7515</v>
      </c>
      <c r="J26" s="42">
        <f>I26/H26*100</f>
        <v>100</v>
      </c>
      <c r="K26" s="42">
        <f>'Субвенции '!B29</f>
        <v>115.2</v>
      </c>
      <c r="L26" s="42">
        <f>'Субвенции '!C29</f>
        <v>77.810029999999998</v>
      </c>
      <c r="M26" s="42">
        <f>L26/K26*100</f>
        <v>67.543428819444443</v>
      </c>
      <c r="N26" s="42">
        <f>Иные!B20</f>
        <v>0</v>
      </c>
      <c r="O26" s="42">
        <f>Иные!C20</f>
        <v>0</v>
      </c>
      <c r="P26" s="42"/>
    </row>
    <row r="27" spans="1:16" x14ac:dyDescent="0.25">
      <c r="A27" s="110" t="s">
        <v>373</v>
      </c>
      <c r="B27" s="98">
        <f t="shared" si="0"/>
        <v>0</v>
      </c>
      <c r="C27" s="98">
        <f t="shared" si="1"/>
        <v>0</v>
      </c>
      <c r="D27" s="98"/>
      <c r="E27" s="42"/>
      <c r="F27" s="42"/>
      <c r="G27" s="93"/>
      <c r="H27" s="161">
        <f>Субсидии!B28</f>
        <v>0</v>
      </c>
      <c r="I27" s="161">
        <f>Субсидии!C28</f>
        <v>0</v>
      </c>
      <c r="J27" s="42"/>
      <c r="K27" s="42">
        <f>'Субвенции '!B30</f>
        <v>0</v>
      </c>
      <c r="L27" s="42">
        <f>'Субвенции '!C30</f>
        <v>0</v>
      </c>
      <c r="M27" s="42"/>
      <c r="N27" s="42"/>
      <c r="O27" s="42"/>
      <c r="P27" s="42"/>
    </row>
    <row r="28" spans="1:16" x14ac:dyDescent="0.25">
      <c r="A28" s="110" t="s">
        <v>207</v>
      </c>
      <c r="B28" s="98">
        <f t="shared" si="0"/>
        <v>9006.1</v>
      </c>
      <c r="C28" s="98">
        <f t="shared" si="1"/>
        <v>8919.5069600000006</v>
      </c>
      <c r="D28" s="98">
        <f>C28/B28*100</f>
        <v>99.038506789842444</v>
      </c>
      <c r="E28" s="42"/>
      <c r="F28" s="42"/>
      <c r="G28" s="93"/>
      <c r="H28" s="161">
        <f>Субсидии!B29</f>
        <v>8718</v>
      </c>
      <c r="I28" s="161">
        <f>Субсидии!C29</f>
        <v>8718</v>
      </c>
      <c r="J28" s="42">
        <f>I28/H28*100</f>
        <v>100</v>
      </c>
      <c r="K28" s="42">
        <f>'Субвенции '!B31</f>
        <v>288.10000000000002</v>
      </c>
      <c r="L28" s="42">
        <f>'Субвенции '!C31</f>
        <v>201.50695999999999</v>
      </c>
      <c r="M28" s="42">
        <f>L28/K28*100</f>
        <v>69.943408538701831</v>
      </c>
      <c r="N28" s="42">
        <f>Иные!B21</f>
        <v>0</v>
      </c>
      <c r="O28" s="42">
        <f>Иные!C21</f>
        <v>0</v>
      </c>
      <c r="P28" s="42"/>
    </row>
    <row r="29" spans="1:16" x14ac:dyDescent="0.25">
      <c r="A29" s="110" t="s">
        <v>372</v>
      </c>
      <c r="B29" s="98">
        <f t="shared" si="0"/>
        <v>6403.2</v>
      </c>
      <c r="C29" s="98">
        <f t="shared" si="1"/>
        <v>6351.0675700000002</v>
      </c>
      <c r="D29" s="98">
        <f>C29/B29*100</f>
        <v>99.185837862318849</v>
      </c>
      <c r="E29" s="42"/>
      <c r="F29" s="42"/>
      <c r="G29" s="93"/>
      <c r="H29" s="161">
        <f>Субсидии!B30</f>
        <v>6288</v>
      </c>
      <c r="I29" s="161">
        <f>Субсидии!C30</f>
        <v>6288</v>
      </c>
      <c r="J29" s="42">
        <f>I29/H29*100</f>
        <v>100</v>
      </c>
      <c r="K29" s="42">
        <f>'Субвенции '!B32</f>
        <v>115.2</v>
      </c>
      <c r="L29" s="42">
        <f>'Субвенции '!C32</f>
        <v>63.067569999999996</v>
      </c>
      <c r="M29" s="42">
        <f>L29/K29*100</f>
        <v>54.746154513888889</v>
      </c>
      <c r="N29" s="42"/>
      <c r="O29" s="42"/>
      <c r="P29" s="42"/>
    </row>
    <row r="30" spans="1:16" x14ac:dyDescent="0.25">
      <c r="A30" s="110" t="s">
        <v>371</v>
      </c>
      <c r="B30" s="98">
        <f t="shared" si="0"/>
        <v>9256.8203599999997</v>
      </c>
      <c r="C30" s="98">
        <f t="shared" si="1"/>
        <v>8339.8804099999998</v>
      </c>
      <c r="D30" s="98">
        <f>C30/B30*100</f>
        <v>90.094439404244852</v>
      </c>
      <c r="E30" s="42"/>
      <c r="F30" s="42"/>
      <c r="G30" s="93"/>
      <c r="H30" s="161">
        <f>Субсидии!B31</f>
        <v>8968.7203599999993</v>
      </c>
      <c r="I30" s="161">
        <f>Субсидии!C31</f>
        <v>8147.1161099999999</v>
      </c>
      <c r="J30" s="42">
        <f t="shared" ref="J30:J32" si="26">I30/H30*100</f>
        <v>90.839225474524667</v>
      </c>
      <c r="K30" s="42">
        <f>'Субвенции '!B33</f>
        <v>288.10000000000002</v>
      </c>
      <c r="L30" s="42">
        <f>'Субвенции '!C33</f>
        <v>192.76429999999999</v>
      </c>
      <c r="M30" s="42">
        <f>L30/K30*100</f>
        <v>66.908816383200261</v>
      </c>
      <c r="N30" s="42"/>
      <c r="O30" s="42"/>
      <c r="P30" s="42"/>
    </row>
    <row r="31" spans="1:16" x14ac:dyDescent="0.25">
      <c r="A31" s="110" t="s">
        <v>374</v>
      </c>
      <c r="B31" s="98">
        <f t="shared" si="0"/>
        <v>7834.2</v>
      </c>
      <c r="C31" s="98">
        <f t="shared" si="1"/>
        <v>7799.4009299999998</v>
      </c>
      <c r="D31" s="98">
        <f>C31/B31*100</f>
        <v>99.555805698092982</v>
      </c>
      <c r="E31" s="42"/>
      <c r="F31" s="42"/>
      <c r="G31" s="93"/>
      <c r="H31" s="161">
        <f>Субсидии!B32</f>
        <v>7719</v>
      </c>
      <c r="I31" s="161">
        <f>Субсидии!C32</f>
        <v>7719</v>
      </c>
      <c r="J31" s="42">
        <f t="shared" si="26"/>
        <v>100</v>
      </c>
      <c r="K31" s="42">
        <f>'Субвенции '!B34</f>
        <v>115.2</v>
      </c>
      <c r="L31" s="42">
        <f>'Субвенции '!C34</f>
        <v>80.400929999999988</v>
      </c>
      <c r="M31" s="42">
        <f>L31/K31*100</f>
        <v>69.792473958333318</v>
      </c>
      <c r="N31" s="42"/>
      <c r="O31" s="42"/>
      <c r="P31" s="42"/>
    </row>
    <row r="32" spans="1:16" x14ac:dyDescent="0.25">
      <c r="A32" s="110" t="s">
        <v>370</v>
      </c>
      <c r="B32" s="98">
        <f t="shared" si="0"/>
        <v>6103.2</v>
      </c>
      <c r="C32" s="98">
        <f t="shared" si="1"/>
        <v>6036.4543899999999</v>
      </c>
      <c r="D32" s="98">
        <f>C32/B32*100</f>
        <v>98.906383372656975</v>
      </c>
      <c r="E32" s="42"/>
      <c r="F32" s="42"/>
      <c r="G32" s="93"/>
      <c r="H32" s="161">
        <f>Субсидии!B33</f>
        <v>5988</v>
      </c>
      <c r="I32" s="161">
        <f>Субсидии!C33</f>
        <v>5988</v>
      </c>
      <c r="J32" s="42">
        <f t="shared" si="26"/>
        <v>100</v>
      </c>
      <c r="K32" s="42">
        <f>'Субвенции '!B35</f>
        <v>115.2</v>
      </c>
      <c r="L32" s="42">
        <f>'Субвенции '!C35</f>
        <v>48.454389999999997</v>
      </c>
      <c r="M32" s="42">
        <f>L32/K32*100</f>
        <v>42.06110243055555</v>
      </c>
      <c r="N32" s="42"/>
      <c r="O32" s="42"/>
      <c r="P32" s="42"/>
    </row>
    <row r="33" spans="1:16" x14ac:dyDescent="0.25">
      <c r="A33" s="110" t="s">
        <v>369</v>
      </c>
      <c r="B33" s="98">
        <f t="shared" si="0"/>
        <v>0</v>
      </c>
      <c r="C33" s="98">
        <f t="shared" si="1"/>
        <v>0</v>
      </c>
      <c r="D33" s="98"/>
      <c r="E33" s="42"/>
      <c r="F33" s="42"/>
      <c r="G33" s="93"/>
      <c r="H33" s="161">
        <f>Субсидии!B34</f>
        <v>0</v>
      </c>
      <c r="I33" s="161">
        <f>Субсидии!C34</f>
        <v>0</v>
      </c>
      <c r="J33" s="42"/>
      <c r="K33" s="42">
        <f>'Субвенции '!B36</f>
        <v>0</v>
      </c>
      <c r="L33" s="42">
        <f>'Субвенции '!C36</f>
        <v>0</v>
      </c>
      <c r="M33" s="42"/>
      <c r="N33" s="42"/>
      <c r="O33" s="42"/>
      <c r="P33" s="42"/>
    </row>
    <row r="34" spans="1:16" x14ac:dyDescent="0.25">
      <c r="A34" s="110" t="s">
        <v>368</v>
      </c>
      <c r="B34" s="98">
        <f t="shared" si="0"/>
        <v>0</v>
      </c>
      <c r="C34" s="98">
        <f t="shared" si="1"/>
        <v>0</v>
      </c>
      <c r="D34" s="98"/>
      <c r="E34" s="42"/>
      <c r="F34" s="42"/>
      <c r="G34" s="93"/>
      <c r="H34" s="161">
        <f>Субсидии!B35</f>
        <v>0</v>
      </c>
      <c r="I34" s="161">
        <f>Субсидии!C35</f>
        <v>0</v>
      </c>
      <c r="J34" s="42"/>
      <c r="K34" s="42">
        <f>'Субвенции '!B37</f>
        <v>0</v>
      </c>
      <c r="L34" s="42">
        <f>'Субвенции '!C37</f>
        <v>0</v>
      </c>
      <c r="M34" s="42"/>
      <c r="N34" s="42"/>
      <c r="O34" s="42"/>
      <c r="P34" s="42"/>
    </row>
    <row r="35" spans="1:16" x14ac:dyDescent="0.25">
      <c r="A35" s="110" t="s">
        <v>367</v>
      </c>
      <c r="B35" s="98">
        <f t="shared" si="0"/>
        <v>0</v>
      </c>
      <c r="C35" s="98">
        <f t="shared" si="1"/>
        <v>0</v>
      </c>
      <c r="D35" s="98"/>
      <c r="E35" s="42"/>
      <c r="F35" s="42"/>
      <c r="G35" s="93"/>
      <c r="H35" s="161">
        <f>Субсидии!B36</f>
        <v>0</v>
      </c>
      <c r="I35" s="161">
        <f>Субсидии!C36</f>
        <v>0</v>
      </c>
      <c r="J35" s="42"/>
      <c r="K35" s="42">
        <f>'Субвенции '!B38</f>
        <v>0</v>
      </c>
      <c r="L35" s="42">
        <f>'Субвенции '!C38</f>
        <v>0</v>
      </c>
      <c r="M35" s="42"/>
      <c r="N35" s="42"/>
      <c r="O35" s="42"/>
      <c r="P35" s="42"/>
    </row>
    <row r="36" spans="1:16" x14ac:dyDescent="0.25">
      <c r="A36" s="110" t="s">
        <v>366</v>
      </c>
      <c r="B36" s="98">
        <f t="shared" si="0"/>
        <v>0</v>
      </c>
      <c r="C36" s="98">
        <f t="shared" si="1"/>
        <v>0</v>
      </c>
      <c r="D36" s="98"/>
      <c r="E36" s="42"/>
      <c r="F36" s="42"/>
      <c r="G36" s="93"/>
      <c r="H36" s="161">
        <f>Субсидии!B37</f>
        <v>0</v>
      </c>
      <c r="I36" s="161">
        <f>Субсидии!C37</f>
        <v>0</v>
      </c>
      <c r="J36" s="42"/>
      <c r="K36" s="42">
        <f>'Субвенции '!B39</f>
        <v>0</v>
      </c>
      <c r="L36" s="42">
        <f>'Субвенции '!C39</f>
        <v>0</v>
      </c>
      <c r="M36" s="42"/>
      <c r="N36" s="42"/>
      <c r="O36" s="42"/>
      <c r="P36" s="42"/>
    </row>
    <row r="37" spans="1:16" s="52" customFormat="1" ht="31.5" x14ac:dyDescent="0.25">
      <c r="A37" s="22" t="s">
        <v>212</v>
      </c>
      <c r="B37" s="48">
        <f t="shared" si="0"/>
        <v>626018.15760000004</v>
      </c>
      <c r="C37" s="48">
        <f t="shared" si="1"/>
        <v>466222.95395999996</v>
      </c>
      <c r="D37" s="48">
        <f t="shared" ref="D37" si="27">C37/B37*100</f>
        <v>74.474350032814442</v>
      </c>
      <c r="E37" s="48">
        <f t="shared" ref="E37:F37" si="28">SUM(E38:E51)</f>
        <v>134265.20000000001</v>
      </c>
      <c r="F37" s="48">
        <f t="shared" si="28"/>
        <v>105188.78</v>
      </c>
      <c r="G37" s="49">
        <f t="shared" si="16"/>
        <v>78.344038514819914</v>
      </c>
      <c r="H37" s="48">
        <f>SUM(H38:H51)</f>
        <v>120368.04620000001</v>
      </c>
      <c r="I37" s="48">
        <f t="shared" ref="I37:O37" si="29">SUM(I38:I51)</f>
        <v>91947.796829999992</v>
      </c>
      <c r="J37" s="48">
        <f t="shared" si="17"/>
        <v>76.388875397397598</v>
      </c>
      <c r="K37" s="48">
        <f t="shared" si="29"/>
        <v>355559.14639999997</v>
      </c>
      <c r="L37" s="48">
        <f t="shared" si="29"/>
        <v>255802.20949000001</v>
      </c>
      <c r="M37" s="48">
        <f t="shared" si="18"/>
        <v>71.943644842207334</v>
      </c>
      <c r="N37" s="48">
        <f>SUM(N38:N51)</f>
        <v>15825.765000000001</v>
      </c>
      <c r="O37" s="48">
        <f t="shared" si="29"/>
        <v>13284.16764</v>
      </c>
      <c r="P37" s="48">
        <f t="shared" si="19"/>
        <v>83.940129529283411</v>
      </c>
    </row>
    <row r="38" spans="1:16" ht="31.5" x14ac:dyDescent="0.25">
      <c r="A38" s="109" t="s">
        <v>211</v>
      </c>
      <c r="B38" s="42">
        <f t="shared" si="0"/>
        <v>571676.84074000001</v>
      </c>
      <c r="C38" s="42">
        <f t="shared" si="1"/>
        <v>414378.33380000002</v>
      </c>
      <c r="D38" s="42">
        <f t="shared" si="13"/>
        <v>72.484715886621032</v>
      </c>
      <c r="E38" s="46">
        <f>Дотации!B17</f>
        <v>134265.20000000001</v>
      </c>
      <c r="F38" s="46">
        <f>Дотации!C17</f>
        <v>105188.78</v>
      </c>
      <c r="G38" s="46">
        <f t="shared" si="16"/>
        <v>78.344038514819914</v>
      </c>
      <c r="H38" s="42">
        <f>Субсидии!B39</f>
        <v>69255.12934</v>
      </c>
      <c r="I38" s="42">
        <f>Субсидии!C39</f>
        <v>42808.900769999993</v>
      </c>
      <c r="J38" s="42">
        <f t="shared" si="17"/>
        <v>61.813328742532093</v>
      </c>
      <c r="K38" s="42">
        <f>'Субвенции '!B41</f>
        <v>353830.7464</v>
      </c>
      <c r="L38" s="42">
        <f>'Субвенции '!C41</f>
        <v>254596.48539000002</v>
      </c>
      <c r="M38" s="42">
        <f t="shared" si="18"/>
        <v>71.954313744736794</v>
      </c>
      <c r="N38" s="42">
        <f>Иные!B23</f>
        <v>14325.765000000001</v>
      </c>
      <c r="O38" s="42">
        <f>Иные!C23</f>
        <v>11784.16764</v>
      </c>
      <c r="P38" s="42">
        <f t="shared" si="19"/>
        <v>82.258557501117735</v>
      </c>
    </row>
    <row r="39" spans="1:16" x14ac:dyDescent="0.25">
      <c r="A39" s="110" t="s">
        <v>376</v>
      </c>
      <c r="B39" s="98">
        <f t="shared" si="0"/>
        <v>8524.7360600000011</v>
      </c>
      <c r="C39" s="98">
        <f t="shared" si="1"/>
        <v>8440.5498200000002</v>
      </c>
      <c r="D39" s="98">
        <f>C39/B39*100</f>
        <v>99.012447547848168</v>
      </c>
      <c r="E39" s="42"/>
      <c r="F39" s="42"/>
      <c r="G39" s="93"/>
      <c r="H39" s="161">
        <f>Субсидии!B40</f>
        <v>8236.6360600000007</v>
      </c>
      <c r="I39" s="161">
        <f>Субсидии!C40</f>
        <v>8236.6360600000007</v>
      </c>
      <c r="J39" s="42">
        <f>I39/H39*100</f>
        <v>100</v>
      </c>
      <c r="K39" s="42">
        <f>'Субвенции '!B42</f>
        <v>288.10000000000002</v>
      </c>
      <c r="L39" s="42">
        <f>'Субвенции '!C42</f>
        <v>203.91376</v>
      </c>
      <c r="M39" s="42">
        <f>L39/K39*100</f>
        <v>70.77881291218327</v>
      </c>
      <c r="N39" s="42"/>
      <c r="O39" s="42"/>
      <c r="P39" s="42"/>
    </row>
    <row r="40" spans="1:16" x14ac:dyDescent="0.25">
      <c r="A40" s="25" t="s">
        <v>210</v>
      </c>
      <c r="B40" s="98">
        <f t="shared" si="0"/>
        <v>10000</v>
      </c>
      <c r="C40" s="98">
        <f t="shared" si="1"/>
        <v>10000</v>
      </c>
      <c r="D40" s="98">
        <f>C40/B40*100</f>
        <v>100</v>
      </c>
      <c r="E40" s="42"/>
      <c r="F40" s="42"/>
      <c r="G40" s="93"/>
      <c r="H40" s="161">
        <f>Субсидии!B41</f>
        <v>10000</v>
      </c>
      <c r="I40" s="161">
        <f>Субсидии!C41</f>
        <v>10000</v>
      </c>
      <c r="J40" s="42">
        <f>I40/H40*100</f>
        <v>100</v>
      </c>
      <c r="K40" s="42"/>
      <c r="L40" s="42"/>
      <c r="M40" s="42"/>
      <c r="N40" s="42">
        <f>Иные!B24</f>
        <v>0</v>
      </c>
      <c r="O40" s="42">
        <f>Иные!C24</f>
        <v>0</v>
      </c>
      <c r="P40" s="42"/>
    </row>
    <row r="41" spans="1:16" x14ac:dyDescent="0.25">
      <c r="A41" s="110" t="s">
        <v>377</v>
      </c>
      <c r="B41" s="98">
        <f t="shared" si="0"/>
        <v>2281.1999999999998</v>
      </c>
      <c r="C41" s="98">
        <f t="shared" si="1"/>
        <v>2239.4864499999999</v>
      </c>
      <c r="D41" s="98">
        <f>C41/B41*100</f>
        <v>98.171420743468346</v>
      </c>
      <c r="E41" s="42"/>
      <c r="F41" s="42"/>
      <c r="G41" s="93"/>
      <c r="H41" s="161">
        <f>Субсидии!B42</f>
        <v>2166</v>
      </c>
      <c r="I41" s="161">
        <f>Субсидии!C42</f>
        <v>2166</v>
      </c>
      <c r="J41" s="42">
        <f>I41/H41*100</f>
        <v>100</v>
      </c>
      <c r="K41" s="42">
        <f>'Субвенции '!B43</f>
        <v>115.2</v>
      </c>
      <c r="L41" s="42">
        <f>'Субвенции '!C43</f>
        <v>73.486449999999991</v>
      </c>
      <c r="M41" s="42">
        <f>L41/K41*100</f>
        <v>63.790321180555544</v>
      </c>
      <c r="N41" s="42"/>
      <c r="O41" s="42"/>
      <c r="P41" s="42"/>
    </row>
    <row r="42" spans="1:16" x14ac:dyDescent="0.25">
      <c r="A42" s="110" t="s">
        <v>540</v>
      </c>
      <c r="B42" s="98">
        <f t="shared" si="0"/>
        <v>0</v>
      </c>
      <c r="C42" s="98">
        <f t="shared" si="1"/>
        <v>0</v>
      </c>
      <c r="D42" s="98"/>
      <c r="E42" s="42"/>
      <c r="F42" s="42"/>
      <c r="G42" s="93"/>
      <c r="H42" s="161"/>
      <c r="I42" s="161"/>
      <c r="J42" s="42"/>
      <c r="K42" s="42">
        <f>'Субвенции '!B44</f>
        <v>0</v>
      </c>
      <c r="L42" s="42">
        <f>'Субвенции '!C44</f>
        <v>0</v>
      </c>
      <c r="M42" s="42"/>
      <c r="N42" s="42"/>
      <c r="O42" s="42"/>
      <c r="P42" s="42"/>
    </row>
    <row r="43" spans="1:16" x14ac:dyDescent="0.25">
      <c r="A43" s="110" t="s">
        <v>302</v>
      </c>
      <c r="B43" s="98">
        <f t="shared" si="0"/>
        <v>7656.1</v>
      </c>
      <c r="C43" s="98">
        <f t="shared" si="1"/>
        <v>7580.6045400000003</v>
      </c>
      <c r="D43" s="98">
        <f>C43/B43*100</f>
        <v>99.013917529812829</v>
      </c>
      <c r="E43" s="42"/>
      <c r="F43" s="42"/>
      <c r="G43" s="93"/>
      <c r="H43" s="161">
        <f>Субсидии!B43</f>
        <v>5868</v>
      </c>
      <c r="I43" s="161">
        <f>Субсидии!C43</f>
        <v>5868</v>
      </c>
      <c r="J43" s="42">
        <f t="shared" ref="J43:J51" si="30">I43/H43*100</f>
        <v>100</v>
      </c>
      <c r="K43" s="42">
        <f>'Субвенции '!B45</f>
        <v>288.10000000000002</v>
      </c>
      <c r="L43" s="42">
        <f>'Субвенции '!C45</f>
        <v>212.60454000000001</v>
      </c>
      <c r="M43" s="42">
        <f>L43/K43*100</f>
        <v>73.795397431447412</v>
      </c>
      <c r="N43" s="42">
        <f>Иные!B25</f>
        <v>1500</v>
      </c>
      <c r="O43" s="42">
        <f>Иные!C25</f>
        <v>1500</v>
      </c>
      <c r="P43" s="42">
        <f t="shared" si="19"/>
        <v>100</v>
      </c>
    </row>
    <row r="44" spans="1:16" x14ac:dyDescent="0.25">
      <c r="A44" s="110" t="s">
        <v>378</v>
      </c>
      <c r="B44" s="98">
        <f t="shared" si="0"/>
        <v>7964.2808000000005</v>
      </c>
      <c r="C44" s="98">
        <f t="shared" si="1"/>
        <v>6421.1390000000001</v>
      </c>
      <c r="D44" s="98">
        <f>C44/B44*100</f>
        <v>80.624216564539012</v>
      </c>
      <c r="E44" s="42"/>
      <c r="F44" s="42"/>
      <c r="G44" s="93"/>
      <c r="H44" s="161">
        <f>Субсидии!B44</f>
        <v>7676.1808000000001</v>
      </c>
      <c r="I44" s="161">
        <f>Субсидии!C44</f>
        <v>6236.26</v>
      </c>
      <c r="J44" s="42">
        <f t="shared" si="30"/>
        <v>81.241702905173881</v>
      </c>
      <c r="K44" s="42">
        <f>'Субвенции '!B46</f>
        <v>288.10000000000002</v>
      </c>
      <c r="L44" s="42">
        <f>'Субвенции '!C46</f>
        <v>184.87899999999999</v>
      </c>
      <c r="M44" s="42">
        <f>L44/K44*100</f>
        <v>64.171815341895169</v>
      </c>
      <c r="N44" s="42"/>
      <c r="O44" s="42"/>
      <c r="P44" s="42"/>
    </row>
    <row r="45" spans="1:16" x14ac:dyDescent="0.25">
      <c r="A45" s="110" t="s">
        <v>217</v>
      </c>
      <c r="B45" s="98">
        <f t="shared" si="0"/>
        <v>822.2</v>
      </c>
      <c r="C45" s="98">
        <f t="shared" si="1"/>
        <v>216.07499999999999</v>
      </c>
      <c r="D45" s="98">
        <f>C45/B45*100</f>
        <v>26.280102164923374</v>
      </c>
      <c r="E45" s="42"/>
      <c r="F45" s="42"/>
      <c r="G45" s="93"/>
      <c r="H45" s="161">
        <f>Субсидии!B45</f>
        <v>534.1</v>
      </c>
      <c r="I45" s="161">
        <f>Субсидии!C45</f>
        <v>0</v>
      </c>
      <c r="J45" s="42">
        <f t="shared" si="30"/>
        <v>0</v>
      </c>
      <c r="K45" s="42">
        <f>'Субвенции '!B47</f>
        <v>288.10000000000002</v>
      </c>
      <c r="L45" s="42">
        <f>'Субвенции '!C47</f>
        <v>216.07499999999999</v>
      </c>
      <c r="M45" s="42">
        <f>L45/K45*100</f>
        <v>74.999999999999986</v>
      </c>
      <c r="N45" s="42">
        <f>Иные!B26</f>
        <v>0</v>
      </c>
      <c r="O45" s="42">
        <f>Иные!C26</f>
        <v>0</v>
      </c>
      <c r="P45" s="42">
        <f>Иные!D26</f>
        <v>0</v>
      </c>
    </row>
    <row r="46" spans="1:16" x14ac:dyDescent="0.25">
      <c r="A46" s="110" t="s">
        <v>379</v>
      </c>
      <c r="B46" s="98">
        <f t="shared" si="0"/>
        <v>2725.2</v>
      </c>
      <c r="C46" s="98">
        <f t="shared" si="1"/>
        <v>2686.6551800000002</v>
      </c>
      <c r="D46" s="98">
        <f>C46/B46*100</f>
        <v>98.58561500073391</v>
      </c>
      <c r="E46" s="42"/>
      <c r="F46" s="42"/>
      <c r="G46" s="93"/>
      <c r="H46" s="161">
        <f>Субсидии!B46</f>
        <v>2610</v>
      </c>
      <c r="I46" s="161">
        <f>Субсидии!C46</f>
        <v>2610</v>
      </c>
      <c r="J46" s="42">
        <f t="shared" si="30"/>
        <v>100</v>
      </c>
      <c r="K46" s="42">
        <f>'Субвенции '!B48</f>
        <v>115.2</v>
      </c>
      <c r="L46" s="42">
        <f>'Субвенции '!C48</f>
        <v>76.655179999999987</v>
      </c>
      <c r="M46" s="42">
        <f>L46/K46*100</f>
        <v>66.540954861111103</v>
      </c>
      <c r="N46" s="42"/>
      <c r="O46" s="42"/>
      <c r="P46" s="42"/>
    </row>
    <row r="47" spans="1:16" x14ac:dyDescent="0.25">
      <c r="A47" s="110" t="s">
        <v>380</v>
      </c>
      <c r="B47" s="98">
        <f t="shared" si="0"/>
        <v>6109.2</v>
      </c>
      <c r="C47" s="98">
        <f t="shared" si="1"/>
        <v>6073.0789199999999</v>
      </c>
      <c r="D47" s="98">
        <f>C47/B47*100</f>
        <v>99.408742879591443</v>
      </c>
      <c r="E47" s="42"/>
      <c r="F47" s="42"/>
      <c r="G47" s="93"/>
      <c r="H47" s="161">
        <f>Субсидии!B47</f>
        <v>5994</v>
      </c>
      <c r="I47" s="161">
        <f>Субсидии!C47</f>
        <v>5994</v>
      </c>
      <c r="J47" s="42">
        <f t="shared" si="30"/>
        <v>100</v>
      </c>
      <c r="K47" s="42">
        <f>'Субвенции '!B49</f>
        <v>115.2</v>
      </c>
      <c r="L47" s="42">
        <f>'Субвенции '!C49</f>
        <v>79.078919999999997</v>
      </c>
      <c r="M47" s="42">
        <f>L47/K47*100</f>
        <v>68.644895833333337</v>
      </c>
      <c r="N47" s="42"/>
      <c r="O47" s="42"/>
      <c r="P47" s="42"/>
    </row>
    <row r="48" spans="1:16" x14ac:dyDescent="0.25">
      <c r="A48" s="110" t="s">
        <v>559</v>
      </c>
      <c r="B48" s="98">
        <f t="shared" si="0"/>
        <v>0</v>
      </c>
      <c r="C48" s="98">
        <f t="shared" si="1"/>
        <v>0</v>
      </c>
      <c r="D48" s="98"/>
      <c r="E48" s="42"/>
      <c r="F48" s="42"/>
      <c r="G48" s="93"/>
      <c r="H48" s="161"/>
      <c r="I48" s="161"/>
      <c r="J48" s="42"/>
      <c r="K48" s="42">
        <f>'Субвенции '!B50</f>
        <v>0</v>
      </c>
      <c r="L48" s="42">
        <f>'Субвенции '!C50</f>
        <v>0</v>
      </c>
      <c r="M48" s="42"/>
      <c r="N48" s="42"/>
      <c r="O48" s="42"/>
      <c r="P48" s="42"/>
    </row>
    <row r="49" spans="1:16" x14ac:dyDescent="0.25">
      <c r="A49" s="110" t="s">
        <v>558</v>
      </c>
      <c r="B49" s="98">
        <f t="shared" si="0"/>
        <v>0</v>
      </c>
      <c r="C49" s="98">
        <f t="shared" si="1"/>
        <v>0</v>
      </c>
      <c r="D49" s="98"/>
      <c r="E49" s="42"/>
      <c r="F49" s="42"/>
      <c r="G49" s="93"/>
      <c r="H49" s="161"/>
      <c r="I49" s="161"/>
      <c r="J49" s="42"/>
      <c r="K49" s="42">
        <f>'Субвенции '!B51</f>
        <v>0</v>
      </c>
      <c r="L49" s="42">
        <f>'Субвенции '!C51</f>
        <v>0</v>
      </c>
      <c r="M49" s="42"/>
      <c r="N49" s="42"/>
      <c r="O49" s="42"/>
      <c r="P49" s="42"/>
    </row>
    <row r="50" spans="1:16" x14ac:dyDescent="0.25">
      <c r="A50" s="110" t="s">
        <v>560</v>
      </c>
      <c r="B50" s="98">
        <f t="shared" si="0"/>
        <v>2296.1999999999998</v>
      </c>
      <c r="C50" s="98">
        <f t="shared" si="1"/>
        <v>2260.7824099999998</v>
      </c>
      <c r="D50" s="98">
        <f>C50/B50*100</f>
        <v>98.457556397526346</v>
      </c>
      <c r="E50" s="42"/>
      <c r="F50" s="42"/>
      <c r="G50" s="93"/>
      <c r="H50" s="161">
        <f>Субсидии!B48</f>
        <v>2181</v>
      </c>
      <c r="I50" s="161">
        <f>Субсидии!C48</f>
        <v>2181</v>
      </c>
      <c r="J50" s="42">
        <f t="shared" si="30"/>
        <v>100</v>
      </c>
      <c r="K50" s="42">
        <f>'Субвенции '!B52</f>
        <v>115.2</v>
      </c>
      <c r="L50" s="42">
        <f>'Субвенции '!C52</f>
        <v>79.782409999999999</v>
      </c>
      <c r="M50" s="42">
        <f>L50/K50*100</f>
        <v>69.255564236111113</v>
      </c>
      <c r="N50" s="42"/>
      <c r="O50" s="42"/>
      <c r="P50" s="42"/>
    </row>
    <row r="51" spans="1:16" x14ac:dyDescent="0.25">
      <c r="A51" s="110" t="s">
        <v>381</v>
      </c>
      <c r="B51" s="98">
        <f t="shared" si="0"/>
        <v>5962.2</v>
      </c>
      <c r="C51" s="98">
        <f t="shared" si="1"/>
        <v>5926.2488400000002</v>
      </c>
      <c r="D51" s="98">
        <f>C51/B51*100</f>
        <v>99.397015195733132</v>
      </c>
      <c r="E51" s="42"/>
      <c r="F51" s="42"/>
      <c r="G51" s="46"/>
      <c r="H51" s="161">
        <f>Субсидии!B49</f>
        <v>5847</v>
      </c>
      <c r="I51" s="161">
        <f>Субсидии!C49</f>
        <v>5847</v>
      </c>
      <c r="J51" s="42">
        <f t="shared" si="30"/>
        <v>100</v>
      </c>
      <c r="K51" s="42">
        <f>'Субвенции '!B53</f>
        <v>115.2</v>
      </c>
      <c r="L51" s="42">
        <f>'Субвенции '!C53</f>
        <v>79.248840000000001</v>
      </c>
      <c r="M51" s="42">
        <f>L51/K51*100</f>
        <v>68.79239583333333</v>
      </c>
      <c r="N51" s="42"/>
      <c r="O51" s="42"/>
      <c r="P51" s="42"/>
    </row>
    <row r="52" spans="1:16" s="52" customFormat="1" ht="31.5" x14ac:dyDescent="0.25">
      <c r="A52" s="22" t="s">
        <v>384</v>
      </c>
      <c r="B52" s="48">
        <f t="shared" si="0"/>
        <v>4562645.12665</v>
      </c>
      <c r="C52" s="48">
        <f t="shared" si="1"/>
        <v>3403004.9252200001</v>
      </c>
      <c r="D52" s="48">
        <f t="shared" ref="D52" si="31">C52/B52*100</f>
        <v>74.584036907524421</v>
      </c>
      <c r="E52" s="48">
        <f t="shared" ref="E52:F52" si="32">SUM(E53:E56)</f>
        <v>0</v>
      </c>
      <c r="F52" s="48">
        <f t="shared" si="32"/>
        <v>0</v>
      </c>
      <c r="G52" s="49" t="e">
        <f t="shared" ref="G52" si="33">F52/E52*100</f>
        <v>#DIV/0!</v>
      </c>
      <c r="H52" s="48">
        <f>SUM(H53:H56)</f>
        <v>2171046.6889599999</v>
      </c>
      <c r="I52" s="48">
        <f t="shared" ref="I52:O52" si="34">SUM(I53:I56)</f>
        <v>1891384.0307400001</v>
      </c>
      <c r="J52" s="48">
        <f t="shared" si="17"/>
        <v>87.118533210634581</v>
      </c>
      <c r="K52" s="48">
        <f t="shared" si="34"/>
        <v>2175255.9708000002</v>
      </c>
      <c r="L52" s="48">
        <f t="shared" si="34"/>
        <v>1471329.5418900002</v>
      </c>
      <c r="M52" s="48">
        <f t="shared" si="18"/>
        <v>67.639374935212118</v>
      </c>
      <c r="N52" s="48">
        <f t="shared" si="34"/>
        <v>216342.46689000001</v>
      </c>
      <c r="O52" s="48">
        <f t="shared" si="34"/>
        <v>40291.352590000002</v>
      </c>
      <c r="P52" s="48">
        <f t="shared" si="19"/>
        <v>18.623875917291016</v>
      </c>
    </row>
    <row r="53" spans="1:16" ht="31.5" x14ac:dyDescent="0.25">
      <c r="A53" s="109" t="s">
        <v>215</v>
      </c>
      <c r="B53" s="42">
        <f t="shared" si="0"/>
        <v>2635337.9095600001</v>
      </c>
      <c r="C53" s="42">
        <f t="shared" si="1"/>
        <v>1716818.0368300003</v>
      </c>
      <c r="D53" s="42">
        <f t="shared" si="13"/>
        <v>65.146030442701104</v>
      </c>
      <c r="E53" s="46">
        <f>Дотации!B19</f>
        <v>0</v>
      </c>
      <c r="F53" s="46">
        <f>Дотации!C19</f>
        <v>0</v>
      </c>
      <c r="G53" s="46" t="e">
        <f>F53/E53*100</f>
        <v>#DIV/0!</v>
      </c>
      <c r="H53" s="42">
        <f>Субсидии!B51</f>
        <v>342532.87186999997</v>
      </c>
      <c r="I53" s="42">
        <f>Субсидии!C51</f>
        <v>206898.29306000003</v>
      </c>
      <c r="J53" s="42">
        <f t="shared" si="17"/>
        <v>60.402463544731923</v>
      </c>
      <c r="K53" s="42">
        <f>'Субвенции '!B55</f>
        <v>2174391.2708000001</v>
      </c>
      <c r="L53" s="42">
        <f>'Субвенции '!C55</f>
        <v>1470754.2071800004</v>
      </c>
      <c r="M53" s="42">
        <f t="shared" si="18"/>
        <v>67.639813815058318</v>
      </c>
      <c r="N53" s="42">
        <f>Иные!B28</f>
        <v>118413.76689</v>
      </c>
      <c r="O53" s="42">
        <f>Иные!C28</f>
        <v>39165.536590000003</v>
      </c>
      <c r="P53" s="42">
        <f t="shared" si="19"/>
        <v>33.075154704252149</v>
      </c>
    </row>
    <row r="54" spans="1:16" ht="18.75" customHeight="1" x14ac:dyDescent="0.25">
      <c r="A54" s="110" t="s">
        <v>383</v>
      </c>
      <c r="B54" s="98">
        <f t="shared" si="0"/>
        <v>1776316.7759899998</v>
      </c>
      <c r="C54" s="98">
        <f t="shared" si="1"/>
        <v>1606887.3711300001</v>
      </c>
      <c r="D54" s="98">
        <f>C54/B54*100</f>
        <v>90.461757319970644</v>
      </c>
      <c r="E54" s="42"/>
      <c r="F54" s="42"/>
      <c r="G54" s="93"/>
      <c r="H54" s="161">
        <f>Субсидии!B52</f>
        <v>1696630.2759899998</v>
      </c>
      <c r="I54" s="161">
        <f>Субсидии!C52</f>
        <v>1605986.55513</v>
      </c>
      <c r="J54" s="42">
        <f>I54/H54*100</f>
        <v>94.65742642090315</v>
      </c>
      <c r="K54" s="42"/>
      <c r="L54" s="42"/>
      <c r="M54" s="42"/>
      <c r="N54" s="42">
        <f>Иные!B29</f>
        <v>79686.5</v>
      </c>
      <c r="O54" s="42">
        <f>Иные!C29</f>
        <v>900.81600000000003</v>
      </c>
      <c r="P54" s="42">
        <f t="shared" si="19"/>
        <v>1.1304499507444801</v>
      </c>
    </row>
    <row r="55" spans="1:16" x14ac:dyDescent="0.25">
      <c r="A55" s="110" t="s">
        <v>561</v>
      </c>
      <c r="B55" s="98">
        <f t="shared" si="0"/>
        <v>39577.100279999999</v>
      </c>
      <c r="C55" s="98">
        <f t="shared" si="1"/>
        <v>27000.841149999997</v>
      </c>
      <c r="D55" s="98">
        <f>C55/B55*100</f>
        <v>68.223394232964253</v>
      </c>
      <c r="E55" s="42"/>
      <c r="F55" s="42"/>
      <c r="G55" s="93"/>
      <c r="H55" s="161">
        <f>Субсидии!B54</f>
        <v>38775.50028</v>
      </c>
      <c r="I55" s="161">
        <f>Субсидии!C54</f>
        <v>26400.953289999998</v>
      </c>
      <c r="J55" s="42"/>
      <c r="K55" s="42">
        <f>'Субвенции '!B56</f>
        <v>576.6</v>
      </c>
      <c r="L55" s="42">
        <f>'Субвенции '!C56</f>
        <v>374.88785999999999</v>
      </c>
      <c r="M55" s="42">
        <f>L55/K55*100</f>
        <v>65.016971904266384</v>
      </c>
      <c r="N55" s="42">
        <f>Иные!B31</f>
        <v>225</v>
      </c>
      <c r="O55" s="42">
        <f>Иные!C31</f>
        <v>225</v>
      </c>
      <c r="P55" s="42">
        <f t="shared" si="19"/>
        <v>100</v>
      </c>
    </row>
    <row r="56" spans="1:16" x14ac:dyDescent="0.25">
      <c r="A56" s="110" t="s">
        <v>214</v>
      </c>
      <c r="B56" s="98">
        <f t="shared" si="0"/>
        <v>111413.34082</v>
      </c>
      <c r="C56" s="98">
        <f t="shared" si="1"/>
        <v>52298.676109999993</v>
      </c>
      <c r="D56" s="98">
        <f>C56/B56*100</f>
        <v>46.941125474815465</v>
      </c>
      <c r="E56" s="42"/>
      <c r="F56" s="42"/>
      <c r="G56" s="93"/>
      <c r="H56" s="161">
        <f>Субсидии!B53</f>
        <v>93108.040819999995</v>
      </c>
      <c r="I56" s="161">
        <f>Субсидии!C53</f>
        <v>52098.229259999993</v>
      </c>
      <c r="J56" s="42">
        <f>I56/H56*100</f>
        <v>55.954597262677098</v>
      </c>
      <c r="K56" s="42">
        <f>'Субвенции '!B57</f>
        <v>288.10000000000002</v>
      </c>
      <c r="L56" s="42">
        <f>'Субвенции '!C57</f>
        <v>200.44685000000001</v>
      </c>
      <c r="M56" s="42">
        <f>L56/K56*100</f>
        <v>69.575442554668527</v>
      </c>
      <c r="N56" s="42">
        <f>Иные!B30</f>
        <v>18017.2</v>
      </c>
      <c r="O56" s="42"/>
      <c r="P56" s="42"/>
    </row>
    <row r="57" spans="1:16" s="52" customFormat="1" ht="31.5" x14ac:dyDescent="0.25">
      <c r="A57" s="22" t="s">
        <v>225</v>
      </c>
      <c r="B57" s="48">
        <f t="shared" si="0"/>
        <v>2446931.4924500003</v>
      </c>
      <c r="C57" s="48">
        <f t="shared" si="1"/>
        <v>1655739.74386</v>
      </c>
      <c r="D57" s="48">
        <f t="shared" ref="D57" si="35">C57/B57*100</f>
        <v>67.665962409196169</v>
      </c>
      <c r="E57" s="48">
        <f>SUM(E58:E74)</f>
        <v>220233.60000000001</v>
      </c>
      <c r="F57" s="48">
        <f t="shared" ref="F57" si="36">SUM(F58:F74)</f>
        <v>192481.38</v>
      </c>
      <c r="G57" s="49">
        <f t="shared" si="16"/>
        <v>87.398734797959989</v>
      </c>
      <c r="H57" s="48">
        <f>SUM(H58:H74)</f>
        <v>978629.91512000002</v>
      </c>
      <c r="I57" s="48">
        <f t="shared" ref="I57:O57" si="37">SUM(I58:I74)</f>
        <v>587511.20754999993</v>
      </c>
      <c r="J57" s="48">
        <f t="shared" si="17"/>
        <v>60.034053575601057</v>
      </c>
      <c r="K57" s="48">
        <f t="shared" si="37"/>
        <v>1091244.1339</v>
      </c>
      <c r="L57" s="48">
        <f t="shared" si="37"/>
        <v>748206.89757000015</v>
      </c>
      <c r="M57" s="48">
        <f t="shared" si="18"/>
        <v>68.564574537136963</v>
      </c>
      <c r="N57" s="48">
        <f t="shared" si="37"/>
        <v>156823.84343000001</v>
      </c>
      <c r="O57" s="48">
        <f t="shared" si="37"/>
        <v>127540.25874</v>
      </c>
      <c r="P57" s="48">
        <f t="shared" si="19"/>
        <v>81.327083911783447</v>
      </c>
    </row>
    <row r="58" spans="1:16" ht="31.5" x14ac:dyDescent="0.25">
      <c r="A58" s="109" t="s">
        <v>224</v>
      </c>
      <c r="B58" s="42">
        <f t="shared" si="0"/>
        <v>1685606.6295599998</v>
      </c>
      <c r="C58" s="42">
        <f t="shared" si="1"/>
        <v>1199534.1676100001</v>
      </c>
      <c r="D58" s="42">
        <f t="shared" si="13"/>
        <v>71.163351316618815</v>
      </c>
      <c r="E58" s="46">
        <f>Дотации!B22</f>
        <v>220233.60000000001</v>
      </c>
      <c r="F58" s="46">
        <f>Дотации!C22</f>
        <v>192481.38</v>
      </c>
      <c r="G58" s="46">
        <f t="shared" si="16"/>
        <v>87.398734797959989</v>
      </c>
      <c r="H58" s="42">
        <f>Субсидии!B56</f>
        <v>325897.55223000003</v>
      </c>
      <c r="I58" s="42">
        <f>Субсидии!C56</f>
        <v>230974.39273999998</v>
      </c>
      <c r="J58" s="42">
        <f t="shared" si="17"/>
        <v>70.873313149953134</v>
      </c>
      <c r="K58" s="42">
        <f>'Субвенции '!B59</f>
        <v>1088651.6339</v>
      </c>
      <c r="L58" s="42">
        <f>'Субвенции '!C59</f>
        <v>746598.95861000009</v>
      </c>
      <c r="M58" s="42">
        <f t="shared" si="18"/>
        <v>68.580153224532822</v>
      </c>
      <c r="N58" s="42">
        <f>Иные!B33</f>
        <v>50823.843430000001</v>
      </c>
      <c r="O58" s="42">
        <f>Иные!C33</f>
        <v>29479.436259999999</v>
      </c>
      <c r="P58" s="42">
        <f t="shared" si="19"/>
        <v>58.003162040671342</v>
      </c>
    </row>
    <row r="59" spans="1:16" x14ac:dyDescent="0.25">
      <c r="A59" s="110" t="s">
        <v>393</v>
      </c>
      <c r="B59" s="98">
        <f t="shared" si="0"/>
        <v>578020.5466</v>
      </c>
      <c r="C59" s="98">
        <f t="shared" si="1"/>
        <v>276222.95857000002</v>
      </c>
      <c r="D59" s="98">
        <f t="shared" ref="D59:D74" si="38">C59/B59*100</f>
        <v>47.787740452269936</v>
      </c>
      <c r="E59" s="98">
        <f>Дотации!B23</f>
        <v>0</v>
      </c>
      <c r="F59" s="98">
        <f>Дотации!C23</f>
        <v>0</v>
      </c>
      <c r="G59" s="46" t="e">
        <f t="shared" si="16"/>
        <v>#DIV/0!</v>
      </c>
      <c r="H59" s="161">
        <f>Субсидии!B57</f>
        <v>472245.5466</v>
      </c>
      <c r="I59" s="161">
        <f>Субсидии!C57</f>
        <v>178387.13608999999</v>
      </c>
      <c r="J59" s="42">
        <f t="shared" si="17"/>
        <v>37.774233632127171</v>
      </c>
      <c r="K59" s="42"/>
      <c r="L59" s="42"/>
      <c r="M59" s="42"/>
      <c r="N59" s="42">
        <f>Иные!B34</f>
        <v>105775</v>
      </c>
      <c r="O59" s="42">
        <f>Иные!C34</f>
        <v>97835.822480000003</v>
      </c>
      <c r="P59" s="42">
        <f t="shared" si="19"/>
        <v>92.494277929567488</v>
      </c>
    </row>
    <row r="60" spans="1:16" x14ac:dyDescent="0.25">
      <c r="A60" s="110" t="s">
        <v>385</v>
      </c>
      <c r="B60" s="98">
        <f t="shared" si="0"/>
        <v>3781.2</v>
      </c>
      <c r="C60" s="98">
        <f t="shared" si="1"/>
        <v>3725.55726</v>
      </c>
      <c r="D60" s="98">
        <f t="shared" si="38"/>
        <v>98.528437004125678</v>
      </c>
      <c r="E60" s="42"/>
      <c r="F60" s="42"/>
      <c r="G60" s="46"/>
      <c r="H60" s="161">
        <f>Субсидии!B58</f>
        <v>3666</v>
      </c>
      <c r="I60" s="161">
        <f>Субсидии!C58</f>
        <v>3666</v>
      </c>
      <c r="J60" s="42">
        <f t="shared" si="17"/>
        <v>100</v>
      </c>
      <c r="K60" s="42">
        <f>'Субвенции '!B60</f>
        <v>115.2</v>
      </c>
      <c r="L60" s="42">
        <f>'Субвенции '!C60</f>
        <v>59.557259999999999</v>
      </c>
      <c r="M60" s="42">
        <f t="shared" ref="M60:M74" si="39">L60/K60*100</f>
        <v>51.699010416666667</v>
      </c>
      <c r="N60" s="42"/>
      <c r="O60" s="42"/>
      <c r="P60" s="42"/>
    </row>
    <row r="61" spans="1:16" x14ac:dyDescent="0.25">
      <c r="A61" s="110" t="s">
        <v>386</v>
      </c>
      <c r="B61" s="98">
        <f t="shared" si="0"/>
        <v>7428.1</v>
      </c>
      <c r="C61" s="98">
        <f t="shared" si="1"/>
        <v>7331.9913500000002</v>
      </c>
      <c r="D61" s="98">
        <f t="shared" si="38"/>
        <v>98.706147601674715</v>
      </c>
      <c r="E61" s="42"/>
      <c r="F61" s="42"/>
      <c r="G61" s="93"/>
      <c r="H61" s="161">
        <f>Субсидии!B59</f>
        <v>7140</v>
      </c>
      <c r="I61" s="161">
        <f>Субсидии!C59</f>
        <v>7140</v>
      </c>
      <c r="J61" s="42">
        <f t="shared" si="17"/>
        <v>100</v>
      </c>
      <c r="K61" s="42">
        <f>'Субвенции '!B61</f>
        <v>288.10000000000002</v>
      </c>
      <c r="L61" s="42">
        <f>'Субвенции '!C61</f>
        <v>191.99135000000001</v>
      </c>
      <c r="M61" s="42">
        <f t="shared" si="39"/>
        <v>66.640524123568198</v>
      </c>
      <c r="N61" s="42"/>
      <c r="O61" s="42"/>
      <c r="P61" s="42"/>
    </row>
    <row r="62" spans="1:16" x14ac:dyDescent="0.25">
      <c r="A62" s="110" t="s">
        <v>562</v>
      </c>
      <c r="B62" s="98">
        <f t="shared" si="0"/>
        <v>2713.2</v>
      </c>
      <c r="C62" s="98">
        <f t="shared" si="1"/>
        <v>2653.07872</v>
      </c>
      <c r="D62" s="98">
        <f t="shared" si="38"/>
        <v>97.784119121332751</v>
      </c>
      <c r="E62" s="42"/>
      <c r="F62" s="42"/>
      <c r="G62" s="93"/>
      <c r="H62" s="161">
        <f>Субсидии!B60</f>
        <v>2598</v>
      </c>
      <c r="I62" s="161">
        <f>Субсидии!C60</f>
        <v>2598</v>
      </c>
      <c r="J62" s="42">
        <f t="shared" si="17"/>
        <v>100</v>
      </c>
      <c r="K62" s="42">
        <f>'Субвенции '!B62</f>
        <v>115.2</v>
      </c>
      <c r="L62" s="42">
        <f>'Субвенции '!C62</f>
        <v>55.078720000000004</v>
      </c>
      <c r="M62" s="42">
        <f t="shared" si="39"/>
        <v>47.811388888888892</v>
      </c>
      <c r="N62" s="42"/>
      <c r="O62" s="42"/>
      <c r="P62" s="42"/>
    </row>
    <row r="63" spans="1:16" x14ac:dyDescent="0.25">
      <c r="A63" s="110" t="s">
        <v>563</v>
      </c>
      <c r="B63" s="98">
        <f t="shared" si="0"/>
        <v>3202.2</v>
      </c>
      <c r="C63" s="98">
        <f t="shared" si="1"/>
        <v>3154.9334800000001</v>
      </c>
      <c r="D63" s="98">
        <f t="shared" si="38"/>
        <v>98.523936043969783</v>
      </c>
      <c r="E63" s="42"/>
      <c r="F63" s="42"/>
      <c r="G63" s="93"/>
      <c r="H63" s="161">
        <f>Субсидии!B61</f>
        <v>3087</v>
      </c>
      <c r="I63" s="161">
        <f>Субсидии!C61</f>
        <v>3087</v>
      </c>
      <c r="J63" s="42">
        <f t="shared" si="17"/>
        <v>100</v>
      </c>
      <c r="K63" s="42">
        <f>'Субвенции '!B63</f>
        <v>115.2</v>
      </c>
      <c r="L63" s="42">
        <f>'Субвенции '!C63</f>
        <v>67.933480000000003</v>
      </c>
      <c r="M63" s="42">
        <f t="shared" si="39"/>
        <v>58.970034722222223</v>
      </c>
      <c r="N63" s="42"/>
      <c r="O63" s="42"/>
      <c r="P63" s="42"/>
    </row>
    <row r="64" spans="1:16" x14ac:dyDescent="0.25">
      <c r="A64" s="110" t="s">
        <v>388</v>
      </c>
      <c r="B64" s="98">
        <f t="shared" si="0"/>
        <v>3883.2</v>
      </c>
      <c r="C64" s="98">
        <f t="shared" si="1"/>
        <v>3838.4602300000001</v>
      </c>
      <c r="D64" s="98">
        <f t="shared" si="38"/>
        <v>98.847863360115369</v>
      </c>
      <c r="E64" s="42"/>
      <c r="F64" s="42"/>
      <c r="G64" s="93"/>
      <c r="H64" s="161">
        <f>Субсидии!B62</f>
        <v>3768</v>
      </c>
      <c r="I64" s="161">
        <f>Субсидии!C62</f>
        <v>3768</v>
      </c>
      <c r="J64" s="42">
        <f t="shared" si="17"/>
        <v>100</v>
      </c>
      <c r="K64" s="42">
        <f>'Субвенции '!B64</f>
        <v>115.2</v>
      </c>
      <c r="L64" s="42">
        <f>'Субвенции '!C64</f>
        <v>70.460229999999996</v>
      </c>
      <c r="M64" s="42">
        <f t="shared" si="39"/>
        <v>61.163394097222209</v>
      </c>
      <c r="N64" s="42"/>
      <c r="O64" s="42"/>
      <c r="P64" s="42"/>
    </row>
    <row r="65" spans="1:16" x14ac:dyDescent="0.25">
      <c r="A65" s="110" t="s">
        <v>223</v>
      </c>
      <c r="B65" s="98">
        <f t="shared" si="0"/>
        <v>5059.2</v>
      </c>
      <c r="C65" s="98">
        <f t="shared" si="1"/>
        <v>5018.03593</v>
      </c>
      <c r="D65" s="98">
        <f t="shared" si="38"/>
        <v>99.186352190069584</v>
      </c>
      <c r="E65" s="42"/>
      <c r="F65" s="42"/>
      <c r="G65" s="93"/>
      <c r="H65" s="161">
        <f>Субсидии!B63</f>
        <v>4944</v>
      </c>
      <c r="I65" s="161">
        <f>Субсидии!C63</f>
        <v>4944</v>
      </c>
      <c r="J65" s="42">
        <f t="shared" si="17"/>
        <v>100</v>
      </c>
      <c r="K65" s="42">
        <f>'Субвенции '!B65</f>
        <v>115.2</v>
      </c>
      <c r="L65" s="42">
        <f>'Субвенции '!C65</f>
        <v>74.035929999999993</v>
      </c>
      <c r="M65" s="42">
        <f t="shared" si="39"/>
        <v>64.267300347222218</v>
      </c>
      <c r="N65" s="42"/>
      <c r="O65" s="42"/>
      <c r="P65" s="42"/>
    </row>
    <row r="66" spans="1:16" x14ac:dyDescent="0.25">
      <c r="A66" s="110" t="s">
        <v>220</v>
      </c>
      <c r="B66" s="98">
        <f t="shared" si="0"/>
        <v>1613.1</v>
      </c>
      <c r="C66" s="98">
        <f t="shared" si="1"/>
        <v>427.12820999999997</v>
      </c>
      <c r="D66" s="98">
        <f t="shared" si="38"/>
        <v>26.478718616328806</v>
      </c>
      <c r="E66" s="42"/>
      <c r="F66" s="42"/>
      <c r="G66" s="93"/>
      <c r="H66" s="161">
        <f>Субсидии!B65</f>
        <v>1100</v>
      </c>
      <c r="I66" s="161">
        <f>Субсидии!C65</f>
        <v>0</v>
      </c>
      <c r="J66" s="42"/>
      <c r="K66" s="42">
        <f>'Субвенции '!B67</f>
        <v>288.10000000000002</v>
      </c>
      <c r="L66" s="42">
        <f>'Субвенции '!C67</f>
        <v>202.12821</v>
      </c>
      <c r="M66" s="42">
        <f t="shared" si="39"/>
        <v>70.159045470322795</v>
      </c>
      <c r="N66" s="42">
        <f>Иные!B36</f>
        <v>225</v>
      </c>
      <c r="O66" s="42">
        <f>Иные!C36</f>
        <v>225</v>
      </c>
      <c r="P66" s="42">
        <f t="shared" si="19"/>
        <v>100</v>
      </c>
    </row>
    <row r="67" spans="1:16" x14ac:dyDescent="0.25">
      <c r="A67" s="110" t="s">
        <v>320</v>
      </c>
      <c r="B67" s="98">
        <f t="shared" si="0"/>
        <v>3658.2</v>
      </c>
      <c r="C67" s="98">
        <f t="shared" si="1"/>
        <v>3590.3035100000002</v>
      </c>
      <c r="D67" s="98">
        <f t="shared" si="38"/>
        <v>98.143991853917228</v>
      </c>
      <c r="E67" s="42"/>
      <c r="F67" s="42"/>
      <c r="G67" s="93"/>
      <c r="H67" s="161">
        <f>Субсидии!B64</f>
        <v>3543</v>
      </c>
      <c r="I67" s="161">
        <f>Субсидии!C64</f>
        <v>3543</v>
      </c>
      <c r="J67" s="42">
        <f t="shared" si="17"/>
        <v>100</v>
      </c>
      <c r="K67" s="42">
        <f>'Субвенции '!B66</f>
        <v>115.2</v>
      </c>
      <c r="L67" s="42">
        <f>'Субвенции '!C66</f>
        <v>47.303510000000003</v>
      </c>
      <c r="M67" s="42">
        <f t="shared" si="39"/>
        <v>41.062074652777781</v>
      </c>
      <c r="N67" s="42"/>
      <c r="O67" s="42"/>
      <c r="P67" s="42"/>
    </row>
    <row r="68" spans="1:16" x14ac:dyDescent="0.25">
      <c r="A68" s="110" t="s">
        <v>219</v>
      </c>
      <c r="B68" s="98">
        <f t="shared" si="0"/>
        <v>116284.21629</v>
      </c>
      <c r="C68" s="98">
        <f t="shared" si="1"/>
        <v>115118.03618</v>
      </c>
      <c r="D68" s="98">
        <f t="shared" si="38"/>
        <v>98.997129492542925</v>
      </c>
      <c r="E68" s="42"/>
      <c r="F68" s="42"/>
      <c r="G68" s="93"/>
      <c r="H68" s="161">
        <f>Субсидии!B66</f>
        <v>115996.11628999999</v>
      </c>
      <c r="I68" s="161">
        <f>Субсидии!C66</f>
        <v>114920.74526</v>
      </c>
      <c r="J68" s="42">
        <f t="shared" si="17"/>
        <v>99.072924969908925</v>
      </c>
      <c r="K68" s="42">
        <f>'Субвенции '!B68</f>
        <v>288.10000000000002</v>
      </c>
      <c r="L68" s="42">
        <f>'Субвенции '!C68</f>
        <v>197.29092</v>
      </c>
      <c r="M68" s="42">
        <f t="shared" si="39"/>
        <v>68.480013884068029</v>
      </c>
      <c r="N68" s="42"/>
      <c r="O68" s="42"/>
      <c r="P68" s="42"/>
    </row>
    <row r="69" spans="1:16" x14ac:dyDescent="0.25">
      <c r="A69" s="110" t="s">
        <v>221</v>
      </c>
      <c r="B69" s="98">
        <f t="shared" si="0"/>
        <v>4927.2</v>
      </c>
      <c r="C69" s="98">
        <f t="shared" si="1"/>
        <v>4887.1761800000004</v>
      </c>
      <c r="D69" s="98">
        <f t="shared" si="38"/>
        <v>99.187696460464366</v>
      </c>
      <c r="E69" s="42"/>
      <c r="F69" s="42"/>
      <c r="G69" s="93"/>
      <c r="H69" s="161">
        <f>Субсидии!B67</f>
        <v>4812</v>
      </c>
      <c r="I69" s="161">
        <f>Субсидии!C67</f>
        <v>4812</v>
      </c>
      <c r="J69" s="42">
        <f t="shared" si="17"/>
        <v>100</v>
      </c>
      <c r="K69" s="42">
        <f>'Субвенции '!B69</f>
        <v>115.2</v>
      </c>
      <c r="L69" s="42">
        <f>'Субвенции '!C69</f>
        <v>75.176179999999988</v>
      </c>
      <c r="M69" s="42">
        <f t="shared" si="39"/>
        <v>65.257100694444432</v>
      </c>
      <c r="N69" s="42"/>
      <c r="O69" s="42"/>
      <c r="P69" s="42"/>
    </row>
    <row r="70" spans="1:16" x14ac:dyDescent="0.25">
      <c r="A70" s="110" t="s">
        <v>389</v>
      </c>
      <c r="B70" s="98">
        <f t="shared" si="0"/>
        <v>3568.2</v>
      </c>
      <c r="C70" s="98">
        <f t="shared" si="1"/>
        <v>3503.8830699999999</v>
      </c>
      <c r="D70" s="98">
        <f t="shared" si="38"/>
        <v>98.197496496833139</v>
      </c>
      <c r="E70" s="42"/>
      <c r="F70" s="42"/>
      <c r="G70" s="93"/>
      <c r="H70" s="161">
        <f>Субсидии!B68</f>
        <v>3453</v>
      </c>
      <c r="I70" s="161">
        <f>Субсидии!C68</f>
        <v>3453</v>
      </c>
      <c r="J70" s="42">
        <f t="shared" si="17"/>
        <v>100</v>
      </c>
      <c r="K70" s="42">
        <f>'Субвенции '!B70</f>
        <v>115.2</v>
      </c>
      <c r="L70" s="42">
        <f>'Субвенции '!C70</f>
        <v>50.883069999999996</v>
      </c>
      <c r="M70" s="42">
        <f t="shared" si="39"/>
        <v>44.169331597222218</v>
      </c>
      <c r="N70" s="42"/>
      <c r="O70" s="42"/>
      <c r="P70" s="42"/>
    </row>
    <row r="71" spans="1:16" x14ac:dyDescent="0.25">
      <c r="A71" s="110" t="s">
        <v>392</v>
      </c>
      <c r="B71" s="98">
        <f t="shared" ref="B71:B134" si="40">E71+H71+K71+N71</f>
        <v>2782.2</v>
      </c>
      <c r="C71" s="98">
        <f t="shared" ref="C71:C134" si="41">F71+I71+L71+O71</f>
        <v>2738.2879800000001</v>
      </c>
      <c r="D71" s="98">
        <f t="shared" si="38"/>
        <v>98.421679965494945</v>
      </c>
      <c r="E71" s="42"/>
      <c r="F71" s="42"/>
      <c r="G71" s="93"/>
      <c r="H71" s="161">
        <f>Субсидии!B69</f>
        <v>2667</v>
      </c>
      <c r="I71" s="161">
        <f>Субсидии!C69</f>
        <v>2667</v>
      </c>
      <c r="J71" s="42">
        <f t="shared" si="17"/>
        <v>100</v>
      </c>
      <c r="K71" s="42">
        <f>'Субвенции '!B71</f>
        <v>115.2</v>
      </c>
      <c r="L71" s="42">
        <f>'Субвенции '!C71</f>
        <v>71.28797999999999</v>
      </c>
      <c r="M71" s="42">
        <f t="shared" si="39"/>
        <v>61.881927083333323</v>
      </c>
      <c r="N71" s="42"/>
      <c r="O71" s="42"/>
      <c r="P71" s="42"/>
    </row>
    <row r="72" spans="1:16" x14ac:dyDescent="0.25">
      <c r="A72" s="110" t="s">
        <v>222</v>
      </c>
      <c r="B72" s="98">
        <f t="shared" si="40"/>
        <v>6298.2</v>
      </c>
      <c r="C72" s="98">
        <f t="shared" si="41"/>
        <v>6256.1714599999996</v>
      </c>
      <c r="D72" s="98">
        <f t="shared" si="38"/>
        <v>99.332689657362423</v>
      </c>
      <c r="E72" s="42"/>
      <c r="F72" s="42"/>
      <c r="G72" s="93"/>
      <c r="H72" s="161">
        <f>Субсидии!B70</f>
        <v>6183</v>
      </c>
      <c r="I72" s="161">
        <f>Субсидии!C70</f>
        <v>6183</v>
      </c>
      <c r="J72" s="42">
        <f t="shared" si="17"/>
        <v>100</v>
      </c>
      <c r="K72" s="42">
        <f>'Субвенции '!B72</f>
        <v>115.2</v>
      </c>
      <c r="L72" s="42">
        <f>'Субвенции '!C72</f>
        <v>73.17146000000001</v>
      </c>
      <c r="M72" s="42">
        <f t="shared" si="39"/>
        <v>63.516892361111118</v>
      </c>
      <c r="N72" s="42"/>
      <c r="O72" s="42"/>
      <c r="P72" s="42"/>
    </row>
    <row r="73" spans="1:16" x14ac:dyDescent="0.25">
      <c r="A73" s="110" t="s">
        <v>391</v>
      </c>
      <c r="B73" s="98">
        <f t="shared" si="40"/>
        <v>10137.800000000001</v>
      </c>
      <c r="C73" s="98">
        <f t="shared" si="41"/>
        <v>9865.5972199999997</v>
      </c>
      <c r="D73" s="98">
        <f t="shared" si="38"/>
        <v>97.314971887391735</v>
      </c>
      <c r="E73" s="42"/>
      <c r="F73" s="42"/>
      <c r="G73" s="93"/>
      <c r="H73" s="161">
        <f>Субсидии!B71</f>
        <v>9849.7000000000007</v>
      </c>
      <c r="I73" s="161">
        <f>Субсидии!C71</f>
        <v>9687.9334600000002</v>
      </c>
      <c r="J73" s="42">
        <f t="shared" si="17"/>
        <v>98.357650080713114</v>
      </c>
      <c r="K73" s="42">
        <f>'Субвенции '!B73</f>
        <v>288.10000000000002</v>
      </c>
      <c r="L73" s="42">
        <f>'Субвенции '!C73</f>
        <v>177.66376</v>
      </c>
      <c r="M73" s="42">
        <f t="shared" si="39"/>
        <v>61.667393266227002</v>
      </c>
      <c r="N73" s="42"/>
      <c r="O73" s="42"/>
      <c r="P73" s="42"/>
    </row>
    <row r="74" spans="1:16" x14ac:dyDescent="0.25">
      <c r="A74" s="110" t="s">
        <v>390</v>
      </c>
      <c r="B74" s="98">
        <f t="shared" si="40"/>
        <v>7968.1</v>
      </c>
      <c r="C74" s="98">
        <f t="shared" si="41"/>
        <v>7873.9768999999997</v>
      </c>
      <c r="D74" s="98">
        <f t="shared" si="38"/>
        <v>98.818751019691007</v>
      </c>
      <c r="E74" s="42"/>
      <c r="F74" s="42"/>
      <c r="G74" s="93"/>
      <c r="H74" s="161">
        <f>Субсидии!B72</f>
        <v>7680</v>
      </c>
      <c r="I74" s="161">
        <f>Субсидии!C72</f>
        <v>7680</v>
      </c>
      <c r="J74" s="42">
        <f t="shared" si="17"/>
        <v>100</v>
      </c>
      <c r="K74" s="42">
        <f>'Субвенции '!B74</f>
        <v>288.10000000000002</v>
      </c>
      <c r="L74" s="42">
        <f>'Субвенции '!C74</f>
        <v>193.9769</v>
      </c>
      <c r="M74" s="42">
        <f t="shared" si="39"/>
        <v>67.329711905588326</v>
      </c>
      <c r="N74" s="42"/>
      <c r="O74" s="42"/>
      <c r="P74" s="42"/>
    </row>
    <row r="75" spans="1:16" s="52" customFormat="1" ht="31.5" x14ac:dyDescent="0.25">
      <c r="A75" s="22" t="s">
        <v>229</v>
      </c>
      <c r="B75" s="48">
        <f t="shared" si="40"/>
        <v>415112.87935000006</v>
      </c>
      <c r="C75" s="48">
        <f t="shared" si="41"/>
        <v>334958.52928000002</v>
      </c>
      <c r="D75" s="48">
        <f t="shared" ref="D75" si="42">C75/B75*100</f>
        <v>80.690950809449987</v>
      </c>
      <c r="E75" s="48">
        <f t="shared" ref="E75:F75" si="43">SUM(E76:E80)</f>
        <v>76846.7</v>
      </c>
      <c r="F75" s="48">
        <f t="shared" si="43"/>
        <v>59050.9</v>
      </c>
      <c r="G75" s="49">
        <f t="shared" si="16"/>
        <v>76.842466885370484</v>
      </c>
      <c r="H75" s="48">
        <f>SUM(H76:H80)</f>
        <v>172288.59255</v>
      </c>
      <c r="I75" s="48">
        <f t="shared" ref="I75:O75" si="44">SUM(I76:I80)</f>
        <v>150348.10959000001</v>
      </c>
      <c r="J75" s="48">
        <f t="shared" si="17"/>
        <v>87.265272392522093</v>
      </c>
      <c r="K75" s="48">
        <f t="shared" si="44"/>
        <v>157176.93480000002</v>
      </c>
      <c r="L75" s="48">
        <f t="shared" si="44"/>
        <v>117463.28861000002</v>
      </c>
      <c r="M75" s="48">
        <f t="shared" si="18"/>
        <v>74.733159009282318</v>
      </c>
      <c r="N75" s="48">
        <f t="shared" si="44"/>
        <v>8800.652</v>
      </c>
      <c r="O75" s="48">
        <f t="shared" si="44"/>
        <v>8096.2310799999996</v>
      </c>
      <c r="P75" s="48">
        <f t="shared" si="19"/>
        <v>91.995809855906131</v>
      </c>
    </row>
    <row r="76" spans="1:16" ht="31.5" x14ac:dyDescent="0.25">
      <c r="A76" s="109" t="s">
        <v>228</v>
      </c>
      <c r="B76" s="42">
        <f t="shared" si="40"/>
        <v>371803.32618999999</v>
      </c>
      <c r="C76" s="42">
        <f t="shared" si="41"/>
        <v>292271.00459000003</v>
      </c>
      <c r="D76" s="42">
        <f t="shared" si="13"/>
        <v>78.609034401333702</v>
      </c>
      <c r="E76" s="46">
        <f>Дотации!B24</f>
        <v>76846.7</v>
      </c>
      <c r="F76" s="46">
        <f>Дотации!C24</f>
        <v>59050.9</v>
      </c>
      <c r="G76" s="46">
        <f t="shared" si="16"/>
        <v>76.842466885370484</v>
      </c>
      <c r="H76" s="42">
        <f>Субсидии!B74</f>
        <v>129785.63939000001</v>
      </c>
      <c r="I76" s="42">
        <f>Субсидии!C74</f>
        <v>108186.75716000001</v>
      </c>
      <c r="J76" s="42">
        <f t="shared" si="17"/>
        <v>83.358033807502892</v>
      </c>
      <c r="K76" s="42">
        <f>'Субвенции '!B76</f>
        <v>156370.33479999998</v>
      </c>
      <c r="L76" s="42">
        <f>'Субвенции '!C76</f>
        <v>116937.11635000001</v>
      </c>
      <c r="M76" s="42">
        <f t="shared" si="18"/>
        <v>74.782161526714347</v>
      </c>
      <c r="N76" s="42">
        <f>Иные!B41</f>
        <v>8800.652</v>
      </c>
      <c r="O76" s="42">
        <f>Иные!C41</f>
        <v>8096.2310799999996</v>
      </c>
      <c r="P76" s="42">
        <f t="shared" si="19"/>
        <v>91.995809855906131</v>
      </c>
    </row>
    <row r="77" spans="1:16" x14ac:dyDescent="0.25">
      <c r="A77" s="110" t="s">
        <v>226</v>
      </c>
      <c r="B77" s="98">
        <f t="shared" si="40"/>
        <v>26441.998159999999</v>
      </c>
      <c r="C77" s="98">
        <f t="shared" si="41"/>
        <v>25990.521109999998</v>
      </c>
      <c r="D77" s="98">
        <f>C77/B77*100</f>
        <v>98.292575896616725</v>
      </c>
      <c r="E77" s="42"/>
      <c r="F77" s="42"/>
      <c r="G77" s="93"/>
      <c r="H77" s="161">
        <f>Субсидии!B75</f>
        <v>26153.898160000001</v>
      </c>
      <c r="I77" s="161">
        <f>Субсидии!C75</f>
        <v>25812.297429999999</v>
      </c>
      <c r="J77" s="42">
        <f>I77/H77*100</f>
        <v>98.693882158941619</v>
      </c>
      <c r="K77" s="42">
        <f>'Субвенции '!B77</f>
        <v>288.10000000000002</v>
      </c>
      <c r="L77" s="42">
        <f>'Субвенции '!C77</f>
        <v>178.22368</v>
      </c>
      <c r="M77" s="42">
        <f>L77/K77*100</f>
        <v>61.861742450538003</v>
      </c>
      <c r="N77" s="42">
        <f>Иные!B42</f>
        <v>0</v>
      </c>
      <c r="O77" s="42">
        <f>Иные!C42</f>
        <v>0</v>
      </c>
      <c r="P77" s="42"/>
    </row>
    <row r="78" spans="1:16" x14ac:dyDescent="0.25">
      <c r="A78" s="110" t="s">
        <v>395</v>
      </c>
      <c r="B78" s="98">
        <f t="shared" si="40"/>
        <v>3673.2</v>
      </c>
      <c r="C78" s="98">
        <f t="shared" si="41"/>
        <v>3630.7686699999999</v>
      </c>
      <c r="D78" s="98">
        <f>C78/B78*100</f>
        <v>98.844840193836433</v>
      </c>
      <c r="E78" s="42"/>
      <c r="F78" s="42"/>
      <c r="G78" s="93"/>
      <c r="H78" s="161">
        <f>Субсидии!B76</f>
        <v>3558</v>
      </c>
      <c r="I78" s="161">
        <f>Субсидии!C76</f>
        <v>3558</v>
      </c>
      <c r="J78" s="42">
        <f t="shared" ref="J78:J80" si="45">I78/H78*100</f>
        <v>100</v>
      </c>
      <c r="K78" s="42">
        <f>'Субвенции '!B78</f>
        <v>115.2</v>
      </c>
      <c r="L78" s="42">
        <f>'Субвенции '!C78</f>
        <v>72.76867</v>
      </c>
      <c r="M78" s="42">
        <f>L78/K78*100</f>
        <v>63.167248263888887</v>
      </c>
      <c r="N78" s="42"/>
      <c r="O78" s="42"/>
      <c r="P78" s="42"/>
    </row>
    <row r="79" spans="1:16" x14ac:dyDescent="0.25">
      <c r="A79" s="110" t="s">
        <v>394</v>
      </c>
      <c r="B79" s="98">
        <f t="shared" si="40"/>
        <v>6285.2550000000001</v>
      </c>
      <c r="C79" s="98">
        <f t="shared" si="41"/>
        <v>6243.3383600000006</v>
      </c>
      <c r="D79" s="98">
        <f>C79/B79*100</f>
        <v>99.333095634146915</v>
      </c>
      <c r="E79" s="42"/>
      <c r="F79" s="42"/>
      <c r="G79" s="93"/>
      <c r="H79" s="161">
        <f>Субсидии!B77</f>
        <v>6170.0550000000003</v>
      </c>
      <c r="I79" s="161">
        <f>Субсидии!C77</f>
        <v>6170.0550000000003</v>
      </c>
      <c r="J79" s="42">
        <f t="shared" si="45"/>
        <v>100</v>
      </c>
      <c r="K79" s="42">
        <f>'Субвенции '!B79</f>
        <v>115.2</v>
      </c>
      <c r="L79" s="42">
        <f>'Субвенции '!C79</f>
        <v>73.283360000000002</v>
      </c>
      <c r="M79" s="42">
        <f>L79/K79*100</f>
        <v>63.614027777777778</v>
      </c>
      <c r="N79" s="42"/>
      <c r="O79" s="42"/>
      <c r="P79" s="42"/>
    </row>
    <row r="80" spans="1:16" x14ac:dyDescent="0.25">
      <c r="A80" s="110" t="s">
        <v>227</v>
      </c>
      <c r="B80" s="98">
        <f t="shared" si="40"/>
        <v>6909.1</v>
      </c>
      <c r="C80" s="98">
        <f t="shared" si="41"/>
        <v>6822.8965500000004</v>
      </c>
      <c r="D80" s="98">
        <f>C80/B80*100</f>
        <v>98.752320128526151</v>
      </c>
      <c r="E80" s="42"/>
      <c r="F80" s="42"/>
      <c r="G80" s="93"/>
      <c r="H80" s="161">
        <f>Субсидии!B78</f>
        <v>6621</v>
      </c>
      <c r="I80" s="161">
        <f>Субсидии!C78</f>
        <v>6621</v>
      </c>
      <c r="J80" s="42">
        <f t="shared" si="45"/>
        <v>100</v>
      </c>
      <c r="K80" s="42">
        <f>'Субвенции '!B80</f>
        <v>288.10000000000002</v>
      </c>
      <c r="L80" s="42">
        <f>'Субвенции '!C80</f>
        <v>201.89654999999999</v>
      </c>
      <c r="M80" s="42">
        <f>L80/K80*100</f>
        <v>70.078635890315851</v>
      </c>
      <c r="N80" s="42"/>
      <c r="O80" s="42"/>
      <c r="P80" s="42"/>
    </row>
    <row r="81" spans="1:16" s="52" customFormat="1" ht="31.5" x14ac:dyDescent="0.25">
      <c r="A81" s="22" t="s">
        <v>407</v>
      </c>
      <c r="B81" s="48">
        <f t="shared" si="40"/>
        <v>1626932.1432399994</v>
      </c>
      <c r="C81" s="48">
        <f t="shared" si="41"/>
        <v>1070341.66267</v>
      </c>
      <c r="D81" s="48">
        <f t="shared" ref="D81" si="46">C81/B81*100</f>
        <v>65.788955434763139</v>
      </c>
      <c r="E81" s="48">
        <f t="shared" ref="E81:F81" si="47">SUM(E82:E97)</f>
        <v>112110</v>
      </c>
      <c r="F81" s="48">
        <f t="shared" si="47"/>
        <v>87762.9</v>
      </c>
      <c r="G81" s="49">
        <f t="shared" si="16"/>
        <v>78.282847203639278</v>
      </c>
      <c r="H81" s="48">
        <f>SUM(H82:H97)</f>
        <v>546623.11813999992</v>
      </c>
      <c r="I81" s="48">
        <f t="shared" ref="I81:O81" si="48">SUM(I82:I97)</f>
        <v>318102.28701999999</v>
      </c>
      <c r="J81" s="48">
        <f t="shared" si="17"/>
        <v>58.194078600702049</v>
      </c>
      <c r="K81" s="48">
        <f t="shared" si="48"/>
        <v>876919.46509999945</v>
      </c>
      <c r="L81" s="48">
        <f t="shared" si="48"/>
        <v>641187.51942999999</v>
      </c>
      <c r="M81" s="48">
        <f t="shared" si="18"/>
        <v>73.118176177886781</v>
      </c>
      <c r="N81" s="48">
        <f t="shared" si="48"/>
        <v>91279.560000000012</v>
      </c>
      <c r="O81" s="48">
        <f t="shared" si="48"/>
        <v>23288.95622</v>
      </c>
      <c r="P81" s="48">
        <f t="shared" si="19"/>
        <v>25.513878704060357</v>
      </c>
    </row>
    <row r="82" spans="1:16" ht="17.25" customHeight="1" x14ac:dyDescent="0.25">
      <c r="A82" s="109" t="s">
        <v>232</v>
      </c>
      <c r="B82" s="42">
        <f t="shared" si="40"/>
        <v>1238675.73832</v>
      </c>
      <c r="C82" s="42">
        <f t="shared" si="41"/>
        <v>849182.60163999978</v>
      </c>
      <c r="D82" s="42">
        <f t="shared" si="13"/>
        <v>68.555682118367415</v>
      </c>
      <c r="E82" s="46">
        <f>Дотации!B26</f>
        <v>112110</v>
      </c>
      <c r="F82" s="46">
        <f>Дотации!C26</f>
        <v>87762.9</v>
      </c>
      <c r="G82" s="46">
        <f t="shared" si="16"/>
        <v>78.282847203639278</v>
      </c>
      <c r="H82" s="42">
        <f>Субсидии!B80</f>
        <v>162085.21322000001</v>
      </c>
      <c r="I82" s="42">
        <f>Субсидии!C80</f>
        <v>99156.303820000001</v>
      </c>
      <c r="J82" s="42">
        <f t="shared" si="17"/>
        <v>61.17541622098129</v>
      </c>
      <c r="K82" s="42">
        <f>'Субвенции '!B82</f>
        <v>874615.06510000001</v>
      </c>
      <c r="L82" s="42">
        <f>'Субвенции '!C82</f>
        <v>639836.17160999984</v>
      </c>
      <c r="M82" s="42">
        <f t="shared" si="18"/>
        <v>73.156317235039111</v>
      </c>
      <c r="N82" s="42">
        <f>Иные!B45</f>
        <v>89865.46</v>
      </c>
      <c r="O82" s="42">
        <f>Иные!C45</f>
        <v>22427.226210000001</v>
      </c>
      <c r="P82" s="42">
        <f t="shared" si="19"/>
        <v>24.956447349181765</v>
      </c>
    </row>
    <row r="83" spans="1:16" x14ac:dyDescent="0.25">
      <c r="A83" s="110" t="s">
        <v>564</v>
      </c>
      <c r="B83" s="98">
        <f t="shared" si="40"/>
        <v>330657.58462999994</v>
      </c>
      <c r="C83" s="98">
        <f t="shared" si="41"/>
        <v>167994.68801000001</v>
      </c>
      <c r="D83" s="98">
        <f t="shared" ref="D83:D97" si="49">C83/B83*100</f>
        <v>50.806240600221862</v>
      </c>
      <c r="E83" s="42"/>
      <c r="F83" s="42"/>
      <c r="G83" s="93"/>
      <c r="H83" s="161">
        <f>Субсидии!B81</f>
        <v>329768.48462999996</v>
      </c>
      <c r="I83" s="161">
        <f>Субсидии!C81</f>
        <v>167657.95800000001</v>
      </c>
      <c r="J83" s="42">
        <f t="shared" ref="J83:J96" si="50">I83/H83*100</f>
        <v>50.841109995126473</v>
      </c>
      <c r="K83" s="42"/>
      <c r="L83" s="42"/>
      <c r="M83" s="42"/>
      <c r="N83" s="42">
        <f>Иные!B46</f>
        <v>889.1</v>
      </c>
      <c r="O83" s="42">
        <f>Иные!C46</f>
        <v>336.73000999999999</v>
      </c>
      <c r="P83" s="42">
        <f t="shared" si="19"/>
        <v>37.873131256326623</v>
      </c>
    </row>
    <row r="84" spans="1:16" x14ac:dyDescent="0.25">
      <c r="A84" s="110" t="s">
        <v>206</v>
      </c>
      <c r="B84" s="98">
        <f t="shared" si="40"/>
        <v>3175.2</v>
      </c>
      <c r="C84" s="98">
        <f t="shared" si="41"/>
        <v>3132.0833499999999</v>
      </c>
      <c r="D84" s="98">
        <f t="shared" si="49"/>
        <v>98.642080813807013</v>
      </c>
      <c r="E84" s="42"/>
      <c r="F84" s="42"/>
      <c r="G84" s="93"/>
      <c r="H84" s="161">
        <f>Субсидии!B82</f>
        <v>3060</v>
      </c>
      <c r="I84" s="161">
        <f>Субсидии!C82</f>
        <v>3060</v>
      </c>
      <c r="J84" s="42">
        <f t="shared" si="50"/>
        <v>100</v>
      </c>
      <c r="K84" s="42">
        <f>'Субвенции '!B83</f>
        <v>115.2</v>
      </c>
      <c r="L84" s="42">
        <f>'Субвенции '!C83</f>
        <v>72.08335000000001</v>
      </c>
      <c r="M84" s="42">
        <f t="shared" ref="M84:M97" si="51">L84/K84*100</f>
        <v>62.572352430555569</v>
      </c>
      <c r="N84" s="42"/>
      <c r="O84" s="42"/>
      <c r="P84" s="42"/>
    </row>
    <row r="85" spans="1:16" x14ac:dyDescent="0.25">
      <c r="A85" s="110" t="s">
        <v>396</v>
      </c>
      <c r="B85" s="98">
        <f t="shared" si="40"/>
        <v>2566.1999999999998</v>
      </c>
      <c r="C85" s="98">
        <f t="shared" si="41"/>
        <v>2522.4068499999998</v>
      </c>
      <c r="D85" s="98">
        <f t="shared" si="49"/>
        <v>98.293463097186503</v>
      </c>
      <c r="E85" s="42"/>
      <c r="F85" s="42"/>
      <c r="G85" s="93"/>
      <c r="H85" s="161">
        <f>Субсидии!B83</f>
        <v>2451</v>
      </c>
      <c r="I85" s="161">
        <f>Субсидии!C83</f>
        <v>2451</v>
      </c>
      <c r="J85" s="42">
        <f t="shared" si="50"/>
        <v>100</v>
      </c>
      <c r="K85" s="42">
        <f>'Субвенции '!B84</f>
        <v>115.2</v>
      </c>
      <c r="L85" s="42">
        <f>'Субвенции '!C84</f>
        <v>71.406850000000006</v>
      </c>
      <c r="M85" s="42">
        <f t="shared" si="51"/>
        <v>61.985112847222226</v>
      </c>
      <c r="N85" s="42"/>
      <c r="O85" s="42"/>
      <c r="P85" s="42"/>
    </row>
    <row r="86" spans="1:16" x14ac:dyDescent="0.25">
      <c r="A86" s="110" t="s">
        <v>397</v>
      </c>
      <c r="B86" s="98">
        <f t="shared" si="40"/>
        <v>3106.2</v>
      </c>
      <c r="C86" s="98">
        <f t="shared" si="41"/>
        <v>3052.6324500000001</v>
      </c>
      <c r="D86" s="98">
        <f t="shared" si="49"/>
        <v>98.275463588951141</v>
      </c>
      <c r="E86" s="42"/>
      <c r="F86" s="42"/>
      <c r="G86" s="93"/>
      <c r="H86" s="161">
        <f>Субсидии!B84</f>
        <v>2991</v>
      </c>
      <c r="I86" s="161">
        <f>Субсидии!C84</f>
        <v>2991</v>
      </c>
      <c r="J86" s="42">
        <f t="shared" si="50"/>
        <v>100</v>
      </c>
      <c r="K86" s="42">
        <f>'Субвенции '!B85</f>
        <v>115.2</v>
      </c>
      <c r="L86" s="42">
        <f>'Субвенции '!C85</f>
        <v>61.632449999999999</v>
      </c>
      <c r="M86" s="42">
        <f t="shared" si="51"/>
        <v>53.500390624999994</v>
      </c>
      <c r="N86" s="42"/>
      <c r="O86" s="42"/>
      <c r="P86" s="42"/>
    </row>
    <row r="87" spans="1:16" x14ac:dyDescent="0.25">
      <c r="A87" s="110" t="s">
        <v>398</v>
      </c>
      <c r="B87" s="98">
        <f t="shared" si="40"/>
        <v>4252.2</v>
      </c>
      <c r="C87" s="98">
        <f t="shared" si="41"/>
        <v>4208.5134099999996</v>
      </c>
      <c r="D87" s="98">
        <f t="shared" si="49"/>
        <v>98.972612059639715</v>
      </c>
      <c r="E87" s="42"/>
      <c r="F87" s="42"/>
      <c r="G87" s="93"/>
      <c r="H87" s="161">
        <f>Субсидии!B86</f>
        <v>4137</v>
      </c>
      <c r="I87" s="161">
        <f>Субсидии!C86</f>
        <v>4137</v>
      </c>
      <c r="J87" s="42">
        <f t="shared" si="50"/>
        <v>100</v>
      </c>
      <c r="K87" s="42">
        <f>'Субвенции '!B86</f>
        <v>115.2</v>
      </c>
      <c r="L87" s="42">
        <f>'Субвенции '!C86</f>
        <v>71.513410000000007</v>
      </c>
      <c r="M87" s="42">
        <f t="shared" si="51"/>
        <v>62.077612847222227</v>
      </c>
      <c r="N87" s="42"/>
      <c r="O87" s="42"/>
      <c r="P87" s="42"/>
    </row>
    <row r="88" spans="1:16" x14ac:dyDescent="0.25">
      <c r="A88" s="110" t="s">
        <v>399</v>
      </c>
      <c r="B88" s="98">
        <f t="shared" si="40"/>
        <v>2158.1999999999998</v>
      </c>
      <c r="C88" s="98">
        <f t="shared" si="41"/>
        <v>2107.42974</v>
      </c>
      <c r="D88" s="98">
        <f t="shared" si="49"/>
        <v>97.647564637197675</v>
      </c>
      <c r="E88" s="42"/>
      <c r="F88" s="42"/>
      <c r="G88" s="93"/>
      <c r="H88" s="161">
        <f>Субсидии!B85</f>
        <v>2043</v>
      </c>
      <c r="I88" s="161">
        <f>Субсидии!C85</f>
        <v>2043</v>
      </c>
      <c r="J88" s="42">
        <f t="shared" si="50"/>
        <v>100</v>
      </c>
      <c r="K88" s="42">
        <f>'Субвенции '!B87</f>
        <v>115.2</v>
      </c>
      <c r="L88" s="42">
        <f>'Субвенции '!C87</f>
        <v>64.429739999999995</v>
      </c>
      <c r="M88" s="42">
        <f t="shared" si="51"/>
        <v>55.928593749999997</v>
      </c>
      <c r="N88" s="42"/>
      <c r="O88" s="42"/>
      <c r="P88" s="42"/>
    </row>
    <row r="89" spans="1:16" x14ac:dyDescent="0.25">
      <c r="A89" s="110" t="s">
        <v>309</v>
      </c>
      <c r="B89" s="98">
        <f t="shared" si="40"/>
        <v>5458.2001499999997</v>
      </c>
      <c r="C89" s="98">
        <f t="shared" si="41"/>
        <v>4126.0023300000003</v>
      </c>
      <c r="D89" s="98">
        <f t="shared" si="49"/>
        <v>75.592726844214397</v>
      </c>
      <c r="E89" s="42"/>
      <c r="F89" s="42"/>
      <c r="G89" s="93"/>
      <c r="H89" s="161">
        <f>Субсидии!B87</f>
        <v>5343.0001499999998</v>
      </c>
      <c r="I89" s="161">
        <f>Субсидии!C87</f>
        <v>4050</v>
      </c>
      <c r="J89" s="42">
        <f t="shared" si="50"/>
        <v>75.800110168441606</v>
      </c>
      <c r="K89" s="42">
        <f>'Субвенции '!B88</f>
        <v>115.2</v>
      </c>
      <c r="L89" s="42">
        <f>'Субвенции '!C88</f>
        <v>76.002330000000001</v>
      </c>
      <c r="M89" s="42">
        <f t="shared" si="51"/>
        <v>65.974244791666663</v>
      </c>
      <c r="N89" s="42"/>
      <c r="O89" s="42"/>
      <c r="P89" s="42"/>
    </row>
    <row r="90" spans="1:16" x14ac:dyDescent="0.25">
      <c r="A90" s="110" t="s">
        <v>400</v>
      </c>
      <c r="B90" s="98">
        <f t="shared" si="40"/>
        <v>3989.2001399999999</v>
      </c>
      <c r="C90" s="98">
        <f t="shared" si="41"/>
        <v>2872.8001800000002</v>
      </c>
      <c r="D90" s="98">
        <f t="shared" si="49"/>
        <v>72.014440970113881</v>
      </c>
      <c r="E90" s="42"/>
      <c r="F90" s="42"/>
      <c r="G90" s="93"/>
      <c r="H90" s="161">
        <f>Субсидии!B88</f>
        <v>3874.0001400000001</v>
      </c>
      <c r="I90" s="161">
        <f>Субсидии!C88</f>
        <v>2814</v>
      </c>
      <c r="J90" s="42">
        <f t="shared" si="50"/>
        <v>72.638097529857077</v>
      </c>
      <c r="K90" s="42">
        <f>'Субвенции '!B89</f>
        <v>115.2</v>
      </c>
      <c r="L90" s="42">
        <f>'Субвенции '!C89</f>
        <v>58.800179999999997</v>
      </c>
      <c r="M90" s="42">
        <f t="shared" si="51"/>
        <v>51.041822916666668</v>
      </c>
      <c r="N90" s="42"/>
      <c r="O90" s="42"/>
      <c r="P90" s="42"/>
    </row>
    <row r="91" spans="1:16" x14ac:dyDescent="0.25">
      <c r="A91" s="110" t="s">
        <v>401</v>
      </c>
      <c r="B91" s="98">
        <f t="shared" si="40"/>
        <v>2743.2</v>
      </c>
      <c r="C91" s="98">
        <f t="shared" si="41"/>
        <v>2699.0737300000001</v>
      </c>
      <c r="D91" s="98">
        <f t="shared" si="49"/>
        <v>98.391430810732004</v>
      </c>
      <c r="E91" s="42"/>
      <c r="F91" s="42"/>
      <c r="G91" s="93"/>
      <c r="H91" s="161">
        <f>Субсидии!B89</f>
        <v>2628</v>
      </c>
      <c r="I91" s="161">
        <f>Субсидии!C89</f>
        <v>2628</v>
      </c>
      <c r="J91" s="42">
        <f t="shared" si="50"/>
        <v>100</v>
      </c>
      <c r="K91" s="42">
        <f>'Субвенции '!B90</f>
        <v>115.2</v>
      </c>
      <c r="L91" s="42">
        <f>'Субвенции '!C90</f>
        <v>71.073729999999998</v>
      </c>
      <c r="M91" s="42">
        <f t="shared" si="51"/>
        <v>61.695946180555552</v>
      </c>
      <c r="N91" s="42"/>
      <c r="O91" s="42"/>
      <c r="P91" s="42"/>
    </row>
    <row r="92" spans="1:16" x14ac:dyDescent="0.25">
      <c r="A92" s="110" t="s">
        <v>406</v>
      </c>
      <c r="B92" s="98">
        <f t="shared" si="40"/>
        <v>1777.2</v>
      </c>
      <c r="C92" s="98">
        <f t="shared" si="41"/>
        <v>1732.5442599999999</v>
      </c>
      <c r="D92" s="98">
        <f t="shared" si="49"/>
        <v>97.487297996848966</v>
      </c>
      <c r="E92" s="42"/>
      <c r="F92" s="42"/>
      <c r="G92" s="93"/>
      <c r="H92" s="161">
        <f>Субсидии!B90</f>
        <v>1662</v>
      </c>
      <c r="I92" s="161">
        <f>Субсидии!C90</f>
        <v>1662</v>
      </c>
      <c r="J92" s="42">
        <f t="shared" si="50"/>
        <v>100</v>
      </c>
      <c r="K92" s="42">
        <f>'Субвенции '!B91</f>
        <v>115.2</v>
      </c>
      <c r="L92" s="42">
        <f>'Субвенции '!C91</f>
        <v>70.544259999999994</v>
      </c>
      <c r="M92" s="42">
        <f t="shared" si="51"/>
        <v>61.236336805555545</v>
      </c>
      <c r="N92" s="42"/>
      <c r="O92" s="42"/>
      <c r="P92" s="42"/>
    </row>
    <row r="93" spans="1:16" x14ac:dyDescent="0.25">
      <c r="A93" s="110" t="s">
        <v>230</v>
      </c>
      <c r="B93" s="98">
        <f t="shared" si="40"/>
        <v>1913.52</v>
      </c>
      <c r="C93" s="98">
        <f t="shared" si="41"/>
        <v>655.1739</v>
      </c>
      <c r="D93" s="98">
        <f t="shared" si="49"/>
        <v>34.239197917973158</v>
      </c>
      <c r="E93" s="42"/>
      <c r="F93" s="42"/>
      <c r="G93" s="93"/>
      <c r="H93" s="161">
        <f>Субсидии!B91</f>
        <v>1200.42</v>
      </c>
      <c r="I93" s="161">
        <f>Субсидии!C91</f>
        <v>72.025199999999998</v>
      </c>
      <c r="J93" s="42"/>
      <c r="K93" s="42">
        <f>'Субвенции '!B92</f>
        <v>288.10000000000002</v>
      </c>
      <c r="L93" s="42">
        <f>'Субвенции '!C92</f>
        <v>158.14870000000002</v>
      </c>
      <c r="M93" s="42">
        <f t="shared" si="51"/>
        <v>54.893682749045468</v>
      </c>
      <c r="N93" s="42">
        <f>Иные!B47</f>
        <v>425</v>
      </c>
      <c r="O93" s="42">
        <f>Иные!C47</f>
        <v>425</v>
      </c>
      <c r="P93" s="42">
        <f>Иные!D47</f>
        <v>0</v>
      </c>
    </row>
    <row r="94" spans="1:16" x14ac:dyDescent="0.25">
      <c r="A94" s="110" t="s">
        <v>402</v>
      </c>
      <c r="B94" s="98">
        <f t="shared" si="40"/>
        <v>1459.2</v>
      </c>
      <c r="C94" s="98">
        <f t="shared" si="41"/>
        <v>1416.9198899999999</v>
      </c>
      <c r="D94" s="98">
        <f t="shared" si="49"/>
        <v>97.102514391447357</v>
      </c>
      <c r="E94" s="42"/>
      <c r="F94" s="42"/>
      <c r="G94" s="93"/>
      <c r="H94" s="161">
        <f>Субсидии!B92</f>
        <v>1344</v>
      </c>
      <c r="I94" s="161">
        <f>Субсидии!C92</f>
        <v>1344</v>
      </c>
      <c r="J94" s="42">
        <f t="shared" si="50"/>
        <v>100</v>
      </c>
      <c r="K94" s="42">
        <f>'Субвенции '!B93</f>
        <v>115.2</v>
      </c>
      <c r="L94" s="42">
        <f>'Субвенции '!C93</f>
        <v>72.919889999999995</v>
      </c>
      <c r="M94" s="42">
        <f t="shared" si="51"/>
        <v>63.298515624999993</v>
      </c>
      <c r="N94" s="42"/>
      <c r="O94" s="42"/>
      <c r="P94" s="42"/>
    </row>
    <row r="95" spans="1:16" x14ac:dyDescent="0.25">
      <c r="A95" s="110" t="s">
        <v>403</v>
      </c>
      <c r="B95" s="98">
        <f t="shared" si="40"/>
        <v>9489.1</v>
      </c>
      <c r="C95" s="98">
        <f t="shared" si="41"/>
        <v>9330.9856799999998</v>
      </c>
      <c r="D95" s="98">
        <f t="shared" si="49"/>
        <v>98.33372690771516</v>
      </c>
      <c r="E95" s="42"/>
      <c r="F95" s="42"/>
      <c r="G95" s="93"/>
      <c r="H95" s="161">
        <f>Субсидии!B93</f>
        <v>9201</v>
      </c>
      <c r="I95" s="161">
        <f>Субсидии!C93</f>
        <v>9201</v>
      </c>
      <c r="J95" s="42">
        <f t="shared" si="50"/>
        <v>100</v>
      </c>
      <c r="K95" s="42">
        <f>'Субвенции '!B94</f>
        <v>288.10000000000002</v>
      </c>
      <c r="L95" s="42">
        <f>'Субвенции '!C94</f>
        <v>129.98568</v>
      </c>
      <c r="M95" s="42">
        <f t="shared" si="51"/>
        <v>45.118250607427974</v>
      </c>
      <c r="N95" s="42"/>
      <c r="O95" s="42"/>
      <c r="P95" s="42"/>
    </row>
    <row r="96" spans="1:16" x14ac:dyDescent="0.25">
      <c r="A96" s="110" t="s">
        <v>404</v>
      </c>
      <c r="B96" s="98">
        <f t="shared" si="40"/>
        <v>10489.1</v>
      </c>
      <c r="C96" s="98">
        <f t="shared" si="41"/>
        <v>10395.151809999999</v>
      </c>
      <c r="D96" s="98">
        <f t="shared" si="49"/>
        <v>99.104325537939374</v>
      </c>
      <c r="E96" s="42"/>
      <c r="F96" s="42"/>
      <c r="G96" s="93"/>
      <c r="H96" s="161">
        <f>Субсидии!B94</f>
        <v>10101</v>
      </c>
      <c r="I96" s="161">
        <f>Субсидии!C94</f>
        <v>10101</v>
      </c>
      <c r="J96" s="42">
        <f t="shared" si="50"/>
        <v>100</v>
      </c>
      <c r="K96" s="42">
        <f>'Субвенции '!B95</f>
        <v>288.10000000000002</v>
      </c>
      <c r="L96" s="42">
        <f>'Субвенции '!C95</f>
        <v>194.15181000000001</v>
      </c>
      <c r="M96" s="42">
        <f t="shared" si="51"/>
        <v>67.390423464074985</v>
      </c>
      <c r="N96" s="42">
        <f>Иные!B48</f>
        <v>100</v>
      </c>
      <c r="O96" s="42">
        <f>Иные!C48</f>
        <v>100</v>
      </c>
      <c r="P96" s="42"/>
    </row>
    <row r="97" spans="1:16" x14ac:dyDescent="0.25">
      <c r="A97" s="110" t="s">
        <v>405</v>
      </c>
      <c r="B97" s="98">
        <f t="shared" si="40"/>
        <v>5022.1000000000004</v>
      </c>
      <c r="C97" s="98">
        <f t="shared" si="41"/>
        <v>4912.6554400000005</v>
      </c>
      <c r="D97" s="98">
        <f t="shared" si="49"/>
        <v>97.820741124230906</v>
      </c>
      <c r="E97" s="42"/>
      <c r="F97" s="42"/>
      <c r="G97" s="93"/>
      <c r="H97" s="161">
        <f>Субсидии!B95</f>
        <v>4734</v>
      </c>
      <c r="I97" s="161">
        <f>Субсидии!C95</f>
        <v>4734</v>
      </c>
      <c r="J97" s="42"/>
      <c r="K97" s="42">
        <f>'Субвенции '!B96</f>
        <v>288.10000000000002</v>
      </c>
      <c r="L97" s="42">
        <f>'Субвенции '!C96</f>
        <v>178.65544</v>
      </c>
      <c r="M97" s="42">
        <f t="shared" si="51"/>
        <v>62.01160708087469</v>
      </c>
      <c r="N97" s="42"/>
      <c r="O97" s="42"/>
      <c r="P97" s="42"/>
    </row>
    <row r="98" spans="1:16" s="52" customFormat="1" ht="31.5" x14ac:dyDescent="0.25">
      <c r="A98" s="22" t="s">
        <v>236</v>
      </c>
      <c r="B98" s="48">
        <f t="shared" si="40"/>
        <v>331874.86324999999</v>
      </c>
      <c r="C98" s="48">
        <f t="shared" si="41"/>
        <v>260171.21519999998</v>
      </c>
      <c r="D98" s="48">
        <f t="shared" ref="D98" si="52">C98/B98*100</f>
        <v>78.394372099225265</v>
      </c>
      <c r="E98" s="48">
        <f t="shared" ref="E98:F98" si="53">SUM(E99:E102)</f>
        <v>62697.2</v>
      </c>
      <c r="F98" s="48">
        <f t="shared" si="53"/>
        <v>48590.43</v>
      </c>
      <c r="G98" s="49">
        <f t="shared" si="16"/>
        <v>77.500159496755842</v>
      </c>
      <c r="H98" s="48">
        <f>SUM(H99:H102)</f>
        <v>90029.682850000012</v>
      </c>
      <c r="I98" s="48">
        <f t="shared" ref="I98:O98" si="54">SUM(I99:I102)</f>
        <v>73546.196850000008</v>
      </c>
      <c r="J98" s="48">
        <f t="shared" si="17"/>
        <v>81.691054018857955</v>
      </c>
      <c r="K98" s="48">
        <f t="shared" si="54"/>
        <v>159483.7084</v>
      </c>
      <c r="L98" s="48">
        <f t="shared" si="54"/>
        <v>129738.30510999999</v>
      </c>
      <c r="M98" s="48">
        <f t="shared" si="18"/>
        <v>81.348939281374271</v>
      </c>
      <c r="N98" s="48">
        <f t="shared" si="54"/>
        <v>19664.272000000001</v>
      </c>
      <c r="O98" s="48">
        <f t="shared" si="54"/>
        <v>8296.2832400000007</v>
      </c>
      <c r="P98" s="48">
        <f t="shared" si="19"/>
        <v>42.18962817438652</v>
      </c>
    </row>
    <row r="99" spans="1:16" ht="31.5" x14ac:dyDescent="0.25">
      <c r="A99" s="109" t="s">
        <v>235</v>
      </c>
      <c r="B99" s="42">
        <f t="shared" si="40"/>
        <v>273192.76735999994</v>
      </c>
      <c r="C99" s="42">
        <f t="shared" si="41"/>
        <v>214033.29992999998</v>
      </c>
      <c r="D99" s="42">
        <f t="shared" si="13"/>
        <v>78.34515605896604</v>
      </c>
      <c r="E99" s="46">
        <f>Дотации!B28</f>
        <v>62697.2</v>
      </c>
      <c r="F99" s="46">
        <f>Дотации!C28</f>
        <v>48590.43</v>
      </c>
      <c r="G99" s="46">
        <f t="shared" si="16"/>
        <v>77.500159496755842</v>
      </c>
      <c r="H99" s="42">
        <f>Субсидии!B97</f>
        <v>43538.986960000002</v>
      </c>
      <c r="I99" s="42">
        <f>Субсидии!C97</f>
        <v>29263.892899999999</v>
      </c>
      <c r="J99" s="42">
        <f t="shared" si="17"/>
        <v>67.213077159753922</v>
      </c>
      <c r="K99" s="42">
        <f>'Субвенции '!B98</f>
        <v>158792.30839999998</v>
      </c>
      <c r="L99" s="42">
        <f>'Субвенции '!C98</f>
        <v>129382.69378999999</v>
      </c>
      <c r="M99" s="42">
        <f t="shared" si="18"/>
        <v>81.479194485971718</v>
      </c>
      <c r="N99" s="42">
        <f>Иные!B50</f>
        <v>8164.2719999999999</v>
      </c>
      <c r="O99" s="42">
        <f>Иные!C50</f>
        <v>6796.2832400000007</v>
      </c>
      <c r="P99" s="42">
        <f t="shared" si="19"/>
        <v>83.244204014760896</v>
      </c>
    </row>
    <row r="100" spans="1:16" x14ac:dyDescent="0.25">
      <c r="A100" s="112" t="s">
        <v>234</v>
      </c>
      <c r="B100" s="308">
        <f t="shared" si="40"/>
        <v>36769.1</v>
      </c>
      <c r="C100" s="308">
        <f t="shared" si="41"/>
        <v>25538.093979999998</v>
      </c>
      <c r="D100" s="308">
        <f>C100/B100*100</f>
        <v>69.455314326431704</v>
      </c>
      <c r="E100" s="50"/>
      <c r="F100" s="50"/>
      <c r="G100" s="99"/>
      <c r="H100" s="162">
        <f>Субсидии!B98</f>
        <v>24981</v>
      </c>
      <c r="I100" s="162">
        <f>Субсидии!C98</f>
        <v>23965.066559999999</v>
      </c>
      <c r="J100" s="50">
        <f t="shared" ref="J100:J101" si="55">I100/H100*100</f>
        <v>95.933175453344546</v>
      </c>
      <c r="K100" s="50">
        <f>'Субвенции '!B99</f>
        <v>288.10000000000002</v>
      </c>
      <c r="L100" s="50">
        <f>'Субвенции '!C99</f>
        <v>73.027419999999992</v>
      </c>
      <c r="M100" s="50">
        <f>L100/K100*100</f>
        <v>25.347941686914261</v>
      </c>
      <c r="N100" s="50">
        <f>Иные!B51</f>
        <v>11500</v>
      </c>
      <c r="O100" s="50">
        <f>Иные!C51</f>
        <v>1500</v>
      </c>
      <c r="P100" s="42"/>
    </row>
    <row r="101" spans="1:16" x14ac:dyDescent="0.25">
      <c r="A101" s="110" t="s">
        <v>408</v>
      </c>
      <c r="B101" s="98">
        <f t="shared" si="40"/>
        <v>14265.1</v>
      </c>
      <c r="C101" s="98">
        <f t="shared" si="41"/>
        <v>12982.175669999999</v>
      </c>
      <c r="D101" s="98">
        <f>C101/B101*100</f>
        <v>91.006552144744859</v>
      </c>
      <c r="E101" s="42"/>
      <c r="F101" s="42"/>
      <c r="G101" s="93"/>
      <c r="H101" s="161">
        <f>Субсидии!B99</f>
        <v>13977</v>
      </c>
      <c r="I101" s="161">
        <f>Субсидии!C99</f>
        <v>12784.541499999999</v>
      </c>
      <c r="J101" s="42">
        <f t="shared" si="55"/>
        <v>91.468423123703218</v>
      </c>
      <c r="K101" s="42">
        <f>'Субвенции '!B100</f>
        <v>288.10000000000002</v>
      </c>
      <c r="L101" s="42">
        <f>'Субвенции '!C100</f>
        <v>197.63417000000001</v>
      </c>
      <c r="M101" s="42">
        <f>L101/K101*100</f>
        <v>68.599156542867064</v>
      </c>
      <c r="N101" s="42"/>
      <c r="O101" s="42"/>
      <c r="P101" s="42"/>
    </row>
    <row r="102" spans="1:16" x14ac:dyDescent="0.25">
      <c r="A102" s="110" t="s">
        <v>409</v>
      </c>
      <c r="B102" s="98">
        <f t="shared" si="40"/>
        <v>7647.8958899999998</v>
      </c>
      <c r="C102" s="98">
        <f t="shared" si="41"/>
        <v>7617.6456200000002</v>
      </c>
      <c r="D102" s="98">
        <f>C102/B102*100</f>
        <v>99.604462842655153</v>
      </c>
      <c r="E102" s="42"/>
      <c r="F102" s="42"/>
      <c r="G102" s="93"/>
      <c r="H102" s="161">
        <f>Субсидии!B100</f>
        <v>7532.69589</v>
      </c>
      <c r="I102" s="161">
        <f>Субсидии!C100</f>
        <v>7532.69589</v>
      </c>
      <c r="J102" s="42"/>
      <c r="K102" s="42">
        <f>'Субвенции '!B101</f>
        <v>115.2</v>
      </c>
      <c r="L102" s="42">
        <f>'Субвенции '!C101</f>
        <v>84.949730000000002</v>
      </c>
      <c r="M102" s="42">
        <f>L102/K102*100</f>
        <v>73.741085069444452</v>
      </c>
      <c r="N102" s="42"/>
      <c r="O102" s="42"/>
      <c r="P102" s="42"/>
    </row>
    <row r="103" spans="1:16" s="52" customFormat="1" ht="31.5" x14ac:dyDescent="0.25">
      <c r="A103" s="108" t="s">
        <v>239</v>
      </c>
      <c r="B103" s="48">
        <f t="shared" si="40"/>
        <v>605543.72958000004</v>
      </c>
      <c r="C103" s="48">
        <f t="shared" si="41"/>
        <v>391552.33214999997</v>
      </c>
      <c r="D103" s="48">
        <f t="shared" ref="D103" si="56">C103/B103*100</f>
        <v>64.661280932027381</v>
      </c>
      <c r="E103" s="48">
        <f t="shared" ref="E103:F103" si="57">SUM(E104:E114)</f>
        <v>136731.29999999999</v>
      </c>
      <c r="F103" s="48">
        <f t="shared" si="57"/>
        <v>105966.78</v>
      </c>
      <c r="G103" s="49">
        <f t="shared" si="16"/>
        <v>77.50001645563232</v>
      </c>
      <c r="H103" s="48">
        <f>SUM(H104:H114)</f>
        <v>197636.02548000001</v>
      </c>
      <c r="I103" s="48">
        <f t="shared" ref="I103:O103" si="58">SUM(I104:I114)</f>
        <v>92062.22361999999</v>
      </c>
      <c r="J103" s="48">
        <f t="shared" si="17"/>
        <v>46.581701588264494</v>
      </c>
      <c r="K103" s="48">
        <f t="shared" si="58"/>
        <v>253855.77210000006</v>
      </c>
      <c r="L103" s="48">
        <f t="shared" si="58"/>
        <v>183989.27611999999</v>
      </c>
      <c r="M103" s="48">
        <f t="shared" si="18"/>
        <v>72.477877732684391</v>
      </c>
      <c r="N103" s="48">
        <f t="shared" si="58"/>
        <v>17320.631999999998</v>
      </c>
      <c r="O103" s="48">
        <f t="shared" si="58"/>
        <v>9534.0524100000002</v>
      </c>
      <c r="P103" s="48">
        <f t="shared" si="19"/>
        <v>55.044483423006739</v>
      </c>
    </row>
    <row r="104" spans="1:16" ht="31.5" x14ac:dyDescent="0.25">
      <c r="A104" s="109" t="s">
        <v>238</v>
      </c>
      <c r="B104" s="42">
        <f t="shared" si="40"/>
        <v>537688.22320999997</v>
      </c>
      <c r="C104" s="42">
        <f t="shared" si="41"/>
        <v>337208.66213000007</v>
      </c>
      <c r="D104" s="42">
        <f t="shared" si="13"/>
        <v>62.714533734226784</v>
      </c>
      <c r="E104" s="46">
        <f>Дотации!B30</f>
        <v>136731.29999999999</v>
      </c>
      <c r="F104" s="46">
        <f>Дотации!C30</f>
        <v>105966.78</v>
      </c>
      <c r="G104" s="46">
        <f t="shared" si="16"/>
        <v>77.50001645563232</v>
      </c>
      <c r="H104" s="42">
        <f>Субсидии!B102</f>
        <v>137251.91911000002</v>
      </c>
      <c r="I104" s="42">
        <f>Субсидии!C102</f>
        <v>38936.745509999993</v>
      </c>
      <c r="J104" s="42">
        <f t="shared" si="17"/>
        <v>28.368816816903152</v>
      </c>
      <c r="K104" s="42">
        <f>'Субвенции '!B103</f>
        <v>252069.47209999996</v>
      </c>
      <c r="L104" s="42">
        <f>'Субвенции '!C103</f>
        <v>182771.08421000003</v>
      </c>
      <c r="M104" s="42">
        <f t="shared" si="18"/>
        <v>72.508218741177771</v>
      </c>
      <c r="N104" s="42">
        <f>Иные!B53</f>
        <v>11635.531999999999</v>
      </c>
      <c r="O104" s="42">
        <f>Иные!C53</f>
        <v>9534.0524100000002</v>
      </c>
      <c r="P104" s="42">
        <f t="shared" si="19"/>
        <v>81.939118984847454</v>
      </c>
    </row>
    <row r="105" spans="1:16" x14ac:dyDescent="0.25">
      <c r="A105" s="110" t="s">
        <v>410</v>
      </c>
      <c r="B105" s="98">
        <f t="shared" si="40"/>
        <v>3540.4799999999996</v>
      </c>
      <c r="C105" s="98">
        <f t="shared" si="41"/>
        <v>3505.7249400000001</v>
      </c>
      <c r="D105" s="98">
        <f t="shared" ref="D105:D114" si="59">C105/B105*100</f>
        <v>99.018351748915407</v>
      </c>
      <c r="E105" s="42"/>
      <c r="F105" s="42"/>
      <c r="G105" s="93"/>
      <c r="H105" s="161">
        <f>Субсидии!B103</f>
        <v>3425.2799999999997</v>
      </c>
      <c r="I105" s="161">
        <f>Субсидии!C103</f>
        <v>3425.27952</v>
      </c>
      <c r="J105" s="42">
        <f t="shared" si="17"/>
        <v>99.999985986547088</v>
      </c>
      <c r="K105" s="42">
        <f>'Субвенции '!B104</f>
        <v>115.2</v>
      </c>
      <c r="L105" s="42">
        <f>'Субвенции '!C104</f>
        <v>80.445419999999999</v>
      </c>
      <c r="M105" s="42">
        <f t="shared" ref="M105:M114" si="60">L105/K105*100</f>
        <v>69.831093749999994</v>
      </c>
      <c r="N105" s="42"/>
      <c r="O105" s="42"/>
      <c r="P105" s="42"/>
    </row>
    <row r="106" spans="1:16" x14ac:dyDescent="0.25">
      <c r="A106" s="110" t="s">
        <v>411</v>
      </c>
      <c r="B106" s="98">
        <f t="shared" si="40"/>
        <v>1497.3742</v>
      </c>
      <c r="C106" s="98">
        <f t="shared" si="41"/>
        <v>1459.2888399999999</v>
      </c>
      <c r="D106" s="98">
        <f t="shared" si="59"/>
        <v>97.456523559708714</v>
      </c>
      <c r="E106" s="42"/>
      <c r="F106" s="42"/>
      <c r="G106" s="93"/>
      <c r="H106" s="161">
        <f>Субсидии!B104</f>
        <v>1382.1741999999999</v>
      </c>
      <c r="I106" s="161">
        <f>Субсидии!C104</f>
        <v>1382.1741999999999</v>
      </c>
      <c r="J106" s="42">
        <f t="shared" si="17"/>
        <v>100</v>
      </c>
      <c r="K106" s="42">
        <f>'Субвенции '!B105</f>
        <v>115.2</v>
      </c>
      <c r="L106" s="42">
        <f>'Субвенции '!C105</f>
        <v>77.114639999999994</v>
      </c>
      <c r="M106" s="42">
        <f t="shared" si="60"/>
        <v>66.939791666666665</v>
      </c>
      <c r="N106" s="42"/>
      <c r="O106" s="42"/>
      <c r="P106" s="42"/>
    </row>
    <row r="107" spans="1:16" x14ac:dyDescent="0.25">
      <c r="A107" s="110" t="s">
        <v>412</v>
      </c>
      <c r="B107" s="98">
        <f t="shared" si="40"/>
        <v>8915.9329100000014</v>
      </c>
      <c r="C107" s="98">
        <f t="shared" si="41"/>
        <v>7406.8010100000001</v>
      </c>
      <c r="D107" s="98">
        <f t="shared" si="59"/>
        <v>83.073763393762448</v>
      </c>
      <c r="E107" s="42"/>
      <c r="F107" s="42"/>
      <c r="G107" s="93"/>
      <c r="H107" s="161">
        <f>Субсидии!B105</f>
        <v>8800.7329100000006</v>
      </c>
      <c r="I107" s="161">
        <f>Субсидии!C105</f>
        <v>7330.3082000000004</v>
      </c>
      <c r="J107" s="42">
        <f t="shared" si="17"/>
        <v>83.292019823380826</v>
      </c>
      <c r="K107" s="42">
        <f>'Субвенции '!B106</f>
        <v>115.2</v>
      </c>
      <c r="L107" s="42">
        <f>'Субвенции '!C106</f>
        <v>76.492809999999992</v>
      </c>
      <c r="M107" s="42">
        <f t="shared" si="60"/>
        <v>66.400008680555544</v>
      </c>
      <c r="N107" s="42"/>
      <c r="O107" s="42"/>
      <c r="P107" s="42"/>
    </row>
    <row r="108" spans="1:16" x14ac:dyDescent="0.25">
      <c r="A108" s="112" t="s">
        <v>240</v>
      </c>
      <c r="B108" s="98">
        <f t="shared" si="40"/>
        <v>17199.687700000002</v>
      </c>
      <c r="C108" s="98">
        <f t="shared" si="41"/>
        <v>10373.435369999999</v>
      </c>
      <c r="D108" s="98">
        <f t="shared" si="59"/>
        <v>60.311765835143618</v>
      </c>
      <c r="E108" s="42"/>
      <c r="F108" s="42"/>
      <c r="G108" s="93"/>
      <c r="H108" s="161">
        <f>Субсидии!B106</f>
        <v>10937.9877</v>
      </c>
      <c r="I108" s="161">
        <f>Субсидии!C106</f>
        <v>10000</v>
      </c>
      <c r="J108" s="42">
        <f t="shared" si="17"/>
        <v>91.424494836467957</v>
      </c>
      <c r="K108" s="42">
        <f>'Субвенции '!B107</f>
        <v>576.6</v>
      </c>
      <c r="L108" s="42">
        <f>'Субвенции '!C107</f>
        <v>373.43536999999998</v>
      </c>
      <c r="M108" s="42">
        <f t="shared" si="60"/>
        <v>64.765065903572662</v>
      </c>
      <c r="N108" s="42">
        <f>Иные!B54</f>
        <v>5685.1</v>
      </c>
      <c r="O108" s="42">
        <f>Иные!C54</f>
        <v>0</v>
      </c>
      <c r="P108" s="42"/>
    </row>
    <row r="109" spans="1:16" x14ac:dyDescent="0.25">
      <c r="A109" s="110" t="s">
        <v>413</v>
      </c>
      <c r="B109" s="98">
        <f t="shared" si="40"/>
        <v>6018.3499999999995</v>
      </c>
      <c r="C109" s="98">
        <f t="shared" si="41"/>
        <v>5980.3386699999992</v>
      </c>
      <c r="D109" s="98">
        <f t="shared" si="59"/>
        <v>99.368409447772223</v>
      </c>
      <c r="E109" s="42"/>
      <c r="F109" s="42"/>
      <c r="G109" s="93"/>
      <c r="H109" s="161">
        <f>Субсидии!B107</f>
        <v>5903.15</v>
      </c>
      <c r="I109" s="161">
        <f>Субсидии!C107</f>
        <v>5903.15</v>
      </c>
      <c r="J109" s="42">
        <f t="shared" si="17"/>
        <v>100</v>
      </c>
      <c r="K109" s="42">
        <f>'Субвенции '!B108</f>
        <v>115.2</v>
      </c>
      <c r="L109" s="42">
        <f>'Субвенции '!C108</f>
        <v>77.188670000000002</v>
      </c>
      <c r="M109" s="42">
        <f t="shared" si="60"/>
        <v>67.004053819444437</v>
      </c>
      <c r="N109" s="42"/>
      <c r="O109" s="42"/>
      <c r="P109" s="42"/>
    </row>
    <row r="110" spans="1:16" x14ac:dyDescent="0.25">
      <c r="A110" s="110" t="s">
        <v>414</v>
      </c>
      <c r="B110" s="98">
        <f t="shared" si="40"/>
        <v>7144.74</v>
      </c>
      <c r="C110" s="98">
        <f t="shared" si="41"/>
        <v>3599.1691900000001</v>
      </c>
      <c r="D110" s="98">
        <f t="shared" si="59"/>
        <v>50.375089786332325</v>
      </c>
      <c r="E110" s="42"/>
      <c r="F110" s="42"/>
      <c r="G110" s="93"/>
      <c r="H110" s="161">
        <f>Субсидии!B108</f>
        <v>6856.6399999999994</v>
      </c>
      <c r="I110" s="161">
        <f>Субсидии!C108</f>
        <v>3387</v>
      </c>
      <c r="J110" s="42">
        <f t="shared" si="17"/>
        <v>49.397372473981427</v>
      </c>
      <c r="K110" s="42">
        <f>'Субвенции '!B109</f>
        <v>288.10000000000002</v>
      </c>
      <c r="L110" s="42">
        <f>'Субвенции '!C109</f>
        <v>212.16919000000001</v>
      </c>
      <c r="M110" s="42">
        <f t="shared" si="60"/>
        <v>73.644286706004863</v>
      </c>
      <c r="N110" s="42"/>
      <c r="O110" s="42"/>
      <c r="P110" s="42"/>
    </row>
    <row r="111" spans="1:16" x14ac:dyDescent="0.25">
      <c r="A111" s="110" t="s">
        <v>223</v>
      </c>
      <c r="B111" s="98">
        <f t="shared" si="40"/>
        <v>4166.0200000000004</v>
      </c>
      <c r="C111" s="98">
        <f t="shared" si="41"/>
        <v>3417.1888899999999</v>
      </c>
      <c r="D111" s="98">
        <f t="shared" si="59"/>
        <v>82.02526368092326</v>
      </c>
      <c r="E111" s="42"/>
      <c r="F111" s="42"/>
      <c r="G111" s="93"/>
      <c r="H111" s="161">
        <f>Субсидии!B109</f>
        <v>4050.82</v>
      </c>
      <c r="I111" s="161">
        <f>Субсидии!C109</f>
        <v>3339.4262399999998</v>
      </c>
      <c r="J111" s="42">
        <f t="shared" si="17"/>
        <v>82.438277682049559</v>
      </c>
      <c r="K111" s="42">
        <f>'Субвенции '!B110</f>
        <v>115.2</v>
      </c>
      <c r="L111" s="42">
        <f>'Субвенции '!C110</f>
        <v>77.762649999999994</v>
      </c>
      <c r="M111" s="42">
        <f t="shared" si="60"/>
        <v>67.502300347222217</v>
      </c>
      <c r="N111" s="42"/>
      <c r="O111" s="42"/>
      <c r="P111" s="42"/>
    </row>
    <row r="112" spans="1:16" x14ac:dyDescent="0.25">
      <c r="A112" s="110" t="s">
        <v>237</v>
      </c>
      <c r="B112" s="98">
        <f t="shared" si="40"/>
        <v>8541.9148100000002</v>
      </c>
      <c r="C112" s="98">
        <f t="shared" si="41"/>
        <v>7985.35653</v>
      </c>
      <c r="D112" s="98">
        <f t="shared" si="59"/>
        <v>93.48438503099517</v>
      </c>
      <c r="E112" s="42"/>
      <c r="F112" s="42"/>
      <c r="G112" s="93"/>
      <c r="H112" s="161">
        <f>Субсидии!B110</f>
        <v>8426.7148099999995</v>
      </c>
      <c r="I112" s="161">
        <f>Субсидии!C110</f>
        <v>7904.0899200000003</v>
      </c>
      <c r="J112" s="42">
        <f t="shared" si="17"/>
        <v>93.797999555178976</v>
      </c>
      <c r="K112" s="42">
        <f>'Субвенции '!B111</f>
        <v>115.2</v>
      </c>
      <c r="L112" s="42">
        <f>'Субвенции '!C111</f>
        <v>81.26661</v>
      </c>
      <c r="M112" s="42">
        <f t="shared" si="60"/>
        <v>70.543932291666664</v>
      </c>
      <c r="N112" s="42">
        <f>Иные!B55</f>
        <v>0</v>
      </c>
      <c r="O112" s="42">
        <f>Иные!C55</f>
        <v>0</v>
      </c>
      <c r="P112" s="42"/>
    </row>
    <row r="113" spans="1:16" x14ac:dyDescent="0.25">
      <c r="A113" s="110" t="s">
        <v>415</v>
      </c>
      <c r="B113" s="98">
        <f t="shared" si="40"/>
        <v>3464.4067499999996</v>
      </c>
      <c r="C113" s="98">
        <f t="shared" si="41"/>
        <v>3285.5274299999996</v>
      </c>
      <c r="D113" s="98">
        <f t="shared" si="59"/>
        <v>94.836653634853931</v>
      </c>
      <c r="E113" s="42"/>
      <c r="F113" s="42"/>
      <c r="G113" s="93"/>
      <c r="H113" s="161">
        <f>Субсидии!B112</f>
        <v>3349.2067499999998</v>
      </c>
      <c r="I113" s="161">
        <f>Субсидии!C112</f>
        <v>3202.6500299999998</v>
      </c>
      <c r="J113" s="42">
        <f t="shared" si="17"/>
        <v>95.62413637199316</v>
      </c>
      <c r="K113" s="42">
        <f>'Субвенции '!B112</f>
        <v>115.2</v>
      </c>
      <c r="L113" s="42">
        <f>'Субвенции '!C112</f>
        <v>82.877399999999994</v>
      </c>
      <c r="M113" s="42">
        <f t="shared" si="60"/>
        <v>71.942187500000003</v>
      </c>
      <c r="N113" s="42"/>
      <c r="O113" s="42"/>
      <c r="P113" s="42"/>
    </row>
    <row r="114" spans="1:16" x14ac:dyDescent="0.25">
      <c r="A114" s="110" t="s">
        <v>345</v>
      </c>
      <c r="B114" s="98">
        <f t="shared" si="40"/>
        <v>7366.5999999999995</v>
      </c>
      <c r="C114" s="98">
        <f t="shared" si="41"/>
        <v>7330.8391499999998</v>
      </c>
      <c r="D114" s="98">
        <f t="shared" si="59"/>
        <v>99.514554204110453</v>
      </c>
      <c r="E114" s="42"/>
      <c r="F114" s="42"/>
      <c r="G114" s="93"/>
      <c r="H114" s="161">
        <f>Субсидии!B111</f>
        <v>7251.4</v>
      </c>
      <c r="I114" s="161">
        <f>Субсидии!C111</f>
        <v>7251.4</v>
      </c>
      <c r="J114" s="42">
        <f t="shared" si="17"/>
        <v>100</v>
      </c>
      <c r="K114" s="42">
        <f>'Субвенции '!B113</f>
        <v>115.2</v>
      </c>
      <c r="L114" s="42">
        <f>'Субвенции '!C113</f>
        <v>79.439149999999998</v>
      </c>
      <c r="M114" s="42">
        <f t="shared" si="60"/>
        <v>68.957595486111117</v>
      </c>
      <c r="N114" s="42"/>
      <c r="O114" s="42"/>
      <c r="P114" s="42"/>
    </row>
    <row r="115" spans="1:16" s="52" customFormat="1" ht="31.5" x14ac:dyDescent="0.25">
      <c r="A115" s="22" t="s">
        <v>245</v>
      </c>
      <c r="B115" s="48">
        <f t="shared" si="40"/>
        <v>305705.88143000012</v>
      </c>
      <c r="C115" s="48">
        <f t="shared" si="41"/>
        <v>215215.27127</v>
      </c>
      <c r="D115" s="48">
        <f t="shared" ref="D115" si="61">C115/B115*100</f>
        <v>70.399453966435871</v>
      </c>
      <c r="E115" s="48">
        <f t="shared" ref="E115:F115" si="62">SUM(E116:E123)</f>
        <v>49880.9</v>
      </c>
      <c r="F115" s="48">
        <f t="shared" si="62"/>
        <v>39391.03</v>
      </c>
      <c r="G115" s="49">
        <f t="shared" si="16"/>
        <v>78.970166937645473</v>
      </c>
      <c r="H115" s="48">
        <f>SUM(H116:H123)</f>
        <v>85349.649949999992</v>
      </c>
      <c r="I115" s="48">
        <f t="shared" ref="I115:O115" si="63">SUM(I116:I123)</f>
        <v>61635.995350000005</v>
      </c>
      <c r="J115" s="48">
        <f t="shared" si="17"/>
        <v>72.21587362819642</v>
      </c>
      <c r="K115" s="48">
        <f t="shared" si="63"/>
        <v>156720.53730000008</v>
      </c>
      <c r="L115" s="48">
        <f t="shared" si="63"/>
        <v>109197.39447999999</v>
      </c>
      <c r="M115" s="48">
        <f t="shared" si="18"/>
        <v>69.676505939339918</v>
      </c>
      <c r="N115" s="48">
        <f t="shared" si="63"/>
        <v>13754.794180000001</v>
      </c>
      <c r="O115" s="48">
        <f t="shared" si="63"/>
        <v>4990.8514400000004</v>
      </c>
      <c r="P115" s="48">
        <f t="shared" si="19"/>
        <v>36.28445016834123</v>
      </c>
    </row>
    <row r="116" spans="1:16" ht="31.5" x14ac:dyDescent="0.25">
      <c r="A116" s="109" t="s">
        <v>244</v>
      </c>
      <c r="B116" s="42">
        <f t="shared" si="40"/>
        <v>267988.0612</v>
      </c>
      <c r="C116" s="42">
        <f t="shared" si="41"/>
        <v>189846.75520000001</v>
      </c>
      <c r="D116" s="42">
        <f t="shared" si="13"/>
        <v>70.841497322642681</v>
      </c>
      <c r="E116" s="46">
        <f>Дотации!B32</f>
        <v>49880.9</v>
      </c>
      <c r="F116" s="46">
        <f>Дотации!C32</f>
        <v>39391.03</v>
      </c>
      <c r="G116" s="46">
        <f t="shared" si="16"/>
        <v>78.970166937645473</v>
      </c>
      <c r="H116" s="42">
        <f>Субсидии!B114</f>
        <v>56152.349900000001</v>
      </c>
      <c r="I116" s="42">
        <f>Субсидии!C114</f>
        <v>36894.755300000004</v>
      </c>
      <c r="J116" s="42">
        <f t="shared" si="17"/>
        <v>65.704739633701422</v>
      </c>
      <c r="K116" s="42">
        <f>'Субвенции '!B115</f>
        <v>155741.23730000001</v>
      </c>
      <c r="L116" s="42">
        <f>'Субвенции '!C115</f>
        <v>108570.11846</v>
      </c>
      <c r="M116" s="42">
        <f t="shared" si="18"/>
        <v>69.711863307509489</v>
      </c>
      <c r="N116" s="42">
        <f>Иные!B57</f>
        <v>6213.5740000000005</v>
      </c>
      <c r="O116" s="42">
        <f>Иные!C57</f>
        <v>4990.8514400000004</v>
      </c>
      <c r="P116" s="42">
        <f t="shared" si="19"/>
        <v>80.321751056638263</v>
      </c>
    </row>
    <row r="117" spans="1:16" x14ac:dyDescent="0.25">
      <c r="A117" s="110" t="s">
        <v>241</v>
      </c>
      <c r="B117" s="98">
        <f t="shared" si="40"/>
        <v>5040.34</v>
      </c>
      <c r="C117" s="98">
        <f t="shared" si="41"/>
        <v>4998.4005700000007</v>
      </c>
      <c r="D117" s="98">
        <f t="shared" ref="D117:D123" si="64">C117/B117*100</f>
        <v>99.167924584452649</v>
      </c>
      <c r="E117" s="42"/>
      <c r="F117" s="42"/>
      <c r="G117" s="93"/>
      <c r="H117" s="161">
        <f>Субсидии!B115</f>
        <v>4925.1400000000003</v>
      </c>
      <c r="I117" s="161">
        <f>Субсидии!C115</f>
        <v>4925.1400000000003</v>
      </c>
      <c r="J117" s="42">
        <f t="shared" si="17"/>
        <v>100</v>
      </c>
      <c r="K117" s="42">
        <f>'Субвенции '!B116</f>
        <v>115.2</v>
      </c>
      <c r="L117" s="42">
        <f>'Субвенции '!C116</f>
        <v>73.260570000000001</v>
      </c>
      <c r="M117" s="42">
        <f t="shared" ref="M117:M123" si="65">L117/K117*100</f>
        <v>63.594244791666668</v>
      </c>
      <c r="N117" s="42"/>
      <c r="O117" s="42"/>
      <c r="P117" s="42"/>
    </row>
    <row r="118" spans="1:16" x14ac:dyDescent="0.25">
      <c r="A118" s="110" t="s">
        <v>416</v>
      </c>
      <c r="B118" s="98">
        <f t="shared" si="40"/>
        <v>3713.2599999999998</v>
      </c>
      <c r="C118" s="98">
        <f t="shared" si="41"/>
        <v>3011.17553</v>
      </c>
      <c r="D118" s="98">
        <f t="shared" si="64"/>
        <v>81.092504430069539</v>
      </c>
      <c r="E118" s="42"/>
      <c r="F118" s="42"/>
      <c r="G118" s="93"/>
      <c r="H118" s="161">
        <f>Субсидии!B116</f>
        <v>3598.06</v>
      </c>
      <c r="I118" s="161">
        <f>Субсидии!C116</f>
        <v>2934</v>
      </c>
      <c r="J118" s="42">
        <f t="shared" si="17"/>
        <v>81.543943124906207</v>
      </c>
      <c r="K118" s="42">
        <f>'Субвенции '!B117</f>
        <v>115.2</v>
      </c>
      <c r="L118" s="42">
        <f>'Субвенции '!C117</f>
        <v>77.175529999999995</v>
      </c>
      <c r="M118" s="42">
        <f t="shared" si="65"/>
        <v>66.992647569444443</v>
      </c>
      <c r="N118" s="42"/>
      <c r="O118" s="42"/>
      <c r="P118" s="42"/>
    </row>
    <row r="119" spans="1:16" x14ac:dyDescent="0.25">
      <c r="A119" s="110" t="s">
        <v>242</v>
      </c>
      <c r="B119" s="98">
        <f t="shared" si="40"/>
        <v>1870.2</v>
      </c>
      <c r="C119" s="98">
        <f t="shared" si="41"/>
        <v>1788.90185</v>
      </c>
      <c r="D119" s="98">
        <f t="shared" si="64"/>
        <v>95.652970270559294</v>
      </c>
      <c r="E119" s="42"/>
      <c r="F119" s="42"/>
      <c r="G119" s="93"/>
      <c r="H119" s="161">
        <f>Субсидии!B117</f>
        <v>1755</v>
      </c>
      <c r="I119" s="161">
        <f>Субсидии!C117</f>
        <v>1755</v>
      </c>
      <c r="J119" s="42">
        <f t="shared" si="17"/>
        <v>100</v>
      </c>
      <c r="K119" s="42">
        <f>'Субвенции '!B118</f>
        <v>115.2</v>
      </c>
      <c r="L119" s="42">
        <f>'Субвенции '!C118</f>
        <v>33.901849999999996</v>
      </c>
      <c r="M119" s="42">
        <f t="shared" si="65"/>
        <v>29.428689236111104</v>
      </c>
      <c r="N119" s="42">
        <f>Иные!B59</f>
        <v>0</v>
      </c>
      <c r="O119" s="42">
        <f>Иные!C59</f>
        <v>0</v>
      </c>
      <c r="P119" s="42"/>
    </row>
    <row r="120" spans="1:16" x14ac:dyDescent="0.25">
      <c r="A120" s="110" t="s">
        <v>489</v>
      </c>
      <c r="B120" s="98">
        <f t="shared" si="40"/>
        <v>5179.3404</v>
      </c>
      <c r="C120" s="98">
        <f t="shared" si="41"/>
        <v>71.485919999999993</v>
      </c>
      <c r="D120" s="98">
        <f t="shared" si="64"/>
        <v>1.3802128162883442</v>
      </c>
      <c r="E120" s="42"/>
      <c r="F120" s="42"/>
      <c r="G120" s="93"/>
      <c r="H120" s="161">
        <f>Субсидии!B118</f>
        <v>3792</v>
      </c>
      <c r="I120" s="161">
        <f>Субсидии!C118</f>
        <v>0</v>
      </c>
      <c r="J120" s="42">
        <f t="shared" si="17"/>
        <v>0</v>
      </c>
      <c r="K120" s="42">
        <f>'Субвенции '!B119</f>
        <v>115.2</v>
      </c>
      <c r="L120" s="42">
        <f>'Субвенции '!C119</f>
        <v>71.485919999999993</v>
      </c>
      <c r="M120" s="42">
        <f t="shared" si="65"/>
        <v>62.053749999999994</v>
      </c>
      <c r="N120" s="42">
        <f>Иные!B60</f>
        <v>1272.1404</v>
      </c>
      <c r="O120" s="42"/>
      <c r="P120" s="42"/>
    </row>
    <row r="121" spans="1:16" x14ac:dyDescent="0.25">
      <c r="A121" s="110" t="s">
        <v>243</v>
      </c>
      <c r="B121" s="98">
        <f t="shared" si="40"/>
        <v>16557.179779999999</v>
      </c>
      <c r="C121" s="98">
        <f t="shared" si="41"/>
        <v>10214.33252</v>
      </c>
      <c r="D121" s="98">
        <f t="shared" si="64"/>
        <v>61.691258147346161</v>
      </c>
      <c r="E121" s="42"/>
      <c r="F121" s="42"/>
      <c r="G121" s="93"/>
      <c r="H121" s="161">
        <f>Субсидии!B119</f>
        <v>10000</v>
      </c>
      <c r="I121" s="161">
        <f>Субсидии!C119</f>
        <v>10000</v>
      </c>
      <c r="J121" s="42">
        <f t="shared" si="17"/>
        <v>100</v>
      </c>
      <c r="K121" s="42">
        <f>'Субвенции '!B120</f>
        <v>288.10000000000002</v>
      </c>
      <c r="L121" s="42">
        <f>'Субвенции '!C120</f>
        <v>214.33251999999999</v>
      </c>
      <c r="M121" s="42">
        <f t="shared" si="65"/>
        <v>74.395182228392912</v>
      </c>
      <c r="N121" s="42">
        <f>Иные!B61</f>
        <v>6269.07978</v>
      </c>
      <c r="O121" s="42">
        <f>Иные!C61</f>
        <v>0</v>
      </c>
      <c r="P121" s="42"/>
    </row>
    <row r="122" spans="1:16" x14ac:dyDescent="0.25">
      <c r="A122" s="110" t="s">
        <v>302</v>
      </c>
      <c r="B122" s="98">
        <f t="shared" si="40"/>
        <v>1924.2</v>
      </c>
      <c r="C122" s="98">
        <f t="shared" si="41"/>
        <v>1889.1197299999999</v>
      </c>
      <c r="D122" s="98">
        <f t="shared" si="64"/>
        <v>98.17689065585698</v>
      </c>
      <c r="E122" s="42"/>
      <c r="F122" s="42"/>
      <c r="G122" s="93"/>
      <c r="H122" s="161">
        <f>Субсидии!B120</f>
        <v>1809</v>
      </c>
      <c r="I122" s="161">
        <f>Субсидии!C120</f>
        <v>1809</v>
      </c>
      <c r="J122" s="42">
        <f t="shared" si="17"/>
        <v>100</v>
      </c>
      <c r="K122" s="42">
        <f>'Субвенции '!B121</f>
        <v>115.2</v>
      </c>
      <c r="L122" s="42">
        <f>'Субвенции '!C121</f>
        <v>80.11972999999999</v>
      </c>
      <c r="M122" s="42">
        <f t="shared" si="65"/>
        <v>69.548376736111109</v>
      </c>
      <c r="N122" s="42"/>
      <c r="O122" s="42"/>
      <c r="P122" s="42"/>
    </row>
    <row r="123" spans="1:16" x14ac:dyDescent="0.25">
      <c r="A123" s="110" t="s">
        <v>419</v>
      </c>
      <c r="B123" s="98">
        <f t="shared" si="40"/>
        <v>3433.3000499999998</v>
      </c>
      <c r="C123" s="98">
        <f t="shared" si="41"/>
        <v>3395.0999499999998</v>
      </c>
      <c r="D123" s="98">
        <f t="shared" si="64"/>
        <v>98.887364942076644</v>
      </c>
      <c r="E123" s="42"/>
      <c r="F123" s="42"/>
      <c r="G123" s="93"/>
      <c r="H123" s="161">
        <f>Субсидии!B121</f>
        <v>3318.10005</v>
      </c>
      <c r="I123" s="161">
        <f>Субсидии!C121</f>
        <v>3318.10005</v>
      </c>
      <c r="J123" s="42">
        <f t="shared" si="17"/>
        <v>100</v>
      </c>
      <c r="K123" s="42">
        <f>'Субвенции '!B122</f>
        <v>115.2</v>
      </c>
      <c r="L123" s="42">
        <f>'Субвенции '!C122</f>
        <v>76.999899999999997</v>
      </c>
      <c r="M123" s="42">
        <f t="shared" si="65"/>
        <v>66.840190972222217</v>
      </c>
      <c r="N123" s="42"/>
      <c r="O123" s="42"/>
      <c r="P123" s="42"/>
    </row>
    <row r="124" spans="1:16" s="52" customFormat="1" ht="31.5" x14ac:dyDescent="0.25">
      <c r="A124" s="22" t="s">
        <v>248</v>
      </c>
      <c r="B124" s="48">
        <f t="shared" si="40"/>
        <v>560581.19833000016</v>
      </c>
      <c r="C124" s="48">
        <f t="shared" si="41"/>
        <v>362575.20963</v>
      </c>
      <c r="D124" s="48">
        <f t="shared" ref="D124" si="66">C124/B124*100</f>
        <v>64.678446353557689</v>
      </c>
      <c r="E124" s="48">
        <f t="shared" ref="E124:F124" si="67">SUM(E125:E137)</f>
        <v>51297.8</v>
      </c>
      <c r="F124" s="48">
        <f t="shared" si="67"/>
        <v>39207.9</v>
      </c>
      <c r="G124" s="49">
        <f t="shared" si="16"/>
        <v>76.43193275345142</v>
      </c>
      <c r="H124" s="48">
        <f>SUM(H125:H137)</f>
        <v>241768.02203000002</v>
      </c>
      <c r="I124" s="48">
        <f t="shared" ref="I124:O124" si="68">SUM(I125:I137)</f>
        <v>141514.45129</v>
      </c>
      <c r="J124" s="48">
        <f t="shared" si="17"/>
        <v>58.533155088823129</v>
      </c>
      <c r="K124" s="48">
        <f t="shared" si="68"/>
        <v>251096.33230000015</v>
      </c>
      <c r="L124" s="48">
        <f t="shared" si="68"/>
        <v>173178.11532000001</v>
      </c>
      <c r="M124" s="48">
        <f t="shared" si="18"/>
        <v>68.968795256273808</v>
      </c>
      <c r="N124" s="48">
        <f t="shared" si="68"/>
        <v>16419.044000000002</v>
      </c>
      <c r="O124" s="48">
        <f t="shared" si="68"/>
        <v>8674.7430199999999</v>
      </c>
      <c r="P124" s="48">
        <f t="shared" si="19"/>
        <v>52.833423310151304</v>
      </c>
    </row>
    <row r="125" spans="1:16" ht="31.5" x14ac:dyDescent="0.25">
      <c r="A125" s="109" t="s">
        <v>247</v>
      </c>
      <c r="B125" s="42">
        <f t="shared" si="40"/>
        <v>381195.86503000004</v>
      </c>
      <c r="C125" s="42">
        <f t="shared" si="41"/>
        <v>260009.92710999999</v>
      </c>
      <c r="D125" s="42">
        <f t="shared" si="13"/>
        <v>68.209010370439685</v>
      </c>
      <c r="E125" s="46">
        <f>Дотации!B34</f>
        <v>51297.8</v>
      </c>
      <c r="F125" s="46">
        <f>Дотации!C34</f>
        <v>39207.9</v>
      </c>
      <c r="G125" s="46">
        <f t="shared" si="16"/>
        <v>76.43193275345142</v>
      </c>
      <c r="H125" s="42">
        <f>Субсидии!B123</f>
        <v>68995.688730000009</v>
      </c>
      <c r="I125" s="42">
        <f>Субсидии!C123</f>
        <v>39967.52487999999</v>
      </c>
      <c r="J125" s="42">
        <f t="shared" si="17"/>
        <v>57.927568541861241</v>
      </c>
      <c r="K125" s="42">
        <f>'Субвенции '!B124</f>
        <v>249483.33230000004</v>
      </c>
      <c r="L125" s="42">
        <f>'Субвенции '!C124</f>
        <v>172159.75921000002</v>
      </c>
      <c r="M125" s="42">
        <f t="shared" si="18"/>
        <v>69.006517438600042</v>
      </c>
      <c r="N125" s="42">
        <f>Иные!B63</f>
        <v>11419.044</v>
      </c>
      <c r="O125" s="42">
        <f>Иные!C63</f>
        <v>8674.7430199999999</v>
      </c>
      <c r="P125" s="42">
        <f t="shared" si="19"/>
        <v>75.96733159098082</v>
      </c>
    </row>
    <row r="126" spans="1:16" x14ac:dyDescent="0.25">
      <c r="A126" s="110" t="s">
        <v>420</v>
      </c>
      <c r="B126" s="98">
        <f t="shared" si="40"/>
        <v>3694.2</v>
      </c>
      <c r="C126" s="98">
        <f t="shared" si="41"/>
        <v>3587.6931500000001</v>
      </c>
      <c r="D126" s="98">
        <f t="shared" ref="D126:D135" si="69">C126/B126*100</f>
        <v>97.116917059173844</v>
      </c>
      <c r="E126" s="42"/>
      <c r="F126" s="42"/>
      <c r="G126" s="93"/>
      <c r="H126" s="161">
        <f>Субсидии!B124</f>
        <v>3579</v>
      </c>
      <c r="I126" s="161">
        <f>Субсидии!C124</f>
        <v>3512.9352699999999</v>
      </c>
      <c r="J126" s="42">
        <f t="shared" si="17"/>
        <v>98.154100866163731</v>
      </c>
      <c r="K126" s="42">
        <f>'Субвенции '!B125</f>
        <v>115.2</v>
      </c>
      <c r="L126" s="42">
        <f>'Субвенции '!C125</f>
        <v>74.75788</v>
      </c>
      <c r="M126" s="42">
        <f t="shared" ref="M126:M135" si="70">L126/K126*100</f>
        <v>64.893993055555555</v>
      </c>
      <c r="N126" s="42"/>
      <c r="O126" s="42"/>
      <c r="P126" s="42"/>
    </row>
    <row r="127" spans="1:16" x14ac:dyDescent="0.25">
      <c r="A127" s="110" t="s">
        <v>421</v>
      </c>
      <c r="B127" s="98">
        <f t="shared" si="40"/>
        <v>2485.1999999999998</v>
      </c>
      <c r="C127" s="98">
        <f t="shared" si="41"/>
        <v>2441.1706899999999</v>
      </c>
      <c r="D127" s="98">
        <f t="shared" si="69"/>
        <v>98.228339369064869</v>
      </c>
      <c r="E127" s="42"/>
      <c r="F127" s="42"/>
      <c r="G127" s="93"/>
      <c r="H127" s="161">
        <f>Субсидии!B125</f>
        <v>2370</v>
      </c>
      <c r="I127" s="161">
        <f>Субсидии!C125</f>
        <v>2369.9994799999999</v>
      </c>
      <c r="J127" s="42">
        <f t="shared" si="17"/>
        <v>99.999978059071722</v>
      </c>
      <c r="K127" s="42">
        <f>'Субвенции '!B126</f>
        <v>115.2</v>
      </c>
      <c r="L127" s="42">
        <f>'Субвенции '!C126</f>
        <v>71.171210000000002</v>
      </c>
      <c r="M127" s="42">
        <f t="shared" si="70"/>
        <v>61.780564236111111</v>
      </c>
      <c r="N127" s="42"/>
      <c r="O127" s="42"/>
      <c r="P127" s="42"/>
    </row>
    <row r="128" spans="1:16" x14ac:dyDescent="0.25">
      <c r="A128" s="110" t="s">
        <v>422</v>
      </c>
      <c r="B128" s="98">
        <f t="shared" si="40"/>
        <v>6639.1</v>
      </c>
      <c r="C128" s="98">
        <f t="shared" si="41"/>
        <v>173.34589000000003</v>
      </c>
      <c r="D128" s="98">
        <f t="shared" si="69"/>
        <v>2.6109847720323538</v>
      </c>
      <c r="E128" s="42"/>
      <c r="F128" s="42"/>
      <c r="G128" s="93"/>
      <c r="H128" s="161">
        <f>Субсидии!B126</f>
        <v>6351</v>
      </c>
      <c r="I128" s="161">
        <f>Субсидии!C126</f>
        <v>0</v>
      </c>
      <c r="J128" s="42">
        <f t="shared" si="17"/>
        <v>0</v>
      </c>
      <c r="K128" s="42">
        <f>'Субвенции '!B127</f>
        <v>288.10000000000002</v>
      </c>
      <c r="L128" s="42">
        <f>'Субвенции '!C127</f>
        <v>173.34589000000003</v>
      </c>
      <c r="M128" s="42">
        <f t="shared" si="70"/>
        <v>60.168653245400904</v>
      </c>
      <c r="N128" s="42"/>
      <c r="O128" s="42"/>
      <c r="P128" s="42"/>
    </row>
    <row r="129" spans="1:16" x14ac:dyDescent="0.25">
      <c r="A129" s="110" t="s">
        <v>423</v>
      </c>
      <c r="B129" s="98">
        <f t="shared" si="40"/>
        <v>3496.2</v>
      </c>
      <c r="C129" s="98">
        <f t="shared" si="41"/>
        <v>3086.4930899999999</v>
      </c>
      <c r="D129" s="98">
        <f t="shared" si="69"/>
        <v>88.281365196499067</v>
      </c>
      <c r="E129" s="42"/>
      <c r="F129" s="42"/>
      <c r="G129" s="93"/>
      <c r="H129" s="161">
        <f>Субсидии!B127</f>
        <v>3381</v>
      </c>
      <c r="I129" s="161">
        <f>Субсидии!C127</f>
        <v>3011.9454000000001</v>
      </c>
      <c r="J129" s="42">
        <f t="shared" si="17"/>
        <v>89.084454303460518</v>
      </c>
      <c r="K129" s="42">
        <f>'Субвенции '!B128</f>
        <v>115.2</v>
      </c>
      <c r="L129" s="42">
        <f>'Субвенции '!C128</f>
        <v>74.547690000000003</v>
      </c>
      <c r="M129" s="42">
        <f t="shared" si="70"/>
        <v>64.711536458333327</v>
      </c>
      <c r="N129" s="42"/>
      <c r="O129" s="42"/>
      <c r="P129" s="42"/>
    </row>
    <row r="130" spans="1:16" x14ac:dyDescent="0.25">
      <c r="A130" s="110" t="s">
        <v>246</v>
      </c>
      <c r="B130" s="98">
        <f t="shared" si="40"/>
        <v>139962.76071</v>
      </c>
      <c r="C130" s="98">
        <f t="shared" si="41"/>
        <v>73339.979129999992</v>
      </c>
      <c r="D130" s="98">
        <f t="shared" si="69"/>
        <v>52.399637416383158</v>
      </c>
      <c r="E130" s="42"/>
      <c r="F130" s="42"/>
      <c r="G130" s="93"/>
      <c r="H130" s="161">
        <f>Субсидии!B133</f>
        <v>134674.66071</v>
      </c>
      <c r="I130" s="161">
        <f>Субсидии!C133</f>
        <v>73155.693299999999</v>
      </c>
      <c r="J130" s="42">
        <f t="shared" si="17"/>
        <v>54.320310082331602</v>
      </c>
      <c r="K130" s="42">
        <f>'Субвенции '!B129</f>
        <v>288.10000000000002</v>
      </c>
      <c r="L130" s="42">
        <f>'Субвенции '!C129</f>
        <v>184.28582999999998</v>
      </c>
      <c r="M130" s="42">
        <f t="shared" si="70"/>
        <v>63.965925026032608</v>
      </c>
      <c r="N130" s="42">
        <f>Иные!B64</f>
        <v>5000</v>
      </c>
      <c r="O130" s="42">
        <f>Иные!C64</f>
        <v>0</v>
      </c>
      <c r="P130" s="42"/>
    </row>
    <row r="131" spans="1:16" x14ac:dyDescent="0.25">
      <c r="A131" s="110" t="s">
        <v>424</v>
      </c>
      <c r="B131" s="98">
        <f t="shared" si="40"/>
        <v>3796.2</v>
      </c>
      <c r="C131" s="98">
        <f t="shared" si="41"/>
        <v>3747.6520099999998</v>
      </c>
      <c r="D131" s="98">
        <f t="shared" si="69"/>
        <v>98.721142458247726</v>
      </c>
      <c r="E131" s="42"/>
      <c r="F131" s="42"/>
      <c r="G131" s="93"/>
      <c r="H131" s="161">
        <f>Субсидии!B128</f>
        <v>3681</v>
      </c>
      <c r="I131" s="161">
        <f>Субсидии!C128</f>
        <v>3681</v>
      </c>
      <c r="J131" s="42">
        <f t="shared" si="17"/>
        <v>100</v>
      </c>
      <c r="K131" s="42">
        <f>'Субвенции '!B130</f>
        <v>115.2</v>
      </c>
      <c r="L131" s="42">
        <f>'Субвенции '!C130</f>
        <v>66.65200999999999</v>
      </c>
      <c r="M131" s="42">
        <f t="shared" si="70"/>
        <v>57.857647569444438</v>
      </c>
      <c r="N131" s="42"/>
      <c r="O131" s="42"/>
      <c r="P131" s="42"/>
    </row>
    <row r="132" spans="1:16" x14ac:dyDescent="0.25">
      <c r="A132" s="110" t="s">
        <v>566</v>
      </c>
      <c r="B132" s="98">
        <f t="shared" si="40"/>
        <v>4261.9070000000002</v>
      </c>
      <c r="C132" s="98">
        <f t="shared" si="41"/>
        <v>4221.1763799999999</v>
      </c>
      <c r="D132" s="98">
        <f t="shared" si="69"/>
        <v>99.044309976731071</v>
      </c>
      <c r="E132" s="42"/>
      <c r="F132" s="42"/>
      <c r="G132" s="93"/>
      <c r="H132" s="161">
        <f>Субсидии!B129</f>
        <v>4146.7070000000003</v>
      </c>
      <c r="I132" s="161">
        <f>Субсидии!C129</f>
        <v>4146.6578</v>
      </c>
      <c r="J132" s="42">
        <f t="shared" si="17"/>
        <v>99.998813516363697</v>
      </c>
      <c r="K132" s="42">
        <f>'Субвенции '!B131</f>
        <v>115.2</v>
      </c>
      <c r="L132" s="42">
        <f>'Субвенции '!C131</f>
        <v>74.51858</v>
      </c>
      <c r="M132" s="42">
        <f t="shared" si="70"/>
        <v>64.686267361111106</v>
      </c>
      <c r="N132" s="42"/>
      <c r="O132" s="42"/>
      <c r="P132" s="42"/>
    </row>
    <row r="133" spans="1:16" x14ac:dyDescent="0.25">
      <c r="A133" s="110" t="s">
        <v>425</v>
      </c>
      <c r="B133" s="98">
        <f t="shared" si="40"/>
        <v>2434.1999999999998</v>
      </c>
      <c r="C133" s="98">
        <f t="shared" si="41"/>
        <v>74.252449999999996</v>
      </c>
      <c r="D133" s="98">
        <f t="shared" si="69"/>
        <v>3.0503841097691233</v>
      </c>
      <c r="E133" s="42"/>
      <c r="F133" s="42"/>
      <c r="G133" s="93"/>
      <c r="H133" s="161">
        <f>Субсидии!B130</f>
        <v>2319</v>
      </c>
      <c r="I133" s="161">
        <f>Субсидии!C130</f>
        <v>0</v>
      </c>
      <c r="J133" s="42">
        <f t="shared" si="17"/>
        <v>0</v>
      </c>
      <c r="K133" s="42">
        <f>'Субвенции '!B132</f>
        <v>115.2</v>
      </c>
      <c r="L133" s="42">
        <f>'Субвенции '!C132</f>
        <v>74.252449999999996</v>
      </c>
      <c r="M133" s="42">
        <f t="shared" si="70"/>
        <v>64.455251736111109</v>
      </c>
      <c r="N133" s="42"/>
      <c r="O133" s="42"/>
      <c r="P133" s="42"/>
    </row>
    <row r="134" spans="1:16" x14ac:dyDescent="0.25">
      <c r="A134" s="110" t="s">
        <v>426</v>
      </c>
      <c r="B134" s="98">
        <f t="shared" si="40"/>
        <v>1915.2</v>
      </c>
      <c r="C134" s="98">
        <f t="shared" si="41"/>
        <v>1288.17579</v>
      </c>
      <c r="D134" s="98">
        <f t="shared" si="69"/>
        <v>67.260640664160405</v>
      </c>
      <c r="E134" s="42"/>
      <c r="F134" s="42"/>
      <c r="G134" s="93"/>
      <c r="H134" s="161">
        <f>Субсидии!B131</f>
        <v>1800</v>
      </c>
      <c r="I134" s="161">
        <f>Субсидии!C131</f>
        <v>1213.87446</v>
      </c>
      <c r="J134" s="42">
        <f t="shared" si="17"/>
        <v>67.437470000000005</v>
      </c>
      <c r="K134" s="42">
        <f>'Субвенции '!B133</f>
        <v>115.2</v>
      </c>
      <c r="L134" s="42">
        <f>'Субвенции '!C133</f>
        <v>74.301330000000007</v>
      </c>
      <c r="M134" s="42">
        <f t="shared" si="70"/>
        <v>64.497682291666663</v>
      </c>
      <c r="N134" s="42">
        <f>Иные!B65</f>
        <v>0</v>
      </c>
      <c r="O134" s="42">
        <f>Иные!C65</f>
        <v>0</v>
      </c>
      <c r="P134" s="42"/>
    </row>
    <row r="135" spans="1:16" x14ac:dyDescent="0.25">
      <c r="A135" s="110" t="s">
        <v>427</v>
      </c>
      <c r="B135" s="98">
        <f t="shared" ref="B135:B198" si="71">E135+H135+K135+N135</f>
        <v>5560.2</v>
      </c>
      <c r="C135" s="98">
        <f t="shared" ref="C135:C198" si="72">F135+I135+L135+O135</f>
        <v>5521.3587600000001</v>
      </c>
      <c r="D135" s="98">
        <f t="shared" si="69"/>
        <v>99.3014416747599</v>
      </c>
      <c r="E135" s="42"/>
      <c r="F135" s="42"/>
      <c r="G135" s="93"/>
      <c r="H135" s="161">
        <f>Субсидии!B132</f>
        <v>5445</v>
      </c>
      <c r="I135" s="161">
        <f>Субсидии!C132</f>
        <v>5445</v>
      </c>
      <c r="J135" s="42">
        <f t="shared" si="17"/>
        <v>100</v>
      </c>
      <c r="K135" s="42">
        <f>'Субвенции '!B134</f>
        <v>115.2</v>
      </c>
      <c r="L135" s="42">
        <f>'Субвенции '!C134</f>
        <v>76.35875999999999</v>
      </c>
      <c r="M135" s="42">
        <f t="shared" si="70"/>
        <v>66.283645833333324</v>
      </c>
      <c r="N135" s="42"/>
      <c r="O135" s="42"/>
      <c r="P135" s="42"/>
    </row>
    <row r="136" spans="1:16" x14ac:dyDescent="0.25">
      <c r="A136" s="110" t="s">
        <v>565</v>
      </c>
      <c r="B136" s="98">
        <f t="shared" si="71"/>
        <v>0</v>
      </c>
      <c r="C136" s="98">
        <f t="shared" si="72"/>
        <v>0</v>
      </c>
      <c r="D136" s="98"/>
      <c r="E136" s="42"/>
      <c r="F136" s="42"/>
      <c r="G136" s="93"/>
      <c r="H136" s="161"/>
      <c r="I136" s="161"/>
      <c r="J136" s="42"/>
      <c r="K136" s="42">
        <f>'Субвенции '!B135</f>
        <v>0</v>
      </c>
      <c r="L136" s="42">
        <f>'Субвенции '!C135</f>
        <v>0</v>
      </c>
      <c r="M136" s="42"/>
      <c r="N136" s="42"/>
      <c r="O136" s="42"/>
      <c r="P136" s="42"/>
    </row>
    <row r="137" spans="1:16" x14ac:dyDescent="0.25">
      <c r="A137" s="110" t="s">
        <v>428</v>
      </c>
      <c r="B137" s="98">
        <f t="shared" si="71"/>
        <v>5140.1655899999996</v>
      </c>
      <c r="C137" s="98">
        <f t="shared" si="72"/>
        <v>5083.9851800000006</v>
      </c>
      <c r="D137" s="98">
        <f>C137/B137*100</f>
        <v>98.907031125431132</v>
      </c>
      <c r="E137" s="42"/>
      <c r="F137" s="42"/>
      <c r="G137" s="93"/>
      <c r="H137" s="161">
        <f>Субсидии!B134</f>
        <v>5024.9655899999998</v>
      </c>
      <c r="I137" s="161">
        <f>Субсидии!C134</f>
        <v>5009.8207000000002</v>
      </c>
      <c r="J137" s="42">
        <f t="shared" si="17"/>
        <v>99.698607090362188</v>
      </c>
      <c r="K137" s="42">
        <f>'Субвенции '!B136</f>
        <v>115.2</v>
      </c>
      <c r="L137" s="42">
        <f>'Субвенции '!C136</f>
        <v>74.164479999999998</v>
      </c>
      <c r="M137" s="42">
        <f>L137/K137*100</f>
        <v>64.378888888888881</v>
      </c>
      <c r="N137" s="42"/>
      <c r="O137" s="42"/>
      <c r="P137" s="42"/>
    </row>
    <row r="138" spans="1:16" s="52" customFormat="1" ht="31.5" x14ac:dyDescent="0.25">
      <c r="A138" s="107" t="s">
        <v>251</v>
      </c>
      <c r="B138" s="48">
        <f t="shared" si="71"/>
        <v>1464409.6478500001</v>
      </c>
      <c r="C138" s="48">
        <f t="shared" si="72"/>
        <v>789188.34378</v>
      </c>
      <c r="D138" s="48">
        <f t="shared" ref="D138" si="73">C138/B138*100</f>
        <v>53.891228109474788</v>
      </c>
      <c r="E138" s="100">
        <f t="shared" ref="E138:F138" si="74">SUM(E139:E150)</f>
        <v>127836.5</v>
      </c>
      <c r="F138" s="100">
        <f t="shared" si="74"/>
        <v>99073.279999999999</v>
      </c>
      <c r="G138" s="49">
        <f t="shared" si="16"/>
        <v>77.499994133130983</v>
      </c>
      <c r="H138" s="100">
        <f>SUM(H139:H150)</f>
        <v>784989.50455000007</v>
      </c>
      <c r="I138" s="100">
        <f t="shared" ref="I138:O138" si="75">SUM(I139:I150)</f>
        <v>289218.08726</v>
      </c>
      <c r="J138" s="48">
        <f t="shared" si="17"/>
        <v>36.84356103917542</v>
      </c>
      <c r="K138" s="100">
        <f t="shared" si="75"/>
        <v>500416.86330000003</v>
      </c>
      <c r="L138" s="100">
        <f t="shared" si="75"/>
        <v>369941.79030000005</v>
      </c>
      <c r="M138" s="48">
        <f t="shared" si="18"/>
        <v>73.92672338426371</v>
      </c>
      <c r="N138" s="100">
        <f t="shared" si="75"/>
        <v>51166.78</v>
      </c>
      <c r="O138" s="100">
        <f t="shared" si="75"/>
        <v>30955.18622</v>
      </c>
      <c r="P138" s="48">
        <f t="shared" si="19"/>
        <v>60.498601279971112</v>
      </c>
    </row>
    <row r="139" spans="1:16" ht="31.5" x14ac:dyDescent="0.25">
      <c r="A139" s="109" t="s">
        <v>250</v>
      </c>
      <c r="B139" s="42">
        <f t="shared" si="71"/>
        <v>1357613.82654</v>
      </c>
      <c r="C139" s="42">
        <f t="shared" si="72"/>
        <v>718727.69056000013</v>
      </c>
      <c r="D139" s="42">
        <f t="shared" si="13"/>
        <v>52.940510512605911</v>
      </c>
      <c r="E139" s="46">
        <f>Дотации!B36</f>
        <v>127836.5</v>
      </c>
      <c r="F139" s="46">
        <f>Дотации!C36</f>
        <v>99073.279999999999</v>
      </c>
      <c r="G139" s="46">
        <f t="shared" si="16"/>
        <v>77.499994133130983</v>
      </c>
      <c r="H139" s="42">
        <f>Субсидии!B136</f>
        <v>695321.88324</v>
      </c>
      <c r="I139" s="42">
        <f>Субсидии!C136</f>
        <v>220510.46725000002</v>
      </c>
      <c r="J139" s="42">
        <f t="shared" si="17"/>
        <v>31.713436980076722</v>
      </c>
      <c r="K139" s="42">
        <f>'Субвенции '!B138</f>
        <v>498803.66330000007</v>
      </c>
      <c r="L139" s="42">
        <f>'Субвенции '!C138</f>
        <v>368888.95583000005</v>
      </c>
      <c r="M139" s="42">
        <f t="shared" si="18"/>
        <v>73.95474070689329</v>
      </c>
      <c r="N139" s="42">
        <f>Иные!B67</f>
        <v>35651.78</v>
      </c>
      <c r="O139" s="42">
        <f>Иные!C67</f>
        <v>30254.98748</v>
      </c>
      <c r="P139" s="42">
        <f t="shared" si="19"/>
        <v>84.862487875780673</v>
      </c>
    </row>
    <row r="140" spans="1:16" x14ac:dyDescent="0.25">
      <c r="A140" s="110" t="s">
        <v>429</v>
      </c>
      <c r="B140" s="98">
        <f t="shared" si="71"/>
        <v>61636.35757</v>
      </c>
      <c r="C140" s="98">
        <f t="shared" si="72"/>
        <v>26144.084589999999</v>
      </c>
      <c r="D140" s="98">
        <f>C140/B140*100</f>
        <v>42.416660589179585</v>
      </c>
      <c r="E140" s="42"/>
      <c r="F140" s="42"/>
      <c r="G140" s="93"/>
      <c r="H140" s="161">
        <f>Субсидии!B137</f>
        <v>46121.35757</v>
      </c>
      <c r="I140" s="161">
        <f>Субсидии!C137</f>
        <v>25443.885849999999</v>
      </c>
      <c r="J140" s="42">
        <f>I140/H140*100</f>
        <v>55.167252636444886</v>
      </c>
      <c r="K140" s="42"/>
      <c r="L140" s="42"/>
      <c r="M140" s="42"/>
      <c r="N140" s="42">
        <f>Иные!B68</f>
        <v>15515</v>
      </c>
      <c r="O140" s="42">
        <f>Иные!C68</f>
        <v>700.19874000000004</v>
      </c>
      <c r="P140" s="42">
        <f>Иные!D68</f>
        <v>4.5130437640992591</v>
      </c>
    </row>
    <row r="141" spans="1:16" x14ac:dyDescent="0.25">
      <c r="A141" s="110" t="s">
        <v>430</v>
      </c>
      <c r="B141" s="98">
        <f t="shared" si="71"/>
        <v>3106.2</v>
      </c>
      <c r="C141" s="98">
        <f t="shared" si="72"/>
        <v>3061.5478800000001</v>
      </c>
      <c r="D141" s="98">
        <f>C141/B141*100</f>
        <v>98.562484064129819</v>
      </c>
      <c r="E141" s="42"/>
      <c r="F141" s="42"/>
      <c r="G141" s="93"/>
      <c r="H141" s="161">
        <f>Субсидии!B138</f>
        <v>2991</v>
      </c>
      <c r="I141" s="161">
        <f>Субсидии!C138</f>
        <v>2991</v>
      </c>
      <c r="J141" s="42"/>
      <c r="K141" s="42">
        <f>'Субвенции '!B139</f>
        <v>115.2</v>
      </c>
      <c r="L141" s="42">
        <f>'Субвенции '!C139</f>
        <v>70.547880000000006</v>
      </c>
      <c r="M141" s="42">
        <f>L141/K141*100</f>
        <v>61.239479166666669</v>
      </c>
      <c r="N141" s="42"/>
      <c r="O141" s="42"/>
      <c r="P141" s="42"/>
    </row>
    <row r="142" spans="1:16" x14ac:dyDescent="0.25">
      <c r="A142" s="110" t="s">
        <v>431</v>
      </c>
      <c r="B142" s="98">
        <f t="shared" si="71"/>
        <v>6249.0832</v>
      </c>
      <c r="C142" s="98">
        <f t="shared" si="72"/>
        <v>5873.6576599999999</v>
      </c>
      <c r="D142" s="98">
        <f>C142/B142*100</f>
        <v>93.992310103984536</v>
      </c>
      <c r="E142" s="42"/>
      <c r="F142" s="42"/>
      <c r="G142" s="93"/>
      <c r="H142" s="161">
        <f>Субсидии!B139</f>
        <v>5960.9831999999997</v>
      </c>
      <c r="I142" s="161">
        <f>Субсидии!C139</f>
        <v>5678.4536200000002</v>
      </c>
      <c r="J142" s="42">
        <f>I142/H142*100</f>
        <v>95.260352688127028</v>
      </c>
      <c r="K142" s="42">
        <f>'Субвенции '!B140</f>
        <v>288.10000000000002</v>
      </c>
      <c r="L142" s="42">
        <f>'Субвенции '!C140</f>
        <v>195.20404000000002</v>
      </c>
      <c r="M142" s="42">
        <f>L142/K142*100</f>
        <v>67.755654286706005</v>
      </c>
      <c r="N142" s="42"/>
      <c r="O142" s="42"/>
      <c r="P142" s="42"/>
    </row>
    <row r="143" spans="1:16" x14ac:dyDescent="0.25">
      <c r="A143" s="110" t="s">
        <v>567</v>
      </c>
      <c r="B143" s="98">
        <f t="shared" si="71"/>
        <v>0</v>
      </c>
      <c r="C143" s="98">
        <f t="shared" si="72"/>
        <v>0</v>
      </c>
      <c r="D143" s="98"/>
      <c r="E143" s="42"/>
      <c r="F143" s="42"/>
      <c r="G143" s="93"/>
      <c r="H143" s="161"/>
      <c r="I143" s="161"/>
      <c r="J143" s="42"/>
      <c r="K143" s="42">
        <f>'Субвенции '!B141</f>
        <v>0</v>
      </c>
      <c r="L143" s="42">
        <f>'Субвенции '!C141</f>
        <v>0</v>
      </c>
      <c r="M143" s="42"/>
      <c r="N143" s="42"/>
      <c r="O143" s="42"/>
      <c r="P143" s="42"/>
    </row>
    <row r="144" spans="1:16" x14ac:dyDescent="0.25">
      <c r="A144" s="110" t="s">
        <v>432</v>
      </c>
      <c r="B144" s="98">
        <f t="shared" si="71"/>
        <v>2512.1999999999998</v>
      </c>
      <c r="C144" s="98">
        <f t="shared" si="72"/>
        <v>2472.9666699999998</v>
      </c>
      <c r="D144" s="98">
        <f t="shared" ref="D144:D149" si="76">C144/B144*100</f>
        <v>98.438287954780662</v>
      </c>
      <c r="E144" s="42"/>
      <c r="F144" s="42"/>
      <c r="G144" s="93"/>
      <c r="H144" s="161">
        <f>Субсидии!B140</f>
        <v>2397</v>
      </c>
      <c r="I144" s="161">
        <f>Субсидии!C140</f>
        <v>2397</v>
      </c>
      <c r="J144" s="42">
        <f t="shared" ref="J144:J146" si="77">I144/H144*100</f>
        <v>100</v>
      </c>
      <c r="K144" s="42">
        <f>'Субвенции '!B142</f>
        <v>115.2</v>
      </c>
      <c r="L144" s="42">
        <f>'Субвенции '!C142</f>
        <v>75.966669999999993</v>
      </c>
      <c r="M144" s="42">
        <f t="shared" ref="M144:M149" si="78">L144/K144*100</f>
        <v>65.943289930555551</v>
      </c>
      <c r="N144" s="42"/>
      <c r="O144" s="42"/>
      <c r="P144" s="42"/>
    </row>
    <row r="145" spans="1:16" x14ac:dyDescent="0.25">
      <c r="A145" s="110" t="s">
        <v>433</v>
      </c>
      <c r="B145" s="98">
        <f t="shared" si="71"/>
        <v>3451.2</v>
      </c>
      <c r="C145" s="98">
        <f t="shared" si="72"/>
        <v>3421.1386000000002</v>
      </c>
      <c r="D145" s="98">
        <f t="shared" si="76"/>
        <v>99.128958043579047</v>
      </c>
      <c r="E145" s="42"/>
      <c r="F145" s="42"/>
      <c r="G145" s="93"/>
      <c r="H145" s="161">
        <f>Субсидии!B141</f>
        <v>3336</v>
      </c>
      <c r="I145" s="161">
        <f>Субсидии!C141</f>
        <v>3336</v>
      </c>
      <c r="J145" s="42">
        <f t="shared" si="77"/>
        <v>100</v>
      </c>
      <c r="K145" s="42">
        <f>'Субвенции '!B143</f>
        <v>115.2</v>
      </c>
      <c r="L145" s="42">
        <f>'Субвенции '!C143</f>
        <v>85.138600000000011</v>
      </c>
      <c r="M145" s="42">
        <f t="shared" si="78"/>
        <v>73.905034722222226</v>
      </c>
      <c r="N145" s="42"/>
      <c r="O145" s="42"/>
      <c r="P145" s="42"/>
    </row>
    <row r="146" spans="1:16" x14ac:dyDescent="0.25">
      <c r="A146" s="110" t="s">
        <v>434</v>
      </c>
      <c r="B146" s="98">
        <f t="shared" si="71"/>
        <v>5226.2</v>
      </c>
      <c r="C146" s="98">
        <f t="shared" si="72"/>
        <v>5182.6914800000004</v>
      </c>
      <c r="D146" s="98">
        <f t="shared" si="76"/>
        <v>99.167492250583607</v>
      </c>
      <c r="E146" s="42"/>
      <c r="F146" s="42"/>
      <c r="G146" s="93"/>
      <c r="H146" s="161">
        <f>Субсидии!B142</f>
        <v>5111</v>
      </c>
      <c r="I146" s="161">
        <f>Субсидии!C142</f>
        <v>5111</v>
      </c>
      <c r="J146" s="42">
        <f t="shared" si="77"/>
        <v>100</v>
      </c>
      <c r="K146" s="42">
        <f>'Субвенции '!B144</f>
        <v>115.2</v>
      </c>
      <c r="L146" s="42">
        <f>'Субвенции '!C144</f>
        <v>71.691479999999999</v>
      </c>
      <c r="M146" s="42">
        <f t="shared" si="78"/>
        <v>62.232187500000002</v>
      </c>
      <c r="N146" s="42"/>
      <c r="O146" s="42"/>
      <c r="P146" s="42"/>
    </row>
    <row r="147" spans="1:16" x14ac:dyDescent="0.25">
      <c r="A147" s="110" t="s">
        <v>435</v>
      </c>
      <c r="B147" s="98">
        <f t="shared" si="71"/>
        <v>9303.9012199999997</v>
      </c>
      <c r="C147" s="98">
        <f t="shared" si="72"/>
        <v>9198.4231099999997</v>
      </c>
      <c r="D147" s="98">
        <f t="shared" si="76"/>
        <v>98.866302344512633</v>
      </c>
      <c r="E147" s="42"/>
      <c r="F147" s="42"/>
      <c r="G147" s="93"/>
      <c r="H147" s="161">
        <f>Субсидии!B143</f>
        <v>9015.8012199999994</v>
      </c>
      <c r="I147" s="161">
        <f>Субсидии!C143</f>
        <v>9015.8012199999994</v>
      </c>
      <c r="J147" s="42">
        <f>I147/H147*100</f>
        <v>100</v>
      </c>
      <c r="K147" s="42">
        <f>'Субвенции '!B145</f>
        <v>288.10000000000002</v>
      </c>
      <c r="L147" s="42">
        <f>'Субвенции '!C145</f>
        <v>182.62189000000001</v>
      </c>
      <c r="M147" s="42">
        <f t="shared" si="78"/>
        <v>63.38836862200624</v>
      </c>
      <c r="N147" s="42"/>
      <c r="O147" s="42"/>
      <c r="P147" s="42"/>
    </row>
    <row r="148" spans="1:16" x14ac:dyDescent="0.25">
      <c r="A148" s="110" t="s">
        <v>436</v>
      </c>
      <c r="B148" s="98">
        <f t="shared" si="71"/>
        <v>8715.1</v>
      </c>
      <c r="C148" s="98">
        <f t="shared" si="72"/>
        <v>8613.9282299999995</v>
      </c>
      <c r="D148" s="98">
        <f t="shared" si="76"/>
        <v>98.839120950993092</v>
      </c>
      <c r="E148" s="42"/>
      <c r="F148" s="42"/>
      <c r="G148" s="93"/>
      <c r="H148" s="161">
        <f>Субсидии!B144</f>
        <v>8427</v>
      </c>
      <c r="I148" s="161">
        <f>Субсидии!C144</f>
        <v>8427</v>
      </c>
      <c r="J148" s="42">
        <f>I148/H148*100</f>
        <v>100</v>
      </c>
      <c r="K148" s="42">
        <f>'Субвенции '!B146</f>
        <v>288.10000000000002</v>
      </c>
      <c r="L148" s="42">
        <f>'Субвенции '!C146</f>
        <v>186.92823000000001</v>
      </c>
      <c r="M148" s="42">
        <f t="shared" si="78"/>
        <v>64.883106560222146</v>
      </c>
      <c r="N148" s="42"/>
      <c r="O148" s="42"/>
      <c r="P148" s="42"/>
    </row>
    <row r="149" spans="1:16" x14ac:dyDescent="0.25">
      <c r="A149" s="110" t="s">
        <v>437</v>
      </c>
      <c r="B149" s="98">
        <f t="shared" si="71"/>
        <v>6595.5793200000007</v>
      </c>
      <c r="C149" s="98">
        <f t="shared" si="72"/>
        <v>6492.2150000000001</v>
      </c>
      <c r="D149" s="98">
        <f t="shared" si="76"/>
        <v>98.432824245073277</v>
      </c>
      <c r="E149" s="42"/>
      <c r="F149" s="42"/>
      <c r="G149" s="93"/>
      <c r="H149" s="161">
        <f>Субсидии!B145</f>
        <v>6307.4793200000004</v>
      </c>
      <c r="I149" s="161">
        <f>Субсидии!C145</f>
        <v>6307.4793200000004</v>
      </c>
      <c r="J149" s="42">
        <f>I149/H149*100</f>
        <v>100</v>
      </c>
      <c r="K149" s="42">
        <f>'Субвенции '!B147</f>
        <v>288.10000000000002</v>
      </c>
      <c r="L149" s="42">
        <f>'Субвенции '!C147</f>
        <v>184.73568</v>
      </c>
      <c r="M149" s="42">
        <f t="shared" si="78"/>
        <v>64.122068726136746</v>
      </c>
      <c r="N149" s="42"/>
      <c r="O149" s="42"/>
      <c r="P149" s="42"/>
    </row>
    <row r="150" spans="1:16" x14ac:dyDescent="0.25">
      <c r="A150" s="110" t="s">
        <v>568</v>
      </c>
      <c r="B150" s="98">
        <f t="shared" si="71"/>
        <v>0</v>
      </c>
      <c r="C150" s="98">
        <f t="shared" si="72"/>
        <v>0</v>
      </c>
      <c r="D150" s="98"/>
      <c r="E150" s="42"/>
      <c r="F150" s="42"/>
      <c r="G150" s="93"/>
      <c r="H150" s="161"/>
      <c r="I150" s="161"/>
      <c r="J150" s="42"/>
      <c r="K150" s="42">
        <f>'Субвенции '!B148</f>
        <v>0</v>
      </c>
      <c r="L150" s="42">
        <f>'Субвенции '!C148</f>
        <v>0</v>
      </c>
      <c r="M150" s="42"/>
      <c r="N150" s="42"/>
      <c r="O150" s="42"/>
      <c r="P150" s="42"/>
    </row>
    <row r="151" spans="1:16" s="52" customFormat="1" ht="31.5" x14ac:dyDescent="0.25">
      <c r="A151" s="22" t="s">
        <v>255</v>
      </c>
      <c r="B151" s="48">
        <f t="shared" si="71"/>
        <v>641292.07713000011</v>
      </c>
      <c r="C151" s="48">
        <f t="shared" si="72"/>
        <v>398756.65311999997</v>
      </c>
      <c r="D151" s="48">
        <f t="shared" ref="D151" si="79">C151/B151*100</f>
        <v>62.180193291108701</v>
      </c>
      <c r="E151" s="48">
        <f t="shared" ref="E151:F151" si="80">SUM(E152:E161)</f>
        <v>83547.7</v>
      </c>
      <c r="F151" s="48">
        <f t="shared" si="80"/>
        <v>63759.94</v>
      </c>
      <c r="G151" s="49">
        <f t="shared" si="16"/>
        <v>76.315613715278815</v>
      </c>
      <c r="H151" s="48">
        <f>SUM(H152:H161)</f>
        <v>279179.17645999999</v>
      </c>
      <c r="I151" s="48">
        <f t="shared" ref="I151:O151" si="81">SUM(I152:I161)</f>
        <v>145122.89667000002</v>
      </c>
      <c r="J151" s="48">
        <f t="shared" si="17"/>
        <v>51.98199181979205</v>
      </c>
      <c r="K151" s="48">
        <f t="shared" si="81"/>
        <v>262512.08120000007</v>
      </c>
      <c r="L151" s="48">
        <f t="shared" si="81"/>
        <v>180734.96562999996</v>
      </c>
      <c r="M151" s="48">
        <f t="shared" si="18"/>
        <v>68.848246832610883</v>
      </c>
      <c r="N151" s="48">
        <f t="shared" si="81"/>
        <v>16053.119470000001</v>
      </c>
      <c r="O151" s="48">
        <f t="shared" si="81"/>
        <v>9138.8508199999997</v>
      </c>
      <c r="P151" s="48">
        <f t="shared" si="19"/>
        <v>56.928815842171012</v>
      </c>
    </row>
    <row r="152" spans="1:16" ht="31.5" x14ac:dyDescent="0.25">
      <c r="A152" s="109" t="s">
        <v>254</v>
      </c>
      <c r="B152" s="42">
        <f t="shared" si="71"/>
        <v>456377.60319999995</v>
      </c>
      <c r="C152" s="42">
        <f t="shared" si="72"/>
        <v>327280.35493999999</v>
      </c>
      <c r="D152" s="42">
        <f t="shared" si="13"/>
        <v>71.712624073836238</v>
      </c>
      <c r="E152" s="46">
        <f>Дотации!B38</f>
        <v>83547.7</v>
      </c>
      <c r="F152" s="46">
        <f>Дотации!C38</f>
        <v>63759.94</v>
      </c>
      <c r="G152" s="46">
        <f t="shared" si="16"/>
        <v>76.315613715278815</v>
      </c>
      <c r="H152" s="42">
        <f>Субсидии!B147</f>
        <v>100935.80253</v>
      </c>
      <c r="I152" s="42">
        <f>Субсидии!C147</f>
        <v>74720.542690000002</v>
      </c>
      <c r="J152" s="42">
        <f t="shared" si="17"/>
        <v>74.027788769789254</v>
      </c>
      <c r="K152" s="42">
        <f>'Субвенции '!B150</f>
        <v>260840.98119999998</v>
      </c>
      <c r="L152" s="42">
        <f>'Субвенции '!C150</f>
        <v>179661.02142999999</v>
      </c>
      <c r="M152" s="42">
        <f t="shared" si="18"/>
        <v>68.877605276390526</v>
      </c>
      <c r="N152" s="42">
        <f>Иные!B70</f>
        <v>11053.119470000001</v>
      </c>
      <c r="O152" s="42">
        <f>Иные!C70</f>
        <v>9138.8508199999997</v>
      </c>
      <c r="P152" s="42">
        <f t="shared" si="19"/>
        <v>82.681190995938806</v>
      </c>
    </row>
    <row r="153" spans="1:16" x14ac:dyDescent="0.25">
      <c r="A153" s="110" t="s">
        <v>438</v>
      </c>
      <c r="B153" s="98">
        <f t="shared" si="71"/>
        <v>44611.41863</v>
      </c>
      <c r="C153" s="98">
        <f t="shared" si="72"/>
        <v>15738.250669999999</v>
      </c>
      <c r="D153" s="98">
        <f t="shared" ref="D153:D161" si="82">C153/B153*100</f>
        <v>35.278525438813197</v>
      </c>
      <c r="E153" s="42"/>
      <c r="F153" s="42"/>
      <c r="G153" s="93"/>
      <c r="H153" s="161">
        <f>Субсидии!B149</f>
        <v>44496.218630000003</v>
      </c>
      <c r="I153" s="161">
        <f>Субсидии!C149</f>
        <v>15666.133609999999</v>
      </c>
      <c r="J153" s="42">
        <f t="shared" si="17"/>
        <v>35.207786397016804</v>
      </c>
      <c r="K153" s="42">
        <f>'Субвенции '!B151</f>
        <v>115.2</v>
      </c>
      <c r="L153" s="42">
        <f>'Субвенции '!C151</f>
        <v>72.117059999999995</v>
      </c>
      <c r="M153" s="42">
        <f t="shared" ref="M153:M161" si="83">L153/K153*100</f>
        <v>62.60161458333333</v>
      </c>
      <c r="N153" s="42"/>
      <c r="O153" s="42"/>
      <c r="P153" s="42"/>
    </row>
    <row r="154" spans="1:16" x14ac:dyDescent="0.25">
      <c r="A154" s="110" t="s">
        <v>439</v>
      </c>
      <c r="B154" s="98">
        <f t="shared" si="71"/>
        <v>4893.1000000000004</v>
      </c>
      <c r="C154" s="98">
        <f t="shared" si="72"/>
        <v>4780.4319500000001</v>
      </c>
      <c r="D154" s="98">
        <f t="shared" si="82"/>
        <v>97.697409617624814</v>
      </c>
      <c r="E154" s="42"/>
      <c r="F154" s="42"/>
      <c r="G154" s="93"/>
      <c r="H154" s="161">
        <f>Субсидии!B150</f>
        <v>4605</v>
      </c>
      <c r="I154" s="161">
        <f>Субсидии!C150</f>
        <v>4605</v>
      </c>
      <c r="J154" s="42">
        <f t="shared" si="17"/>
        <v>100</v>
      </c>
      <c r="K154" s="42">
        <f>'Субвенции '!B152</f>
        <v>288.10000000000002</v>
      </c>
      <c r="L154" s="42">
        <f>'Субвенции '!C152</f>
        <v>175.43195</v>
      </c>
      <c r="M154" s="42">
        <f t="shared" si="83"/>
        <v>60.892728219368273</v>
      </c>
      <c r="N154" s="42"/>
      <c r="O154" s="42"/>
      <c r="P154" s="42"/>
    </row>
    <row r="155" spans="1:16" x14ac:dyDescent="0.25">
      <c r="A155" s="110" t="s">
        <v>440</v>
      </c>
      <c r="B155" s="98">
        <f t="shared" si="71"/>
        <v>2656.2</v>
      </c>
      <c r="C155" s="98">
        <f t="shared" si="72"/>
        <v>2627.4</v>
      </c>
      <c r="D155" s="98">
        <f t="shared" si="82"/>
        <v>98.915744296363243</v>
      </c>
      <c r="E155" s="42"/>
      <c r="F155" s="42"/>
      <c r="G155" s="93"/>
      <c r="H155" s="161">
        <f>Субсидии!B151</f>
        <v>2541</v>
      </c>
      <c r="I155" s="161">
        <f>Субсидии!C151</f>
        <v>2541</v>
      </c>
      <c r="J155" s="42">
        <f t="shared" si="17"/>
        <v>100</v>
      </c>
      <c r="K155" s="42">
        <f>'Субвенции '!B153</f>
        <v>115.2</v>
      </c>
      <c r="L155" s="42">
        <f>'Субвенции '!C153</f>
        <v>86.4</v>
      </c>
      <c r="M155" s="42">
        <f t="shared" si="83"/>
        <v>75</v>
      </c>
      <c r="N155" s="42"/>
      <c r="O155" s="42"/>
      <c r="P155" s="42"/>
    </row>
    <row r="156" spans="1:16" x14ac:dyDescent="0.25">
      <c r="A156" s="110" t="s">
        <v>252</v>
      </c>
      <c r="B156" s="98">
        <f t="shared" si="71"/>
        <v>31110.6</v>
      </c>
      <c r="C156" s="98">
        <f t="shared" si="72"/>
        <v>25917.68633</v>
      </c>
      <c r="D156" s="98">
        <f t="shared" si="82"/>
        <v>83.308217552859801</v>
      </c>
      <c r="E156" s="42"/>
      <c r="F156" s="42"/>
      <c r="G156" s="93"/>
      <c r="H156" s="161">
        <f>Субсидии!B148</f>
        <v>25534</v>
      </c>
      <c r="I156" s="161">
        <f>Субсидии!C148</f>
        <v>25534</v>
      </c>
      <c r="J156" s="42">
        <f t="shared" si="17"/>
        <v>100</v>
      </c>
      <c r="K156" s="42">
        <f>'Субвенции '!B154</f>
        <v>576.6</v>
      </c>
      <c r="L156" s="42">
        <f>'Субвенции '!C154</f>
        <v>383.68633</v>
      </c>
      <c r="M156" s="42">
        <f t="shared" si="83"/>
        <v>66.54289455428372</v>
      </c>
      <c r="N156" s="42">
        <f>Иные!B71</f>
        <v>5000</v>
      </c>
      <c r="O156" s="42">
        <f>Иные!C71</f>
        <v>0</v>
      </c>
      <c r="P156" s="42">
        <f>Иные!D71</f>
        <v>0</v>
      </c>
    </row>
    <row r="157" spans="1:16" x14ac:dyDescent="0.25">
      <c r="A157" s="110" t="s">
        <v>441</v>
      </c>
      <c r="B157" s="98">
        <f t="shared" si="71"/>
        <v>27995.548670000004</v>
      </c>
      <c r="C157" s="98">
        <f t="shared" si="72"/>
        <v>11365.95645</v>
      </c>
      <c r="D157" s="98">
        <f t="shared" si="82"/>
        <v>40.599155901451375</v>
      </c>
      <c r="E157" s="42"/>
      <c r="F157" s="42"/>
      <c r="G157" s="93"/>
      <c r="H157" s="161">
        <f>Субсидии!B152</f>
        <v>27880.348670000003</v>
      </c>
      <c r="I157" s="161">
        <f>Субсидии!C152</f>
        <v>11292.38272</v>
      </c>
      <c r="J157" s="42">
        <f t="shared" si="17"/>
        <v>40.503018285961765</v>
      </c>
      <c r="K157" s="42">
        <f>'Субвенции '!B155</f>
        <v>115.2</v>
      </c>
      <c r="L157" s="42">
        <f>'Субвенции '!C155</f>
        <v>73.573729999999998</v>
      </c>
      <c r="M157" s="42">
        <f t="shared" si="83"/>
        <v>63.866085069444445</v>
      </c>
      <c r="N157" s="42"/>
      <c r="O157" s="42"/>
      <c r="P157" s="42"/>
    </row>
    <row r="158" spans="1:16" x14ac:dyDescent="0.25">
      <c r="A158" s="110" t="s">
        <v>442</v>
      </c>
      <c r="B158" s="98">
        <f t="shared" si="71"/>
        <v>24856.115280000002</v>
      </c>
      <c r="C158" s="98">
        <f t="shared" si="72"/>
        <v>2215.4039700000003</v>
      </c>
      <c r="D158" s="98">
        <f t="shared" si="82"/>
        <v>8.9129131605797749</v>
      </c>
      <c r="E158" s="42"/>
      <c r="F158" s="42"/>
      <c r="G158" s="93"/>
      <c r="H158" s="161">
        <f>Субсидии!B153</f>
        <v>24740.915280000001</v>
      </c>
      <c r="I158" s="161">
        <f>Субсидии!C153</f>
        <v>2139.5891700000002</v>
      </c>
      <c r="J158" s="42">
        <f t="shared" si="17"/>
        <v>8.6479790492213358</v>
      </c>
      <c r="K158" s="42">
        <f>'Субвенции '!B156</f>
        <v>115.2</v>
      </c>
      <c r="L158" s="42">
        <f>'Субвенции '!C156</f>
        <v>75.814800000000005</v>
      </c>
      <c r="M158" s="42">
        <f t="shared" si="83"/>
        <v>65.811458333333334</v>
      </c>
      <c r="N158" s="42"/>
      <c r="O158" s="42"/>
      <c r="P158" s="42"/>
    </row>
    <row r="159" spans="1:16" x14ac:dyDescent="0.25">
      <c r="A159" s="110" t="s">
        <v>444</v>
      </c>
      <c r="B159" s="98">
        <f t="shared" si="71"/>
        <v>4079.2</v>
      </c>
      <c r="C159" s="98">
        <f t="shared" si="72"/>
        <v>4037.3140100000001</v>
      </c>
      <c r="D159" s="98">
        <f t="shared" si="82"/>
        <v>98.973181261031584</v>
      </c>
      <c r="E159" s="42"/>
      <c r="F159" s="42"/>
      <c r="G159" s="93"/>
      <c r="H159" s="161">
        <f>Субсидии!B154</f>
        <v>3964</v>
      </c>
      <c r="I159" s="161">
        <f>Субсидии!C154</f>
        <v>3964</v>
      </c>
      <c r="J159" s="42">
        <f t="shared" si="17"/>
        <v>100</v>
      </c>
      <c r="K159" s="42">
        <f>'Субвенции '!B157</f>
        <v>115.2</v>
      </c>
      <c r="L159" s="42">
        <f>'Субвенции '!C157</f>
        <v>73.314009999999996</v>
      </c>
      <c r="M159" s="42">
        <f t="shared" si="83"/>
        <v>63.640633680555545</v>
      </c>
      <c r="N159" s="42"/>
      <c r="O159" s="42"/>
      <c r="P159" s="42"/>
    </row>
    <row r="160" spans="1:16" x14ac:dyDescent="0.25">
      <c r="A160" s="110" t="s">
        <v>443</v>
      </c>
      <c r="B160" s="98">
        <f t="shared" si="71"/>
        <v>2173.1999999999998</v>
      </c>
      <c r="C160" s="98">
        <f t="shared" si="72"/>
        <v>2115.7469599999999</v>
      </c>
      <c r="D160" s="98">
        <f t="shared" si="82"/>
        <v>97.35629302411192</v>
      </c>
      <c r="E160" s="42"/>
      <c r="F160" s="42"/>
      <c r="G160" s="93"/>
      <c r="H160" s="161">
        <f>Субсидии!B155</f>
        <v>2058</v>
      </c>
      <c r="I160" s="161">
        <f>Субсидии!C155</f>
        <v>2058</v>
      </c>
      <c r="J160" s="42">
        <f t="shared" si="17"/>
        <v>100</v>
      </c>
      <c r="K160" s="42">
        <f>'Субвенции '!B158</f>
        <v>115.2</v>
      </c>
      <c r="L160" s="42">
        <f>'Субвенции '!C158</f>
        <v>57.746960000000001</v>
      </c>
      <c r="M160" s="42">
        <f t="shared" si="83"/>
        <v>50.12756944444444</v>
      </c>
      <c r="N160" s="42"/>
      <c r="O160" s="42"/>
      <c r="P160" s="42"/>
    </row>
    <row r="161" spans="1:16" x14ac:dyDescent="0.25">
      <c r="A161" s="110" t="s">
        <v>253</v>
      </c>
      <c r="B161" s="98">
        <f t="shared" si="71"/>
        <v>42539.091349999995</v>
      </c>
      <c r="C161" s="98">
        <f t="shared" si="72"/>
        <v>2678.1078400000001</v>
      </c>
      <c r="D161" s="98">
        <f t="shared" si="82"/>
        <v>6.2956395047681246</v>
      </c>
      <c r="E161" s="42"/>
      <c r="F161" s="42"/>
      <c r="G161" s="93"/>
      <c r="H161" s="161">
        <f>Субсидии!B156</f>
        <v>42423.891349999998</v>
      </c>
      <c r="I161" s="161">
        <f>Субсидии!C156</f>
        <v>2602.2484800000002</v>
      </c>
      <c r="J161" s="42">
        <f t="shared" si="17"/>
        <v>6.1339221773204926</v>
      </c>
      <c r="K161" s="42">
        <f>'Субвенции '!B159</f>
        <v>115.2</v>
      </c>
      <c r="L161" s="42">
        <f>'Субвенции '!C159</f>
        <v>75.859359999999995</v>
      </c>
      <c r="M161" s="42">
        <f t="shared" si="83"/>
        <v>65.850138888888893</v>
      </c>
      <c r="N161" s="42">
        <f>Иные!B72</f>
        <v>0</v>
      </c>
      <c r="O161" s="42">
        <f>Иные!C72</f>
        <v>0</v>
      </c>
      <c r="P161" s="42">
        <f>Иные!D72</f>
        <v>0</v>
      </c>
    </row>
    <row r="162" spans="1:16" s="52" customFormat="1" ht="31.5" x14ac:dyDescent="0.25">
      <c r="A162" s="22" t="s">
        <v>259</v>
      </c>
      <c r="B162" s="48">
        <f t="shared" si="71"/>
        <v>691938.64295000001</v>
      </c>
      <c r="C162" s="48">
        <f t="shared" si="72"/>
        <v>515066.65583</v>
      </c>
      <c r="D162" s="48">
        <f t="shared" ref="D162" si="84">C162/B162*100</f>
        <v>74.438197819690075</v>
      </c>
      <c r="E162" s="48">
        <f t="shared" ref="E162:F162" si="85">SUM(E163:E174)</f>
        <v>89477.8</v>
      </c>
      <c r="F162" s="48">
        <f t="shared" si="85"/>
        <v>70045.679999999993</v>
      </c>
      <c r="G162" s="49">
        <f t="shared" si="16"/>
        <v>78.282747228921579</v>
      </c>
      <c r="H162" s="48">
        <f>SUM(H163:H174)</f>
        <v>177353.52175000001</v>
      </c>
      <c r="I162" s="48">
        <f t="shared" ref="I162:O162" si="86">SUM(I163:I174)</f>
        <v>141809.21386000002</v>
      </c>
      <c r="J162" s="48">
        <f t="shared" si="17"/>
        <v>79.958498969023154</v>
      </c>
      <c r="K162" s="48">
        <f t="shared" si="86"/>
        <v>380568.98620000004</v>
      </c>
      <c r="L162" s="48">
        <f t="shared" si="86"/>
        <v>276664.38753000001</v>
      </c>
      <c r="M162" s="48">
        <f t="shared" si="18"/>
        <v>72.697565372445993</v>
      </c>
      <c r="N162" s="48">
        <f t="shared" si="86"/>
        <v>44538.334999999999</v>
      </c>
      <c r="O162" s="48">
        <f t="shared" si="86"/>
        <v>26547.37444</v>
      </c>
      <c r="P162" s="48">
        <f t="shared" si="19"/>
        <v>59.605673270004367</v>
      </c>
    </row>
    <row r="163" spans="1:16" ht="31.5" x14ac:dyDescent="0.25">
      <c r="A163" s="109" t="s">
        <v>257</v>
      </c>
      <c r="B163" s="42">
        <f t="shared" si="71"/>
        <v>618354.64049000002</v>
      </c>
      <c r="C163" s="42">
        <f t="shared" si="72"/>
        <v>459712.69552000001</v>
      </c>
      <c r="D163" s="42">
        <f t="shared" si="13"/>
        <v>74.34450482262281</v>
      </c>
      <c r="E163" s="46">
        <f>Дотации!B40</f>
        <v>89477.8</v>
      </c>
      <c r="F163" s="46">
        <f>Дотации!C40</f>
        <v>70045.679999999993</v>
      </c>
      <c r="G163" s="46">
        <f t="shared" si="16"/>
        <v>78.282747228921579</v>
      </c>
      <c r="H163" s="42">
        <f>Субсидии!B158</f>
        <v>121175.21929000001</v>
      </c>
      <c r="I163" s="42">
        <f>Субсидии!C158</f>
        <v>89184.911689999994</v>
      </c>
      <c r="J163" s="42">
        <f t="shared" si="17"/>
        <v>73.599958978873474</v>
      </c>
      <c r="K163" s="42">
        <f>'Субвенции '!B161</f>
        <v>378898.28620000003</v>
      </c>
      <c r="L163" s="42">
        <f>'Субвенции '!C161</f>
        <v>275493.02639000001</v>
      </c>
      <c r="M163" s="42">
        <f t="shared" si="18"/>
        <v>72.708966079773205</v>
      </c>
      <c r="N163" s="42">
        <f>Иные!B74</f>
        <v>28803.334999999999</v>
      </c>
      <c r="O163" s="42">
        <f>Иные!C74</f>
        <v>24989.077440000001</v>
      </c>
      <c r="P163" s="42">
        <f t="shared" si="19"/>
        <v>86.757583592316649</v>
      </c>
    </row>
    <row r="164" spans="1:16" x14ac:dyDescent="0.25">
      <c r="A164" s="27" t="s">
        <v>258</v>
      </c>
      <c r="B164" s="98">
        <f t="shared" si="71"/>
        <v>27035</v>
      </c>
      <c r="C164" s="98">
        <f t="shared" si="72"/>
        <v>11558.297</v>
      </c>
      <c r="D164" s="98">
        <f t="shared" ref="D164:D174" si="87">C164/B164*100</f>
        <v>42.753086739411877</v>
      </c>
      <c r="E164" s="42"/>
      <c r="F164" s="42"/>
      <c r="G164" s="93"/>
      <c r="H164" s="161">
        <f>Субсидии!B159</f>
        <v>11300</v>
      </c>
      <c r="I164" s="161">
        <f>Субсидии!C159</f>
        <v>10000</v>
      </c>
      <c r="J164" s="42">
        <f t="shared" si="17"/>
        <v>88.495575221238937</v>
      </c>
      <c r="K164" s="42"/>
      <c r="L164" s="42"/>
      <c r="M164" s="42"/>
      <c r="N164" s="42">
        <f>Иные!B75</f>
        <v>15735</v>
      </c>
      <c r="O164" s="42">
        <f>Иные!C75</f>
        <v>1558.297</v>
      </c>
      <c r="P164" s="42">
        <f>O164/N164*100</f>
        <v>9.9033809977756597</v>
      </c>
    </row>
    <row r="165" spans="1:16" x14ac:dyDescent="0.25">
      <c r="A165" s="110" t="s">
        <v>256</v>
      </c>
      <c r="B165" s="98">
        <f t="shared" si="71"/>
        <v>7329.1002900000003</v>
      </c>
      <c r="C165" s="98">
        <f t="shared" si="72"/>
        <v>5219.4596300000003</v>
      </c>
      <c r="D165" s="98">
        <f t="shared" si="87"/>
        <v>71.215557482840779</v>
      </c>
      <c r="E165" s="42"/>
      <c r="F165" s="42"/>
      <c r="G165" s="93"/>
      <c r="H165" s="161">
        <f>Субсидии!B160</f>
        <v>7041.0002899999999</v>
      </c>
      <c r="I165" s="161">
        <f>Субсидии!C160</f>
        <v>5037</v>
      </c>
      <c r="J165" s="42">
        <f t="shared" si="17"/>
        <v>71.538130841349528</v>
      </c>
      <c r="K165" s="42">
        <f>'Субвенции '!B162</f>
        <v>288.10000000000002</v>
      </c>
      <c r="L165" s="42">
        <f>'Субвенции '!C162</f>
        <v>182.45963</v>
      </c>
      <c r="M165" s="42">
        <f t="shared" ref="M165:M167" si="88">L165/K165*100</f>
        <v>63.332047900034702</v>
      </c>
      <c r="N165" s="42">
        <f>Иные!B76</f>
        <v>0</v>
      </c>
      <c r="O165" s="42">
        <f>Иные!C76</f>
        <v>0</v>
      </c>
      <c r="P165" s="42"/>
    </row>
    <row r="166" spans="1:16" x14ac:dyDescent="0.25">
      <c r="A166" s="110" t="s">
        <v>446</v>
      </c>
      <c r="B166" s="98">
        <f t="shared" si="71"/>
        <v>5994.1</v>
      </c>
      <c r="C166" s="98">
        <f t="shared" si="72"/>
        <v>5922.0749999999998</v>
      </c>
      <c r="D166" s="98">
        <f t="shared" si="87"/>
        <v>98.79840176173235</v>
      </c>
      <c r="E166" s="42"/>
      <c r="F166" s="42"/>
      <c r="G166" s="93"/>
      <c r="H166" s="161">
        <f>Субсидии!B161</f>
        <v>5706</v>
      </c>
      <c r="I166" s="161">
        <f>Субсидии!C161</f>
        <v>5706</v>
      </c>
      <c r="J166" s="42">
        <f t="shared" si="17"/>
        <v>100</v>
      </c>
      <c r="K166" s="42">
        <f>'Субвенции '!B163</f>
        <v>288.10000000000002</v>
      </c>
      <c r="L166" s="42">
        <f>'Субвенции '!C163</f>
        <v>216.07499999999999</v>
      </c>
      <c r="M166" s="42">
        <f t="shared" si="88"/>
        <v>74.999999999999986</v>
      </c>
      <c r="N166" s="42"/>
      <c r="O166" s="42"/>
      <c r="P166" s="42"/>
    </row>
    <row r="167" spans="1:16" x14ac:dyDescent="0.25">
      <c r="A167" s="110" t="s">
        <v>447</v>
      </c>
      <c r="B167" s="98">
        <f t="shared" si="71"/>
        <v>2746.2</v>
      </c>
      <c r="C167" s="98">
        <f t="shared" si="72"/>
        <v>2709.8273300000001</v>
      </c>
      <c r="D167" s="98">
        <f t="shared" si="87"/>
        <v>98.675527274051419</v>
      </c>
      <c r="E167" s="42"/>
      <c r="F167" s="42"/>
      <c r="G167" s="93"/>
      <c r="H167" s="161">
        <f>Субсидии!B162</f>
        <v>2631</v>
      </c>
      <c r="I167" s="161">
        <f>Субсидии!C162</f>
        <v>2631</v>
      </c>
      <c r="J167" s="42">
        <f t="shared" si="17"/>
        <v>100</v>
      </c>
      <c r="K167" s="42">
        <f>'Субвенции '!B164</f>
        <v>115.2</v>
      </c>
      <c r="L167" s="42">
        <f>'Субвенции '!C164</f>
        <v>78.827330000000003</v>
      </c>
      <c r="M167" s="42">
        <f t="shared" si="88"/>
        <v>68.426501736111106</v>
      </c>
      <c r="N167" s="42"/>
      <c r="O167" s="42"/>
      <c r="P167" s="42"/>
    </row>
    <row r="168" spans="1:16" x14ac:dyDescent="0.25">
      <c r="A168" s="110" t="s">
        <v>448</v>
      </c>
      <c r="B168" s="98">
        <f t="shared" si="71"/>
        <v>3638.2</v>
      </c>
      <c r="C168" s="98">
        <f t="shared" si="72"/>
        <v>3347.86114</v>
      </c>
      <c r="D168" s="98">
        <f t="shared" si="87"/>
        <v>92.019711395745148</v>
      </c>
      <c r="E168" s="42"/>
      <c r="F168" s="42"/>
      <c r="G168" s="93"/>
      <c r="H168" s="161">
        <f>Субсидии!B163</f>
        <v>3523</v>
      </c>
      <c r="I168" s="161">
        <f>Субсидии!C163</f>
        <v>3273</v>
      </c>
      <c r="J168" s="42">
        <f t="shared" si="17"/>
        <v>92.903775191598072</v>
      </c>
      <c r="K168" s="42">
        <f>'Субвенции '!B165</f>
        <v>115.2</v>
      </c>
      <c r="L168" s="42">
        <f>'Субвенции '!C165</f>
        <v>74.861140000000006</v>
      </c>
      <c r="M168" s="42">
        <f t="shared" ref="M168:M174" si="89">L168/K168*100</f>
        <v>64.983628472222222</v>
      </c>
      <c r="N168" s="42"/>
      <c r="O168" s="42"/>
      <c r="P168" s="42"/>
    </row>
    <row r="169" spans="1:16" x14ac:dyDescent="0.25">
      <c r="A169" s="110" t="s">
        <v>449</v>
      </c>
      <c r="B169" s="98">
        <f t="shared" si="71"/>
        <v>4558.2</v>
      </c>
      <c r="C169" s="98">
        <f t="shared" si="72"/>
        <v>4529.3999999999996</v>
      </c>
      <c r="D169" s="98">
        <f t="shared" si="87"/>
        <v>99.368171646702635</v>
      </c>
      <c r="E169" s="42"/>
      <c r="F169" s="42"/>
      <c r="G169" s="93"/>
      <c r="H169" s="161">
        <f>Субсидии!B164</f>
        <v>4443</v>
      </c>
      <c r="I169" s="161">
        <f>Субсидии!C164</f>
        <v>4443</v>
      </c>
      <c r="J169" s="42">
        <f t="shared" si="17"/>
        <v>100</v>
      </c>
      <c r="K169" s="42">
        <f>'Субвенции '!B166</f>
        <v>115.2</v>
      </c>
      <c r="L169" s="42">
        <f>'Субвенции '!C166</f>
        <v>86.4</v>
      </c>
      <c r="M169" s="42">
        <f t="shared" si="89"/>
        <v>75</v>
      </c>
      <c r="N169" s="42"/>
      <c r="O169" s="42"/>
      <c r="P169" s="42"/>
    </row>
    <row r="170" spans="1:16" x14ac:dyDescent="0.25">
      <c r="A170" s="110" t="s">
        <v>450</v>
      </c>
      <c r="B170" s="98">
        <f t="shared" si="71"/>
        <v>5473.0951699999996</v>
      </c>
      <c r="C170" s="98">
        <f t="shared" si="72"/>
        <v>5433.0479100000002</v>
      </c>
      <c r="D170" s="98">
        <f t="shared" si="87"/>
        <v>99.268288623601649</v>
      </c>
      <c r="E170" s="42"/>
      <c r="F170" s="42"/>
      <c r="G170" s="93"/>
      <c r="H170" s="161">
        <f>Субсидии!B165</f>
        <v>5357.8951699999998</v>
      </c>
      <c r="I170" s="161">
        <f>Субсидии!C165</f>
        <v>5357.8951699999998</v>
      </c>
      <c r="J170" s="42">
        <f t="shared" si="17"/>
        <v>100</v>
      </c>
      <c r="K170" s="42">
        <f>'Субвенции '!B167</f>
        <v>115.2</v>
      </c>
      <c r="L170" s="42">
        <f>'Субвенции '!C167</f>
        <v>75.152740000000009</v>
      </c>
      <c r="M170" s="42">
        <f t="shared" si="89"/>
        <v>65.236753472222233</v>
      </c>
      <c r="N170" s="42"/>
      <c r="O170" s="42"/>
      <c r="P170" s="42"/>
    </row>
    <row r="171" spans="1:16" x14ac:dyDescent="0.25">
      <c r="A171" s="110" t="s">
        <v>451</v>
      </c>
      <c r="B171" s="98">
        <f t="shared" si="71"/>
        <v>4390.607</v>
      </c>
      <c r="C171" s="98">
        <f t="shared" si="72"/>
        <v>4361.7781700000005</v>
      </c>
      <c r="D171" s="98">
        <f t="shared" si="87"/>
        <v>99.343397621331192</v>
      </c>
      <c r="E171" s="42"/>
      <c r="F171" s="42"/>
      <c r="G171" s="93"/>
      <c r="H171" s="161">
        <f>Субсидии!B166</f>
        <v>4275.4070000000002</v>
      </c>
      <c r="I171" s="161">
        <f>Субсидии!C166</f>
        <v>4275.4070000000002</v>
      </c>
      <c r="J171" s="42">
        <f t="shared" si="17"/>
        <v>100</v>
      </c>
      <c r="K171" s="42">
        <f>'Субвенции '!B168</f>
        <v>115.2</v>
      </c>
      <c r="L171" s="42">
        <f>'Субвенции '!C168</f>
        <v>86.371169999999992</v>
      </c>
      <c r="M171" s="42">
        <f t="shared" si="89"/>
        <v>74.974973958333322</v>
      </c>
      <c r="N171" s="42"/>
      <c r="O171" s="42"/>
      <c r="P171" s="42"/>
    </row>
    <row r="172" spans="1:16" x14ac:dyDescent="0.25">
      <c r="A172" s="110" t="s">
        <v>452</v>
      </c>
      <c r="B172" s="98">
        <f t="shared" si="71"/>
        <v>6966.1</v>
      </c>
      <c r="C172" s="98">
        <f t="shared" si="72"/>
        <v>6888.6378400000003</v>
      </c>
      <c r="D172" s="98">
        <f t="shared" si="87"/>
        <v>98.888012517764594</v>
      </c>
      <c r="E172" s="42"/>
      <c r="F172" s="42"/>
      <c r="G172" s="93"/>
      <c r="H172" s="161">
        <f>Субсидии!B167</f>
        <v>6678</v>
      </c>
      <c r="I172" s="161">
        <f>Субсидии!C167</f>
        <v>6678</v>
      </c>
      <c r="J172" s="42">
        <f t="shared" si="17"/>
        <v>100</v>
      </c>
      <c r="K172" s="42">
        <f>'Субвенции '!B169</f>
        <v>288.10000000000002</v>
      </c>
      <c r="L172" s="42">
        <f>'Субвенции '!C169</f>
        <v>210.63783999999998</v>
      </c>
      <c r="M172" s="42">
        <f t="shared" si="89"/>
        <v>73.112752516487319</v>
      </c>
      <c r="N172" s="42"/>
      <c r="O172" s="42"/>
      <c r="P172" s="42"/>
    </row>
    <row r="173" spans="1:16" x14ac:dyDescent="0.25">
      <c r="A173" s="110" t="s">
        <v>569</v>
      </c>
      <c r="B173" s="98">
        <f t="shared" si="71"/>
        <v>2992.2</v>
      </c>
      <c r="C173" s="98">
        <f t="shared" si="72"/>
        <v>2957.89606</v>
      </c>
      <c r="D173" s="98">
        <f t="shared" si="87"/>
        <v>98.853554575228927</v>
      </c>
      <c r="E173" s="42"/>
      <c r="F173" s="42"/>
      <c r="G173" s="93"/>
      <c r="H173" s="161">
        <f>Субсидии!B168</f>
        <v>2877</v>
      </c>
      <c r="I173" s="161">
        <f>Субсидии!C168</f>
        <v>2877</v>
      </c>
      <c r="J173" s="42">
        <f t="shared" si="17"/>
        <v>100</v>
      </c>
      <c r="K173" s="42">
        <f>'Субвенции '!B170</f>
        <v>115.2</v>
      </c>
      <c r="L173" s="42">
        <f>'Субвенции '!C170</f>
        <v>80.896059999999991</v>
      </c>
      <c r="M173" s="42">
        <f t="shared" si="89"/>
        <v>70.222274305555544</v>
      </c>
      <c r="N173" s="42"/>
      <c r="O173" s="42"/>
      <c r="P173" s="42"/>
    </row>
    <row r="174" spans="1:16" x14ac:dyDescent="0.25">
      <c r="A174" s="110" t="s">
        <v>453</v>
      </c>
      <c r="B174" s="98">
        <f t="shared" si="71"/>
        <v>2461.1999999999998</v>
      </c>
      <c r="C174" s="98">
        <f t="shared" si="72"/>
        <v>2425.6802299999999</v>
      </c>
      <c r="D174" s="98">
        <f t="shared" si="87"/>
        <v>98.556810905249478</v>
      </c>
      <c r="E174" s="42"/>
      <c r="F174" s="42"/>
      <c r="G174" s="93"/>
      <c r="H174" s="161">
        <f>Субсидии!B169</f>
        <v>2346</v>
      </c>
      <c r="I174" s="161">
        <f>Субсидии!C169</f>
        <v>2346</v>
      </c>
      <c r="J174" s="42">
        <f t="shared" si="17"/>
        <v>100</v>
      </c>
      <c r="K174" s="42">
        <f>'Субвенции '!B171</f>
        <v>115.2</v>
      </c>
      <c r="L174" s="42">
        <f>'Субвенции '!C171</f>
        <v>79.680229999999995</v>
      </c>
      <c r="M174" s="42">
        <f t="shared" si="89"/>
        <v>69.166866319444438</v>
      </c>
      <c r="N174" s="42"/>
      <c r="O174" s="42"/>
      <c r="P174" s="42"/>
    </row>
    <row r="175" spans="1:16" s="52" customFormat="1" ht="31.5" x14ac:dyDescent="0.25">
      <c r="A175" s="22" t="s">
        <v>263</v>
      </c>
      <c r="B175" s="48">
        <f t="shared" si="71"/>
        <v>1058822.0792999999</v>
      </c>
      <c r="C175" s="48">
        <f t="shared" si="72"/>
        <v>767320.67457000003</v>
      </c>
      <c r="D175" s="48">
        <f t="shared" ref="D175" si="90">C175/B175*100</f>
        <v>72.469274070794327</v>
      </c>
      <c r="E175" s="48">
        <f t="shared" ref="E175:F175" si="91">SUM(E176:E187)</f>
        <v>202275.1</v>
      </c>
      <c r="F175" s="48">
        <f t="shared" si="91"/>
        <v>156763.13</v>
      </c>
      <c r="G175" s="49">
        <f t="shared" si="16"/>
        <v>77.499964157723809</v>
      </c>
      <c r="H175" s="48">
        <f>SUM(H176:H187)</f>
        <v>281293.35870000004</v>
      </c>
      <c r="I175" s="48">
        <f t="shared" ref="I175:O175" si="92">SUM(I176:I187)</f>
        <v>169487.02854</v>
      </c>
      <c r="J175" s="48">
        <f t="shared" si="17"/>
        <v>60.252765768550645</v>
      </c>
      <c r="K175" s="48">
        <f t="shared" si="92"/>
        <v>461400.51759999996</v>
      </c>
      <c r="L175" s="48">
        <f t="shared" si="92"/>
        <v>339280.86190000002</v>
      </c>
      <c r="M175" s="48">
        <f t="shared" si="18"/>
        <v>73.532830796286916</v>
      </c>
      <c r="N175" s="48">
        <f t="shared" si="92"/>
        <v>113853.103</v>
      </c>
      <c r="O175" s="48">
        <f t="shared" si="92"/>
        <v>101789.65413</v>
      </c>
      <c r="P175" s="48">
        <f t="shared" si="19"/>
        <v>89.404374099492031</v>
      </c>
    </row>
    <row r="176" spans="1:16" ht="31.5" x14ac:dyDescent="0.25">
      <c r="A176" s="109" t="s">
        <v>262</v>
      </c>
      <c r="B176" s="42">
        <f t="shared" si="71"/>
        <v>905546.65505000006</v>
      </c>
      <c r="C176" s="42">
        <f t="shared" si="72"/>
        <v>631277.56140000001</v>
      </c>
      <c r="D176" s="42">
        <f t="shared" si="13"/>
        <v>69.712317734213684</v>
      </c>
      <c r="E176" s="46">
        <f>Дотации!B42</f>
        <v>202275.1</v>
      </c>
      <c r="F176" s="46">
        <f>Дотации!C42</f>
        <v>156763.13</v>
      </c>
      <c r="G176" s="46">
        <f t="shared" si="16"/>
        <v>77.499964157723809</v>
      </c>
      <c r="H176" s="42">
        <f>Субсидии!B171</f>
        <v>223491.93445000003</v>
      </c>
      <c r="I176" s="42">
        <f>Субсидии!C171</f>
        <v>120560.08429000003</v>
      </c>
      <c r="J176" s="42">
        <f t="shared" si="17"/>
        <v>53.943818861602779</v>
      </c>
      <c r="K176" s="42">
        <f>'Субвенции '!B173</f>
        <v>459384.01760000002</v>
      </c>
      <c r="L176" s="42">
        <f>'Субвенции '!C173</f>
        <v>338162.66937000002</v>
      </c>
      <c r="M176" s="42">
        <f t="shared" si="18"/>
        <v>73.612197293387069</v>
      </c>
      <c r="N176" s="42">
        <f>Иные!B78</f>
        <v>20395.602999999999</v>
      </c>
      <c r="O176" s="42">
        <f>Иные!C78</f>
        <v>15791.677739999999</v>
      </c>
      <c r="P176" s="42">
        <f t="shared" si="19"/>
        <v>77.426873527593173</v>
      </c>
    </row>
    <row r="177" spans="1:16" x14ac:dyDescent="0.25">
      <c r="A177" s="110" t="s">
        <v>260</v>
      </c>
      <c r="B177" s="98">
        <f t="shared" si="71"/>
        <v>99555.704079999996</v>
      </c>
      <c r="C177" s="98">
        <f t="shared" si="72"/>
        <v>92096.204079999996</v>
      </c>
      <c r="D177" s="98">
        <f t="shared" ref="D177:D184" si="93">C177/B177*100</f>
        <v>92.507209839020604</v>
      </c>
      <c r="E177" s="42"/>
      <c r="F177" s="42"/>
      <c r="G177" s="93"/>
      <c r="H177" s="161">
        <f>Субсидии!B172</f>
        <v>6438.2040799999995</v>
      </c>
      <c r="I177" s="161">
        <f>Субсидии!C172</f>
        <v>6438.2040799999995</v>
      </c>
      <c r="J177" s="42">
        <f>I177/H177*100</f>
        <v>100</v>
      </c>
      <c r="K177" s="42"/>
      <c r="L177" s="42"/>
      <c r="M177" s="42"/>
      <c r="N177" s="42">
        <f>Иные!B79</f>
        <v>93117.5</v>
      </c>
      <c r="O177" s="42">
        <f>Иные!C79</f>
        <v>85658</v>
      </c>
      <c r="P177" s="42">
        <f t="shared" si="19"/>
        <v>91.989153488871594</v>
      </c>
    </row>
    <row r="178" spans="1:16" x14ac:dyDescent="0.25">
      <c r="A178" s="110" t="s">
        <v>455</v>
      </c>
      <c r="B178" s="98">
        <f t="shared" si="71"/>
        <v>3832.2</v>
      </c>
      <c r="C178" s="98">
        <f t="shared" si="72"/>
        <v>3794.0572499999998</v>
      </c>
      <c r="D178" s="98">
        <f t="shared" si="93"/>
        <v>99.004677469860653</v>
      </c>
      <c r="E178" s="42"/>
      <c r="F178" s="42"/>
      <c r="G178" s="93"/>
      <c r="H178" s="161">
        <f>Субсидии!B173</f>
        <v>3717</v>
      </c>
      <c r="I178" s="161">
        <f>Субсидии!C173</f>
        <v>3717</v>
      </c>
      <c r="J178" s="42">
        <f t="shared" ref="J178:J187" si="94">I178/H178*100</f>
        <v>100</v>
      </c>
      <c r="K178" s="42">
        <f>'Субвенции '!B174</f>
        <v>115.2</v>
      </c>
      <c r="L178" s="42">
        <f>'Субвенции '!C174</f>
        <v>77.057249999999996</v>
      </c>
      <c r="M178" s="42">
        <f t="shared" ref="M178:M187" si="95">L178/K178*100</f>
        <v>66.889973958333329</v>
      </c>
      <c r="N178" s="42"/>
      <c r="O178" s="42"/>
      <c r="P178" s="42"/>
    </row>
    <row r="179" spans="1:16" x14ac:dyDescent="0.25">
      <c r="A179" s="110" t="s">
        <v>570</v>
      </c>
      <c r="B179" s="98">
        <f t="shared" si="71"/>
        <v>4412.8083999999999</v>
      </c>
      <c r="C179" s="98">
        <f t="shared" si="72"/>
        <v>4361.4376099999999</v>
      </c>
      <c r="D179" s="98">
        <f t="shared" si="93"/>
        <v>98.835870825481578</v>
      </c>
      <c r="E179" s="42"/>
      <c r="F179" s="42"/>
      <c r="G179" s="93"/>
      <c r="H179" s="161">
        <f>Субсидии!B174</f>
        <v>4297.6084000000001</v>
      </c>
      <c r="I179" s="161">
        <f>Субсидии!C174</f>
        <v>4297.6084000000001</v>
      </c>
      <c r="J179" s="42">
        <f t="shared" si="94"/>
        <v>100</v>
      </c>
      <c r="K179" s="42">
        <f>'Субвенции '!B175</f>
        <v>115.2</v>
      </c>
      <c r="L179" s="42">
        <f>'Субвенции '!C175</f>
        <v>63.829209999999996</v>
      </c>
      <c r="M179" s="42">
        <f t="shared" si="95"/>
        <v>55.407300347222218</v>
      </c>
      <c r="N179" s="42"/>
      <c r="O179" s="42"/>
      <c r="P179" s="42"/>
    </row>
    <row r="180" spans="1:16" x14ac:dyDescent="0.25">
      <c r="A180" s="110" t="s">
        <v>456</v>
      </c>
      <c r="B180" s="98">
        <f t="shared" si="71"/>
        <v>7128.1</v>
      </c>
      <c r="C180" s="98">
        <f t="shared" si="72"/>
        <v>7021.7500899999995</v>
      </c>
      <c r="D180" s="98">
        <f t="shared" si="93"/>
        <v>98.508018826896361</v>
      </c>
      <c r="E180" s="42"/>
      <c r="F180" s="42"/>
      <c r="G180" s="93"/>
      <c r="H180" s="161">
        <f>Субсидии!B175</f>
        <v>6840</v>
      </c>
      <c r="I180" s="161">
        <f>Субсидии!C175</f>
        <v>6840</v>
      </c>
      <c r="J180" s="42">
        <f t="shared" si="94"/>
        <v>100</v>
      </c>
      <c r="K180" s="42">
        <f>'Субвенции '!B176</f>
        <v>288.10000000000002</v>
      </c>
      <c r="L180" s="42">
        <f>'Субвенции '!C176</f>
        <v>181.75009</v>
      </c>
      <c r="M180" s="42">
        <f t="shared" si="95"/>
        <v>63.08576535925026</v>
      </c>
      <c r="N180" s="42"/>
      <c r="O180" s="42"/>
      <c r="P180" s="42"/>
    </row>
    <row r="181" spans="1:16" x14ac:dyDescent="0.25">
      <c r="A181" s="110" t="s">
        <v>261</v>
      </c>
      <c r="B181" s="98">
        <f t="shared" si="71"/>
        <v>628.1</v>
      </c>
      <c r="C181" s="98">
        <f t="shared" si="72"/>
        <v>531.86509000000001</v>
      </c>
      <c r="D181" s="98">
        <f t="shared" si="93"/>
        <v>84.678409488934875</v>
      </c>
      <c r="E181" s="42"/>
      <c r="F181" s="42"/>
      <c r="G181" s="93"/>
      <c r="H181" s="161">
        <f>Субсидии!B176</f>
        <v>0</v>
      </c>
      <c r="I181" s="161">
        <f>Субсидии!C176</f>
        <v>0</v>
      </c>
      <c r="J181" s="42"/>
      <c r="K181" s="42">
        <f>'Субвенции '!B177</f>
        <v>288.10000000000002</v>
      </c>
      <c r="L181" s="42">
        <f>'Субвенции '!C177</f>
        <v>191.8887</v>
      </c>
      <c r="M181" s="42">
        <f t="shared" si="95"/>
        <v>66.604894133981247</v>
      </c>
      <c r="N181" s="42">
        <f>Иные!B80</f>
        <v>340</v>
      </c>
      <c r="O181" s="42">
        <f>Иные!C80</f>
        <v>339.97639000000004</v>
      </c>
      <c r="P181" s="42">
        <f t="shared" si="19"/>
        <v>99.993055882352948</v>
      </c>
    </row>
    <row r="182" spans="1:16" x14ac:dyDescent="0.25">
      <c r="A182" s="110" t="s">
        <v>457</v>
      </c>
      <c r="B182" s="98">
        <f t="shared" si="71"/>
        <v>8472.1</v>
      </c>
      <c r="C182" s="98">
        <f t="shared" si="72"/>
        <v>6464.3796000000002</v>
      </c>
      <c r="D182" s="98">
        <f t="shared" si="93"/>
        <v>76.301974717012314</v>
      </c>
      <c r="E182" s="42"/>
      <c r="F182" s="42"/>
      <c r="G182" s="93"/>
      <c r="H182" s="161">
        <f>Субсидии!B177</f>
        <v>8184</v>
      </c>
      <c r="I182" s="161">
        <f>Субсидии!C177</f>
        <v>6383.52</v>
      </c>
      <c r="J182" s="42">
        <f t="shared" si="94"/>
        <v>78</v>
      </c>
      <c r="K182" s="42">
        <f>'Субвенции '!B178</f>
        <v>288.10000000000002</v>
      </c>
      <c r="L182" s="42">
        <f>'Субвенции '!C178</f>
        <v>80.8596</v>
      </c>
      <c r="M182" s="42">
        <f t="shared" si="95"/>
        <v>28.066504685872957</v>
      </c>
      <c r="N182" s="42"/>
      <c r="O182" s="42"/>
      <c r="P182" s="42"/>
    </row>
    <row r="183" spans="1:16" x14ac:dyDescent="0.25">
      <c r="A183" s="110" t="s">
        <v>458</v>
      </c>
      <c r="B183" s="98">
        <f t="shared" si="71"/>
        <v>12843.1</v>
      </c>
      <c r="C183" s="98">
        <f t="shared" si="72"/>
        <v>12679.5699</v>
      </c>
      <c r="D183" s="98">
        <f t="shared" si="93"/>
        <v>98.72670850495598</v>
      </c>
      <c r="E183" s="42"/>
      <c r="F183" s="42"/>
      <c r="G183" s="93"/>
      <c r="H183" s="161">
        <f>Субсидии!B178</f>
        <v>12555</v>
      </c>
      <c r="I183" s="161">
        <f>Субсидии!C178</f>
        <v>12555</v>
      </c>
      <c r="J183" s="42">
        <f t="shared" si="94"/>
        <v>100</v>
      </c>
      <c r="K183" s="42">
        <f>'Субвенции '!B179</f>
        <v>288.10000000000002</v>
      </c>
      <c r="L183" s="42">
        <f>'Субвенции '!C179</f>
        <v>124.56989999999999</v>
      </c>
      <c r="M183" s="42">
        <f t="shared" si="95"/>
        <v>43.23842415827837</v>
      </c>
      <c r="N183" s="42"/>
      <c r="O183" s="42"/>
      <c r="P183" s="42"/>
    </row>
    <row r="184" spans="1:16" x14ac:dyDescent="0.25">
      <c r="A184" s="110" t="s">
        <v>571</v>
      </c>
      <c r="B184" s="98">
        <f t="shared" si="71"/>
        <v>1779.0529300000001</v>
      </c>
      <c r="C184" s="98">
        <f t="shared" si="72"/>
        <v>1735.52046</v>
      </c>
      <c r="D184" s="98">
        <f t="shared" si="93"/>
        <v>97.553053691325516</v>
      </c>
      <c r="E184" s="42"/>
      <c r="F184" s="42"/>
      <c r="G184" s="93"/>
      <c r="H184" s="161">
        <f>Субсидии!B179</f>
        <v>1663.85293</v>
      </c>
      <c r="I184" s="161">
        <f>Субсидии!C179</f>
        <v>1663.85293</v>
      </c>
      <c r="J184" s="42">
        <f t="shared" si="94"/>
        <v>100</v>
      </c>
      <c r="K184" s="42">
        <f>'Субвенции '!B180</f>
        <v>115.2</v>
      </c>
      <c r="L184" s="42">
        <f>'Субвенции '!C180</f>
        <v>71.667529999999999</v>
      </c>
      <c r="M184" s="42">
        <f t="shared" si="95"/>
        <v>62.211397569444436</v>
      </c>
      <c r="N184" s="42"/>
      <c r="O184" s="42"/>
      <c r="P184" s="42"/>
    </row>
    <row r="185" spans="1:16" x14ac:dyDescent="0.25">
      <c r="A185" s="110" t="s">
        <v>460</v>
      </c>
      <c r="B185" s="98">
        <f t="shared" si="71"/>
        <v>2926.2</v>
      </c>
      <c r="C185" s="98">
        <f t="shared" si="72"/>
        <v>2888.7049499999998</v>
      </c>
      <c r="D185" s="98">
        <f>C185/B185*100</f>
        <v>98.718643633381177</v>
      </c>
      <c r="E185" s="42"/>
      <c r="F185" s="42"/>
      <c r="G185" s="93"/>
      <c r="H185" s="161">
        <f>Субсидии!B181</f>
        <v>2811</v>
      </c>
      <c r="I185" s="161">
        <f>Субсидии!C181</f>
        <v>2811</v>
      </c>
      <c r="J185" s="42">
        <f t="shared" si="94"/>
        <v>100</v>
      </c>
      <c r="K185" s="42">
        <f>'Субвенции '!B181</f>
        <v>115.2</v>
      </c>
      <c r="L185" s="42">
        <f>'Субвенции '!C181</f>
        <v>77.704949999999997</v>
      </c>
      <c r="M185" s="42">
        <f t="shared" si="95"/>
        <v>67.452213541666666</v>
      </c>
      <c r="N185" s="42"/>
      <c r="O185" s="42"/>
      <c r="P185" s="42"/>
    </row>
    <row r="186" spans="1:16" x14ac:dyDescent="0.25">
      <c r="A186" s="110" t="s">
        <v>459</v>
      </c>
      <c r="B186" s="98">
        <f t="shared" si="71"/>
        <v>3646.2</v>
      </c>
      <c r="C186" s="98">
        <f t="shared" si="72"/>
        <v>3598.0693500000002</v>
      </c>
      <c r="D186" s="98">
        <f>C186/B186*100</f>
        <v>98.679977785091339</v>
      </c>
      <c r="E186" s="42"/>
      <c r="F186" s="42"/>
      <c r="G186" s="93"/>
      <c r="H186" s="161">
        <f>Субсидии!B180</f>
        <v>3531</v>
      </c>
      <c r="I186" s="161">
        <f>Субсидии!C180</f>
        <v>3531</v>
      </c>
      <c r="J186" s="42">
        <f t="shared" si="94"/>
        <v>100</v>
      </c>
      <c r="K186" s="42">
        <f>'Субвенции '!B182</f>
        <v>115.2</v>
      </c>
      <c r="L186" s="42">
        <f>'Субвенции '!C182</f>
        <v>67.06935</v>
      </c>
      <c r="M186" s="42">
        <f t="shared" si="95"/>
        <v>58.219921875000004</v>
      </c>
      <c r="N186" s="42"/>
      <c r="O186" s="42"/>
      <c r="P186" s="42"/>
    </row>
    <row r="187" spans="1:16" x14ac:dyDescent="0.25">
      <c r="A187" s="110" t="s">
        <v>572</v>
      </c>
      <c r="B187" s="98">
        <f t="shared" si="71"/>
        <v>8051.8588400000008</v>
      </c>
      <c r="C187" s="98">
        <f t="shared" si="72"/>
        <v>871.55478999999991</v>
      </c>
      <c r="D187" s="98">
        <f>C187/B187*100</f>
        <v>10.824268126389557</v>
      </c>
      <c r="E187" s="42"/>
      <c r="F187" s="42"/>
      <c r="G187" s="93"/>
      <c r="H187" s="161">
        <f>Субсидии!B182</f>
        <v>7763.7588400000004</v>
      </c>
      <c r="I187" s="161">
        <f>Субсидии!C182</f>
        <v>689.75883999999996</v>
      </c>
      <c r="J187" s="42">
        <f t="shared" si="94"/>
        <v>8.8843413894602623</v>
      </c>
      <c r="K187" s="42">
        <f>'Субвенции '!B183</f>
        <v>288.10000000000002</v>
      </c>
      <c r="L187" s="42">
        <f>'Субвенции '!C183</f>
        <v>181.79595</v>
      </c>
      <c r="M187" s="42">
        <f t="shared" si="95"/>
        <v>63.101683443248866</v>
      </c>
      <c r="N187" s="42"/>
      <c r="O187" s="42"/>
      <c r="P187" s="42"/>
    </row>
    <row r="188" spans="1:16" s="52" customFormat="1" ht="31.5" x14ac:dyDescent="0.25">
      <c r="A188" s="22" t="s">
        <v>294</v>
      </c>
      <c r="B188" s="48">
        <f t="shared" si="71"/>
        <v>719621.22828000004</v>
      </c>
      <c r="C188" s="48">
        <f t="shared" si="72"/>
        <v>498539.02488999988</v>
      </c>
      <c r="D188" s="48">
        <f t="shared" ref="D188" si="96">C188/B188*100</f>
        <v>69.277976426790673</v>
      </c>
      <c r="E188" s="48">
        <f t="shared" ref="E188:F188" si="97">SUM(E189:E201)</f>
        <v>138932.4</v>
      </c>
      <c r="F188" s="48">
        <f t="shared" si="97"/>
        <v>107672.53</v>
      </c>
      <c r="G188" s="49">
        <f t="shared" si="16"/>
        <v>77.499942418039282</v>
      </c>
      <c r="H188" s="48">
        <f>SUM(H189:H201)</f>
        <v>157961.30048000001</v>
      </c>
      <c r="I188" s="48">
        <f t="shared" ref="I188:O188" si="98">SUM(I189:I201)</f>
        <v>96190.587320000006</v>
      </c>
      <c r="J188" s="48">
        <f t="shared" si="17"/>
        <v>60.895033801129671</v>
      </c>
      <c r="K188" s="48">
        <f t="shared" si="98"/>
        <v>382024.19580000004</v>
      </c>
      <c r="L188" s="48">
        <f t="shared" si="98"/>
        <v>271673.08868999989</v>
      </c>
      <c r="M188" s="48">
        <f t="shared" si="18"/>
        <v>71.114105252178334</v>
      </c>
      <c r="N188" s="48">
        <f t="shared" si="98"/>
        <v>40703.332000000002</v>
      </c>
      <c r="O188" s="48">
        <f t="shared" si="98"/>
        <v>23002.818879999999</v>
      </c>
      <c r="P188" s="48">
        <f t="shared" si="19"/>
        <v>56.513355909044492</v>
      </c>
    </row>
    <row r="189" spans="1:16" ht="31.5" x14ac:dyDescent="0.25">
      <c r="A189" s="109" t="s">
        <v>269</v>
      </c>
      <c r="B189" s="42">
        <f t="shared" si="71"/>
        <v>652567.52081000002</v>
      </c>
      <c r="C189" s="42">
        <f t="shared" si="72"/>
        <v>459911.86842999991</v>
      </c>
      <c r="D189" s="42">
        <f t="shared" si="13"/>
        <v>70.477284535879733</v>
      </c>
      <c r="E189" s="46">
        <f>Дотации!B44</f>
        <v>138932.4</v>
      </c>
      <c r="F189" s="46">
        <f>Дотации!C44</f>
        <v>107672.53</v>
      </c>
      <c r="G189" s="46">
        <f t="shared" si="16"/>
        <v>77.499942418039282</v>
      </c>
      <c r="H189" s="42">
        <f>Субсидии!B184</f>
        <v>98835.593009999997</v>
      </c>
      <c r="I189" s="42">
        <f>Субсидии!C184</f>
        <v>59411.924719999995</v>
      </c>
      <c r="J189" s="42">
        <f t="shared" si="17"/>
        <v>60.111871554196881</v>
      </c>
      <c r="K189" s="42">
        <f>'Субвенции '!B185</f>
        <v>380411.19579999999</v>
      </c>
      <c r="L189" s="42">
        <f>'Субвенции '!C185</f>
        <v>270613.59393999993</v>
      </c>
      <c r="M189" s="42">
        <f t="shared" si="18"/>
        <v>71.137126595578479</v>
      </c>
      <c r="N189" s="42">
        <f>Иные!B82</f>
        <v>34388.332000000002</v>
      </c>
      <c r="O189" s="42">
        <f>Иные!C82</f>
        <v>22213.819769999998</v>
      </c>
      <c r="P189" s="42">
        <f t="shared" si="19"/>
        <v>64.596967861075655</v>
      </c>
    </row>
    <row r="190" spans="1:16" x14ac:dyDescent="0.25">
      <c r="A190" s="110" t="s">
        <v>573</v>
      </c>
      <c r="B190" s="98">
        <f t="shared" si="71"/>
        <v>16981.54997</v>
      </c>
      <c r="C190" s="98">
        <f t="shared" si="72"/>
        <v>11455.549080000001</v>
      </c>
      <c r="D190" s="98">
        <f t="shared" ref="D190:D201" si="99">C190/B190*100</f>
        <v>67.458795576597183</v>
      </c>
      <c r="E190" s="42"/>
      <c r="F190" s="42"/>
      <c r="G190" s="93"/>
      <c r="H190" s="161">
        <f>Субсидии!B185</f>
        <v>10666.54997</v>
      </c>
      <c r="I190" s="161">
        <f>Субсидии!C185</f>
        <v>10666.54997</v>
      </c>
      <c r="J190" s="42">
        <f>I190/H190*100</f>
        <v>100</v>
      </c>
      <c r="K190" s="42"/>
      <c r="L190" s="42"/>
      <c r="M190" s="42"/>
      <c r="N190" s="42">
        <f>Иные!B83</f>
        <v>6315</v>
      </c>
      <c r="O190" s="42">
        <f>Иные!C83</f>
        <v>788.99910999999997</v>
      </c>
      <c r="P190" s="42">
        <f t="shared" si="19"/>
        <v>12.494047664291369</v>
      </c>
    </row>
    <row r="191" spans="1:16" x14ac:dyDescent="0.25">
      <c r="A191" s="110" t="s">
        <v>463</v>
      </c>
      <c r="B191" s="98">
        <f t="shared" si="71"/>
        <v>3331.2</v>
      </c>
      <c r="C191" s="98">
        <f t="shared" si="72"/>
        <v>3289.7460799999999</v>
      </c>
      <c r="D191" s="98">
        <f t="shared" si="99"/>
        <v>98.755585975024019</v>
      </c>
      <c r="E191" s="42"/>
      <c r="F191" s="42"/>
      <c r="G191" s="93"/>
      <c r="H191" s="161">
        <f>Субсидии!B186</f>
        <v>3216</v>
      </c>
      <c r="I191" s="161">
        <f>Субсидии!C186</f>
        <v>3216</v>
      </c>
      <c r="J191" s="42">
        <f t="shared" ref="J191:J201" si="100">I191/H191*100</f>
        <v>100</v>
      </c>
      <c r="K191" s="42">
        <f>'Субвенции '!B186</f>
        <v>115.2</v>
      </c>
      <c r="L191" s="42">
        <f>'Субвенции '!C186</f>
        <v>73.746080000000006</v>
      </c>
      <c r="M191" s="42">
        <f t="shared" ref="M191:M201" si="101">L191/K191*100</f>
        <v>64.015694444444449</v>
      </c>
      <c r="N191" s="42"/>
      <c r="O191" s="42"/>
      <c r="P191" s="42"/>
    </row>
    <row r="192" spans="1:16" x14ac:dyDescent="0.25">
      <c r="A192" s="110" t="s">
        <v>464</v>
      </c>
      <c r="B192" s="98">
        <f t="shared" si="71"/>
        <v>3637.2</v>
      </c>
      <c r="C192" s="98">
        <f t="shared" si="72"/>
        <v>2630.7150999999999</v>
      </c>
      <c r="D192" s="98">
        <f t="shared" si="99"/>
        <v>72.328029803145284</v>
      </c>
      <c r="E192" s="42"/>
      <c r="F192" s="42"/>
      <c r="G192" s="93"/>
      <c r="H192" s="161">
        <f>Субсидии!B187</f>
        <v>3522</v>
      </c>
      <c r="I192" s="161">
        <f>Субсидии!C187</f>
        <v>2559.64138</v>
      </c>
      <c r="J192" s="42">
        <f t="shared" si="100"/>
        <v>72.675791595684274</v>
      </c>
      <c r="K192" s="42">
        <f>'Субвенции '!B187</f>
        <v>115.2</v>
      </c>
      <c r="L192" s="42">
        <f>'Субвенции '!C187</f>
        <v>71.073719999999994</v>
      </c>
      <c r="M192" s="42">
        <f t="shared" si="101"/>
        <v>61.695937499999999</v>
      </c>
      <c r="N192" s="42"/>
      <c r="O192" s="42"/>
      <c r="P192" s="42"/>
    </row>
    <row r="193" spans="1:16" x14ac:dyDescent="0.25">
      <c r="A193" s="110" t="s">
        <v>465</v>
      </c>
      <c r="B193" s="98">
        <f t="shared" si="71"/>
        <v>4792.2</v>
      </c>
      <c r="C193" s="98">
        <f t="shared" si="72"/>
        <v>75.976690000000005</v>
      </c>
      <c r="D193" s="98">
        <f t="shared" si="99"/>
        <v>1.585424022369684</v>
      </c>
      <c r="E193" s="42"/>
      <c r="F193" s="42"/>
      <c r="G193" s="93"/>
      <c r="H193" s="161">
        <f>Субсидии!B188</f>
        <v>4677</v>
      </c>
      <c r="I193" s="161">
        <f>Субсидии!C188</f>
        <v>0</v>
      </c>
      <c r="J193" s="42">
        <f t="shared" si="100"/>
        <v>0</v>
      </c>
      <c r="K193" s="42">
        <f>'Субвенции '!B188</f>
        <v>115.2</v>
      </c>
      <c r="L193" s="42">
        <f>'Субвенции '!C188</f>
        <v>75.976690000000005</v>
      </c>
      <c r="M193" s="42">
        <f t="shared" si="101"/>
        <v>65.951987847222227</v>
      </c>
      <c r="N193" s="42"/>
      <c r="O193" s="42"/>
      <c r="P193" s="42"/>
    </row>
    <row r="194" spans="1:16" x14ac:dyDescent="0.25">
      <c r="A194" s="110" t="s">
        <v>466</v>
      </c>
      <c r="B194" s="98">
        <f t="shared" si="71"/>
        <v>5706.4375</v>
      </c>
      <c r="C194" s="98">
        <f t="shared" si="72"/>
        <v>4757.0153799999998</v>
      </c>
      <c r="D194" s="98">
        <f t="shared" si="99"/>
        <v>83.362262006724862</v>
      </c>
      <c r="E194" s="42"/>
      <c r="F194" s="42"/>
      <c r="G194" s="93"/>
      <c r="H194" s="161">
        <f>Субсидии!B189</f>
        <v>5591.2375000000002</v>
      </c>
      <c r="I194" s="161">
        <f>Субсидии!C189</f>
        <v>4682.4712499999996</v>
      </c>
      <c r="J194" s="42">
        <f t="shared" si="100"/>
        <v>83.74659903107316</v>
      </c>
      <c r="K194" s="42">
        <f>'Субвенции '!B189</f>
        <v>115.2</v>
      </c>
      <c r="L194" s="42">
        <f>'Субвенции '!C189</f>
        <v>74.54413000000001</v>
      </c>
      <c r="M194" s="42">
        <f t="shared" si="101"/>
        <v>64.708446180555569</v>
      </c>
      <c r="N194" s="42"/>
      <c r="O194" s="42"/>
      <c r="P194" s="42"/>
    </row>
    <row r="195" spans="1:16" x14ac:dyDescent="0.25">
      <c r="A195" s="110" t="s">
        <v>467</v>
      </c>
      <c r="B195" s="98">
        <f t="shared" si="71"/>
        <v>2758.2</v>
      </c>
      <c r="C195" s="98">
        <f t="shared" si="72"/>
        <v>2720.1663800000001</v>
      </c>
      <c r="D195" s="98">
        <f t="shared" si="99"/>
        <v>98.621070988325727</v>
      </c>
      <c r="E195" s="42"/>
      <c r="F195" s="42"/>
      <c r="G195" s="93"/>
      <c r="H195" s="161">
        <f>Субсидии!B190</f>
        <v>2643</v>
      </c>
      <c r="I195" s="161">
        <f>Субсидии!C190</f>
        <v>2643</v>
      </c>
      <c r="J195" s="42">
        <f t="shared" si="100"/>
        <v>100</v>
      </c>
      <c r="K195" s="42">
        <f>'Субвенции '!B190</f>
        <v>115.2</v>
      </c>
      <c r="L195" s="42">
        <f>'Субвенции '!C190</f>
        <v>77.166380000000004</v>
      </c>
      <c r="M195" s="42">
        <f t="shared" si="101"/>
        <v>66.984704861111112</v>
      </c>
      <c r="N195" s="42"/>
      <c r="O195" s="42"/>
      <c r="P195" s="42"/>
    </row>
    <row r="196" spans="1:16" x14ac:dyDescent="0.25">
      <c r="A196" s="110" t="s">
        <v>468</v>
      </c>
      <c r="B196" s="98">
        <f t="shared" si="71"/>
        <v>3271.2</v>
      </c>
      <c r="C196" s="98">
        <f t="shared" si="72"/>
        <v>3231.6504</v>
      </c>
      <c r="D196" s="98">
        <f t="shared" si="99"/>
        <v>98.790975788701402</v>
      </c>
      <c r="E196" s="42"/>
      <c r="F196" s="42"/>
      <c r="G196" s="93"/>
      <c r="H196" s="161">
        <f>Субсидии!B191</f>
        <v>3156</v>
      </c>
      <c r="I196" s="161">
        <f>Субсидии!C191</f>
        <v>3156</v>
      </c>
      <c r="J196" s="42">
        <f t="shared" si="100"/>
        <v>100</v>
      </c>
      <c r="K196" s="42">
        <f>'Субвенции '!B191</f>
        <v>115.2</v>
      </c>
      <c r="L196" s="42">
        <f>'Субвенции '!C191</f>
        <v>75.650399999999991</v>
      </c>
      <c r="M196" s="42">
        <f t="shared" si="101"/>
        <v>65.668749999999989</v>
      </c>
      <c r="N196" s="42"/>
      <c r="O196" s="42"/>
      <c r="P196" s="42"/>
    </row>
    <row r="197" spans="1:16" x14ac:dyDescent="0.25">
      <c r="A197" s="110" t="s">
        <v>469</v>
      </c>
      <c r="B197" s="98">
        <f t="shared" si="71"/>
        <v>4219.2</v>
      </c>
      <c r="C197" s="98">
        <f t="shared" si="72"/>
        <v>74.87021</v>
      </c>
      <c r="D197" s="98">
        <f t="shared" si="99"/>
        <v>1.7745119927948427</v>
      </c>
      <c r="E197" s="42"/>
      <c r="F197" s="42"/>
      <c r="G197" s="93"/>
      <c r="H197" s="161">
        <f>Субсидии!B192</f>
        <v>4104</v>
      </c>
      <c r="I197" s="161">
        <f>Субсидии!C192</f>
        <v>0</v>
      </c>
      <c r="J197" s="42">
        <f t="shared" si="100"/>
        <v>0</v>
      </c>
      <c r="K197" s="42">
        <f>'Субвенции '!B192</f>
        <v>115.2</v>
      </c>
      <c r="L197" s="42">
        <f>'Субвенции '!C192</f>
        <v>74.87021</v>
      </c>
      <c r="M197" s="42">
        <f t="shared" si="101"/>
        <v>64.991501736111118</v>
      </c>
      <c r="N197" s="42"/>
      <c r="O197" s="42"/>
      <c r="P197" s="42"/>
    </row>
    <row r="198" spans="1:16" x14ac:dyDescent="0.25">
      <c r="A198" s="110" t="s">
        <v>470</v>
      </c>
      <c r="B198" s="98">
        <f t="shared" si="71"/>
        <v>7051.2</v>
      </c>
      <c r="C198" s="98">
        <f t="shared" si="72"/>
        <v>81.580730000000003</v>
      </c>
      <c r="D198" s="98">
        <f t="shared" si="99"/>
        <v>1.1569765429997731</v>
      </c>
      <c r="E198" s="42"/>
      <c r="F198" s="42"/>
      <c r="G198" s="93"/>
      <c r="H198" s="161">
        <f>Субсидии!B193</f>
        <v>6936</v>
      </c>
      <c r="I198" s="161">
        <f>Субсидии!C193</f>
        <v>0</v>
      </c>
      <c r="J198" s="42">
        <f t="shared" si="100"/>
        <v>0</v>
      </c>
      <c r="K198" s="42">
        <f>'Субвенции '!B193</f>
        <v>115.2</v>
      </c>
      <c r="L198" s="42">
        <f>'Субвенции '!C193</f>
        <v>81.580730000000003</v>
      </c>
      <c r="M198" s="42">
        <f t="shared" si="101"/>
        <v>70.816605902777781</v>
      </c>
      <c r="N198" s="42"/>
      <c r="O198" s="42"/>
      <c r="P198" s="42"/>
    </row>
    <row r="199" spans="1:16" x14ac:dyDescent="0.25">
      <c r="A199" s="110" t="s">
        <v>320</v>
      </c>
      <c r="B199" s="98">
        <f t="shared" ref="B199:B262" si="102">E199+H199+K199+N199</f>
        <v>6370.02</v>
      </c>
      <c r="C199" s="98">
        <f t="shared" ref="C199:C262" si="103">F199+I199+L199+O199</f>
        <v>5932.9329200000002</v>
      </c>
      <c r="D199" s="98">
        <f t="shared" si="99"/>
        <v>93.138371936037885</v>
      </c>
      <c r="E199" s="42"/>
      <c r="F199" s="42"/>
      <c r="G199" s="93"/>
      <c r="H199" s="161">
        <f>Субсидии!B194</f>
        <v>6081.92</v>
      </c>
      <c r="I199" s="161">
        <f>Субсидии!C194</f>
        <v>5742</v>
      </c>
      <c r="J199" s="42">
        <f t="shared" si="100"/>
        <v>94.410975481426917</v>
      </c>
      <c r="K199" s="42">
        <f>'Субвенции '!B194</f>
        <v>288.10000000000002</v>
      </c>
      <c r="L199" s="42">
        <f>'Субвенции '!C194</f>
        <v>190.93292000000002</v>
      </c>
      <c r="M199" s="42">
        <f t="shared" si="101"/>
        <v>66.27314127039223</v>
      </c>
      <c r="N199" s="42"/>
      <c r="O199" s="42"/>
      <c r="P199" s="42"/>
    </row>
    <row r="200" spans="1:16" x14ac:dyDescent="0.25">
      <c r="A200" s="110" t="s">
        <v>471</v>
      </c>
      <c r="B200" s="98">
        <f t="shared" si="102"/>
        <v>4707.1000000000004</v>
      </c>
      <c r="C200" s="98">
        <f t="shared" si="103"/>
        <v>184.93470000000002</v>
      </c>
      <c r="D200" s="98">
        <f t="shared" si="99"/>
        <v>3.9288457861528334</v>
      </c>
      <c r="E200" s="42"/>
      <c r="F200" s="42"/>
      <c r="G200" s="93"/>
      <c r="H200" s="161">
        <f>Субсидии!B195</f>
        <v>4419</v>
      </c>
      <c r="I200" s="161">
        <f>Субсидии!C195</f>
        <v>0</v>
      </c>
      <c r="J200" s="42">
        <f t="shared" si="100"/>
        <v>0</v>
      </c>
      <c r="K200" s="42">
        <f>'Субвенции '!B195</f>
        <v>288.10000000000002</v>
      </c>
      <c r="L200" s="42">
        <f>'Субвенции '!C195</f>
        <v>184.93470000000002</v>
      </c>
      <c r="M200" s="42">
        <f t="shared" si="101"/>
        <v>64.19114890662965</v>
      </c>
      <c r="N200" s="42"/>
      <c r="O200" s="42"/>
      <c r="P200" s="42"/>
    </row>
    <row r="201" spans="1:16" x14ac:dyDescent="0.25">
      <c r="A201" s="110" t="s">
        <v>472</v>
      </c>
      <c r="B201" s="98">
        <f t="shared" si="102"/>
        <v>4228.2</v>
      </c>
      <c r="C201" s="98">
        <f t="shared" si="103"/>
        <v>4192.0187900000001</v>
      </c>
      <c r="D201" s="98">
        <f t="shared" si="99"/>
        <v>99.14428811314508</v>
      </c>
      <c r="E201" s="42"/>
      <c r="F201" s="42"/>
      <c r="G201" s="93"/>
      <c r="H201" s="161">
        <f>Субсидии!B196</f>
        <v>4113</v>
      </c>
      <c r="I201" s="161">
        <f>Субсидии!C196</f>
        <v>4113</v>
      </c>
      <c r="J201" s="42">
        <f t="shared" si="100"/>
        <v>100</v>
      </c>
      <c r="K201" s="42">
        <f>'Субвенции '!B196</f>
        <v>115.2</v>
      </c>
      <c r="L201" s="42">
        <f>'Субвенции '!C196</f>
        <v>79.018789999999996</v>
      </c>
      <c r="M201" s="42">
        <f t="shared" si="101"/>
        <v>68.592699652777782</v>
      </c>
      <c r="N201" s="42"/>
      <c r="O201" s="42"/>
      <c r="P201" s="42"/>
    </row>
    <row r="202" spans="1:16" s="52" customFormat="1" ht="31.5" x14ac:dyDescent="0.25">
      <c r="A202" s="22" t="s">
        <v>296</v>
      </c>
      <c r="B202" s="48">
        <f t="shared" si="102"/>
        <v>357554.02953</v>
      </c>
      <c r="C202" s="48">
        <f t="shared" si="103"/>
        <v>237997.44261999996</v>
      </c>
      <c r="D202" s="48">
        <f t="shared" ref="D202" si="104">C202/B202*100</f>
        <v>66.562651505520549</v>
      </c>
      <c r="E202" s="48">
        <f t="shared" ref="E202:F202" si="105">SUM(E203:E205)</f>
        <v>80635.8</v>
      </c>
      <c r="F202" s="48">
        <f t="shared" si="105"/>
        <v>62492.83</v>
      </c>
      <c r="G202" s="49">
        <f t="shared" si="16"/>
        <v>77.500105412236252</v>
      </c>
      <c r="H202" s="48">
        <f>SUM(H203:H205)</f>
        <v>114043.80173000001</v>
      </c>
      <c r="I202" s="48">
        <f t="shared" ref="I202:O202" si="106">SUM(I203:I205)</f>
        <v>62225.045329999994</v>
      </c>
      <c r="J202" s="48">
        <f t="shared" si="17"/>
        <v>54.562408816674221</v>
      </c>
      <c r="K202" s="48">
        <f t="shared" si="106"/>
        <v>135010.94280000002</v>
      </c>
      <c r="L202" s="48">
        <f t="shared" si="106"/>
        <v>96483.640129999985</v>
      </c>
      <c r="M202" s="48">
        <f t="shared" si="18"/>
        <v>71.463570381052094</v>
      </c>
      <c r="N202" s="48">
        <f t="shared" si="106"/>
        <v>27863.484999999997</v>
      </c>
      <c r="O202" s="48">
        <f t="shared" si="106"/>
        <v>16795.927159999999</v>
      </c>
      <c r="P202" s="48">
        <f t="shared" si="19"/>
        <v>60.279348258123498</v>
      </c>
    </row>
    <row r="203" spans="1:16" ht="31.5" x14ac:dyDescent="0.25">
      <c r="A203" s="109" t="s">
        <v>270</v>
      </c>
      <c r="B203" s="42">
        <f t="shared" si="102"/>
        <v>283077.41918000003</v>
      </c>
      <c r="C203" s="42">
        <f t="shared" si="103"/>
        <v>203469.37853999998</v>
      </c>
      <c r="D203" s="42">
        <f t="shared" si="13"/>
        <v>71.87764362462984</v>
      </c>
      <c r="E203" s="46">
        <f>Дотации!B46</f>
        <v>80635.8</v>
      </c>
      <c r="F203" s="46">
        <f>Дотации!C46</f>
        <v>62492.83</v>
      </c>
      <c r="G203" s="46">
        <f t="shared" si="16"/>
        <v>77.500105412236252</v>
      </c>
      <c r="H203" s="42">
        <f>Субсидии!B198</f>
        <v>46419.391380000001</v>
      </c>
      <c r="I203" s="42">
        <f>Субсидии!C198</f>
        <v>28631.892709999996</v>
      </c>
      <c r="J203" s="42">
        <f t="shared" si="17"/>
        <v>61.680887790218151</v>
      </c>
      <c r="K203" s="42">
        <f>'Субвенции '!B198</f>
        <v>134146.24280000001</v>
      </c>
      <c r="L203" s="42">
        <f>'Субвенции '!C198</f>
        <v>95938.728669999982</v>
      </c>
      <c r="M203" s="42">
        <f t="shared" si="18"/>
        <v>71.518013973030918</v>
      </c>
      <c r="N203" s="42">
        <f>Иные!B85</f>
        <v>21875.984999999997</v>
      </c>
      <c r="O203" s="42">
        <f>Иные!C85</f>
        <v>16405.927159999999</v>
      </c>
      <c r="P203" s="42">
        <f t="shared" si="19"/>
        <v>74.995147235655907</v>
      </c>
    </row>
    <row r="204" spans="1:16" x14ac:dyDescent="0.25">
      <c r="A204" s="110" t="s">
        <v>295</v>
      </c>
      <c r="B204" s="98">
        <f t="shared" si="102"/>
        <v>20985.070449999999</v>
      </c>
      <c r="C204" s="98">
        <f t="shared" si="103"/>
        <v>12868.69606</v>
      </c>
      <c r="D204" s="98">
        <f>C204/B204*100</f>
        <v>61.323101538598848</v>
      </c>
      <c r="E204" s="42"/>
      <c r="F204" s="42"/>
      <c r="G204" s="93"/>
      <c r="H204" s="161">
        <f>Субсидии!B199</f>
        <v>14420.970450000001</v>
      </c>
      <c r="I204" s="161">
        <f>Субсидии!C199</f>
        <v>12111.46695</v>
      </c>
      <c r="J204" s="42">
        <f>I204/H204*100</f>
        <v>83.985103443575809</v>
      </c>
      <c r="K204" s="42">
        <f>'Субвенции '!B199</f>
        <v>576.6</v>
      </c>
      <c r="L204" s="42">
        <f>'Субвенции '!C199</f>
        <v>367.22910999999999</v>
      </c>
      <c r="M204" s="42">
        <f>L204/K204*100</f>
        <v>63.688711411723901</v>
      </c>
      <c r="N204" s="42">
        <f>Иные!B86</f>
        <v>5987.5</v>
      </c>
      <c r="O204" s="42">
        <f>Иные!C86</f>
        <v>390</v>
      </c>
      <c r="P204" s="42"/>
    </row>
    <row r="205" spans="1:16" x14ac:dyDescent="0.25">
      <c r="A205" s="110" t="s">
        <v>473</v>
      </c>
      <c r="B205" s="98">
        <f t="shared" si="102"/>
        <v>53491.539899999996</v>
      </c>
      <c r="C205" s="98">
        <f t="shared" si="103"/>
        <v>21659.368019999998</v>
      </c>
      <c r="D205" s="98">
        <f>C205/B205*100</f>
        <v>40.491203021059405</v>
      </c>
      <c r="E205" s="42"/>
      <c r="F205" s="42"/>
      <c r="G205" s="93"/>
      <c r="H205" s="161">
        <f>Субсидии!B200</f>
        <v>53203.439899999998</v>
      </c>
      <c r="I205" s="161">
        <f>Субсидии!C200</f>
        <v>21481.685669999999</v>
      </c>
      <c r="J205" s="42">
        <f>I205/H205*100</f>
        <v>40.376497667023969</v>
      </c>
      <c r="K205" s="42">
        <f>'Субвенции '!B200</f>
        <v>288.10000000000002</v>
      </c>
      <c r="L205" s="42">
        <f>'Субвенции '!C200</f>
        <v>177.68235000000001</v>
      </c>
      <c r="M205" s="42">
        <f>L205/K205*100</f>
        <v>61.673845886844845</v>
      </c>
      <c r="N205" s="42">
        <f>Иные!B87</f>
        <v>0</v>
      </c>
      <c r="O205" s="42">
        <f>Иные!C87</f>
        <v>0</v>
      </c>
      <c r="P205" s="42"/>
    </row>
    <row r="206" spans="1:16" s="52" customFormat="1" ht="31.5" x14ac:dyDescent="0.25">
      <c r="A206" s="22" t="s">
        <v>298</v>
      </c>
      <c r="B206" s="48">
        <f t="shared" si="102"/>
        <v>506373.00882000005</v>
      </c>
      <c r="C206" s="48">
        <f t="shared" si="103"/>
        <v>376422.35005999997</v>
      </c>
      <c r="D206" s="48">
        <f t="shared" ref="D206" si="107">C206/B206*100</f>
        <v>74.336969685089699</v>
      </c>
      <c r="E206" s="48">
        <f t="shared" ref="E206:F206" si="108">SUM(E207:E217)</f>
        <v>108325.5</v>
      </c>
      <c r="F206" s="48">
        <f t="shared" si="108"/>
        <v>83952.2</v>
      </c>
      <c r="G206" s="49">
        <f t="shared" si="16"/>
        <v>77.499942303520413</v>
      </c>
      <c r="H206" s="48">
        <f>SUM(H207:H217)</f>
        <v>100144.62051000001</v>
      </c>
      <c r="I206" s="48">
        <f t="shared" ref="I206:O206" si="109">SUM(I207:I217)</f>
        <v>74605.140539999993</v>
      </c>
      <c r="J206" s="48">
        <f t="shared" si="17"/>
        <v>74.49740201726587</v>
      </c>
      <c r="K206" s="48">
        <f t="shared" si="109"/>
        <v>253336.38590000005</v>
      </c>
      <c r="L206" s="48">
        <f t="shared" si="109"/>
        <v>182344.75786999997</v>
      </c>
      <c r="M206" s="48">
        <f t="shared" si="18"/>
        <v>71.977326597679209</v>
      </c>
      <c r="N206" s="48">
        <f t="shared" si="109"/>
        <v>44566.502409999994</v>
      </c>
      <c r="O206" s="48">
        <f t="shared" si="109"/>
        <v>35520.251649999998</v>
      </c>
      <c r="P206" s="48">
        <f t="shared" si="19"/>
        <v>79.701681148821407</v>
      </c>
    </row>
    <row r="207" spans="1:16" ht="31.5" x14ac:dyDescent="0.25">
      <c r="A207" s="109" t="s">
        <v>271</v>
      </c>
      <c r="B207" s="42">
        <f t="shared" si="102"/>
        <v>432583.24755999993</v>
      </c>
      <c r="C207" s="42">
        <f t="shared" si="103"/>
        <v>317294.54673999996</v>
      </c>
      <c r="D207" s="42">
        <f t="shared" si="13"/>
        <v>73.348782813414601</v>
      </c>
      <c r="E207" s="46">
        <f>Дотации!B48</f>
        <v>108325.5</v>
      </c>
      <c r="F207" s="46">
        <f>Дотации!C48</f>
        <v>83952.2</v>
      </c>
      <c r="G207" s="46">
        <f t="shared" si="16"/>
        <v>77.499942303520413</v>
      </c>
      <c r="H207" s="42">
        <f>Субсидии!B202</f>
        <v>51503.477659999997</v>
      </c>
      <c r="I207" s="42">
        <f>Субсидии!C202</f>
        <v>33442.978259999996</v>
      </c>
      <c r="J207" s="42">
        <f t="shared" si="17"/>
        <v>64.933437079285568</v>
      </c>
      <c r="K207" s="42">
        <f>'Субвенции '!B202</f>
        <v>251838.58589999995</v>
      </c>
      <c r="L207" s="42">
        <f>'Субвенции '!C202</f>
        <v>181390.53650999998</v>
      </c>
      <c r="M207" s="42">
        <f t="shared" si="18"/>
        <v>72.026506923774789</v>
      </c>
      <c r="N207" s="42">
        <f>Иные!B89</f>
        <v>20915.683999999997</v>
      </c>
      <c r="O207" s="42">
        <f>Иные!C89</f>
        <v>18508.831969999999</v>
      </c>
      <c r="P207" s="42">
        <f t="shared" si="19"/>
        <v>88.492597086473495</v>
      </c>
    </row>
    <row r="208" spans="1:16" x14ac:dyDescent="0.25">
      <c r="A208" s="110" t="s">
        <v>474</v>
      </c>
      <c r="B208" s="98">
        <f t="shared" si="102"/>
        <v>5825.5633099999995</v>
      </c>
      <c r="C208" s="98">
        <f t="shared" si="103"/>
        <v>2512.4441500000003</v>
      </c>
      <c r="D208" s="98">
        <f t="shared" ref="D208:D217" si="110">C208/B208*100</f>
        <v>43.127917701747549</v>
      </c>
      <c r="E208" s="42"/>
      <c r="F208" s="42"/>
      <c r="G208" s="93"/>
      <c r="H208" s="161">
        <f>Субсидии!B204</f>
        <v>3480</v>
      </c>
      <c r="I208" s="161">
        <f>Субсидии!C204</f>
        <v>216</v>
      </c>
      <c r="J208" s="42">
        <f t="shared" si="17"/>
        <v>6.2068965517241379</v>
      </c>
      <c r="K208" s="42">
        <f>'Субвенции '!B203</f>
        <v>115.2</v>
      </c>
      <c r="L208" s="42">
        <f>'Субвенции '!C203</f>
        <v>66.080839999999995</v>
      </c>
      <c r="M208" s="42">
        <f t="shared" ref="M208:M217" si="111">L208/K208*100</f>
        <v>57.361840277777773</v>
      </c>
      <c r="N208" s="42">
        <f>Иные!B90</f>
        <v>2230.3633100000002</v>
      </c>
      <c r="O208" s="42">
        <f>Иные!C90</f>
        <v>2230.3633100000002</v>
      </c>
      <c r="P208" s="42">
        <f t="shared" si="19"/>
        <v>100</v>
      </c>
    </row>
    <row r="209" spans="1:16" x14ac:dyDescent="0.25">
      <c r="A209" s="110" t="s">
        <v>574</v>
      </c>
      <c r="B209" s="98">
        <f t="shared" si="102"/>
        <v>3616.2</v>
      </c>
      <c r="C209" s="98">
        <f t="shared" si="103"/>
        <v>1855.67705</v>
      </c>
      <c r="D209" s="98">
        <f t="shared" si="110"/>
        <v>51.315664233172939</v>
      </c>
      <c r="E209" s="42"/>
      <c r="F209" s="42"/>
      <c r="G209" s="93"/>
      <c r="H209" s="161">
        <f>Субсидии!B205</f>
        <v>3501</v>
      </c>
      <c r="I209" s="161">
        <f>Субсидии!C205</f>
        <v>1793</v>
      </c>
      <c r="J209" s="42">
        <f t="shared" si="17"/>
        <v>51.213938874607258</v>
      </c>
      <c r="K209" s="42">
        <f>'Субвенции '!B204</f>
        <v>115.2</v>
      </c>
      <c r="L209" s="42">
        <f>'Субвенции '!C204</f>
        <v>62.677050000000001</v>
      </c>
      <c r="M209" s="42">
        <f t="shared" si="111"/>
        <v>54.407161458333334</v>
      </c>
      <c r="N209" s="42"/>
      <c r="O209" s="42"/>
      <c r="P209" s="42"/>
    </row>
    <row r="210" spans="1:16" x14ac:dyDescent="0.25">
      <c r="A210" s="110" t="s">
        <v>476</v>
      </c>
      <c r="B210" s="98">
        <f t="shared" si="102"/>
        <v>4560.7233699999997</v>
      </c>
      <c r="C210" s="98">
        <f t="shared" si="103"/>
        <v>4512.8991100000003</v>
      </c>
      <c r="D210" s="98">
        <f t="shared" si="110"/>
        <v>98.95138871358472</v>
      </c>
      <c r="E210" s="42"/>
      <c r="F210" s="42"/>
      <c r="G210" s="93"/>
      <c r="H210" s="161">
        <f>Субсидии!B206</f>
        <v>4445.5233699999999</v>
      </c>
      <c r="I210" s="161">
        <f>Субсидии!C206</f>
        <v>4445.5233699999999</v>
      </c>
      <c r="J210" s="42">
        <f t="shared" si="17"/>
        <v>100</v>
      </c>
      <c r="K210" s="42">
        <f>'Субвенции '!B205</f>
        <v>115.2</v>
      </c>
      <c r="L210" s="42">
        <f>'Субвенции '!C205</f>
        <v>67.375740000000008</v>
      </c>
      <c r="M210" s="42">
        <f t="shared" si="111"/>
        <v>58.485885416666669</v>
      </c>
      <c r="N210" s="42"/>
      <c r="O210" s="42"/>
      <c r="P210" s="42"/>
    </row>
    <row r="211" spans="1:16" x14ac:dyDescent="0.25">
      <c r="A211" s="110" t="s">
        <v>477</v>
      </c>
      <c r="B211" s="98">
        <f t="shared" si="102"/>
        <v>10318.56848</v>
      </c>
      <c r="C211" s="98">
        <f t="shared" si="103"/>
        <v>4062.2431200000001</v>
      </c>
      <c r="D211" s="98">
        <f t="shared" si="110"/>
        <v>39.368281829729156</v>
      </c>
      <c r="E211" s="42"/>
      <c r="F211" s="42"/>
      <c r="G211" s="93"/>
      <c r="H211" s="161">
        <f>Субсидии!B207</f>
        <v>4611.2280000000001</v>
      </c>
      <c r="I211" s="161">
        <f>Субсидии!C207</f>
        <v>3986.64</v>
      </c>
      <c r="J211" s="42">
        <f t="shared" si="17"/>
        <v>86.455061428322338</v>
      </c>
      <c r="K211" s="42">
        <f>'Субвенции '!B206</f>
        <v>115.2</v>
      </c>
      <c r="L211" s="42">
        <f>'Субвенции '!C206</f>
        <v>75.60311999999999</v>
      </c>
      <c r="M211" s="42">
        <f t="shared" si="111"/>
        <v>65.627708333333317</v>
      </c>
      <c r="N211" s="42">
        <f>Иные!B91</f>
        <v>5592.14048</v>
      </c>
      <c r="O211" s="42">
        <f>Иные!C91</f>
        <v>0</v>
      </c>
      <c r="P211" s="42">
        <f t="shared" si="19"/>
        <v>0</v>
      </c>
    </row>
    <row r="212" spans="1:16" x14ac:dyDescent="0.25">
      <c r="A212" s="110" t="s">
        <v>478</v>
      </c>
      <c r="B212" s="98">
        <f t="shared" si="102"/>
        <v>3847.65771</v>
      </c>
      <c r="C212" s="98">
        <f t="shared" si="103"/>
        <v>2235.2014400000003</v>
      </c>
      <c r="D212" s="98">
        <f t="shared" si="110"/>
        <v>58.09252299628286</v>
      </c>
      <c r="E212" s="42"/>
      <c r="F212" s="42"/>
      <c r="G212" s="93"/>
      <c r="H212" s="161">
        <f>Субсидии!B208</f>
        <v>3732.4577100000001</v>
      </c>
      <c r="I212" s="161">
        <f>Субсидии!C208</f>
        <v>2163.4577100000001</v>
      </c>
      <c r="J212" s="42">
        <f t="shared" si="17"/>
        <v>57.96335492840722</v>
      </c>
      <c r="K212" s="42">
        <f>'Субвенции '!B207</f>
        <v>115.2</v>
      </c>
      <c r="L212" s="42">
        <f>'Субвенции '!C207</f>
        <v>71.743729999999999</v>
      </c>
      <c r="M212" s="42">
        <f t="shared" si="111"/>
        <v>62.277543402777781</v>
      </c>
      <c r="N212" s="42"/>
      <c r="O212" s="42"/>
      <c r="P212" s="42"/>
    </row>
    <row r="213" spans="1:16" x14ac:dyDescent="0.25">
      <c r="A213" s="110" t="s">
        <v>297</v>
      </c>
      <c r="B213" s="98">
        <f t="shared" si="102"/>
        <v>22387.519440000004</v>
      </c>
      <c r="C213" s="98">
        <f t="shared" si="103"/>
        <v>21241.162470000003</v>
      </c>
      <c r="D213" s="98">
        <f t="shared" si="110"/>
        <v>94.879481967297394</v>
      </c>
      <c r="E213" s="42"/>
      <c r="F213" s="42"/>
      <c r="G213" s="93"/>
      <c r="H213" s="161">
        <f>Субсидии!B203</f>
        <v>10666.294230000001</v>
      </c>
      <c r="I213" s="161">
        <f>Субсидии!C203</f>
        <v>10666.294230000001</v>
      </c>
      <c r="J213" s="42">
        <f t="shared" si="17"/>
        <v>100</v>
      </c>
      <c r="K213" s="42">
        <f>'Субвенции '!B208</f>
        <v>288.10000000000002</v>
      </c>
      <c r="L213" s="42">
        <f>'Субвенции '!C208</f>
        <v>189.00128000000001</v>
      </c>
      <c r="M213" s="42">
        <f t="shared" si="111"/>
        <v>65.602665741062125</v>
      </c>
      <c r="N213" s="42">
        <f>Иные!B92</f>
        <v>11433.12521</v>
      </c>
      <c r="O213" s="42">
        <f>Иные!C92</f>
        <v>10385.866959999999</v>
      </c>
      <c r="P213" s="42">
        <f t="shared" si="19"/>
        <v>90.840140112486338</v>
      </c>
    </row>
    <row r="214" spans="1:16" x14ac:dyDescent="0.25">
      <c r="A214" s="110" t="s">
        <v>479</v>
      </c>
      <c r="B214" s="98">
        <f t="shared" si="102"/>
        <v>7873.3894099999998</v>
      </c>
      <c r="C214" s="98">
        <f t="shared" si="103"/>
        <v>7835.7877100000005</v>
      </c>
      <c r="D214" s="98">
        <f t="shared" si="110"/>
        <v>99.52242042096583</v>
      </c>
      <c r="E214" s="42"/>
      <c r="F214" s="42"/>
      <c r="G214" s="93"/>
      <c r="H214" s="161">
        <f>Субсидии!B209</f>
        <v>3363</v>
      </c>
      <c r="I214" s="161">
        <f>Субсидии!C209</f>
        <v>3363</v>
      </c>
      <c r="J214" s="42">
        <f t="shared" si="17"/>
        <v>100</v>
      </c>
      <c r="K214" s="42">
        <f>'Субвенции '!B209</f>
        <v>115.2</v>
      </c>
      <c r="L214" s="42">
        <f>'Субвенции '!C209</f>
        <v>77.598300000000009</v>
      </c>
      <c r="M214" s="42">
        <f t="shared" si="111"/>
        <v>67.359635416666677</v>
      </c>
      <c r="N214" s="42">
        <f>Иные!B93</f>
        <v>4395.18941</v>
      </c>
      <c r="O214" s="42">
        <f>Иные!C93</f>
        <v>4395.18941</v>
      </c>
      <c r="P214" s="42">
        <f t="shared" si="19"/>
        <v>100</v>
      </c>
    </row>
    <row r="215" spans="1:16" x14ac:dyDescent="0.25">
      <c r="A215" s="110" t="s">
        <v>223</v>
      </c>
      <c r="B215" s="98">
        <f t="shared" si="102"/>
        <v>2863.2</v>
      </c>
      <c r="C215" s="98">
        <f t="shared" si="103"/>
        <v>2809.4470700000002</v>
      </c>
      <c r="D215" s="98">
        <f t="shared" si="110"/>
        <v>98.122627479742945</v>
      </c>
      <c r="E215" s="42"/>
      <c r="F215" s="42"/>
      <c r="G215" s="93"/>
      <c r="H215" s="161">
        <f>Субсидии!B210</f>
        <v>2748</v>
      </c>
      <c r="I215" s="161">
        <f>Субсидии!C210</f>
        <v>2748</v>
      </c>
      <c r="J215" s="42">
        <f t="shared" si="17"/>
        <v>100</v>
      </c>
      <c r="K215" s="42">
        <f>'Субвенции '!B210</f>
        <v>115.2</v>
      </c>
      <c r="L215" s="42">
        <f>'Субвенции '!C210</f>
        <v>61.447069999999997</v>
      </c>
      <c r="M215" s="42">
        <f t="shared" si="111"/>
        <v>53.339470486111104</v>
      </c>
      <c r="N215" s="42"/>
      <c r="O215" s="42"/>
      <c r="P215" s="42"/>
    </row>
    <row r="216" spans="1:16" x14ac:dyDescent="0.25">
      <c r="A216" s="110" t="s">
        <v>480</v>
      </c>
      <c r="B216" s="98">
        <f t="shared" si="102"/>
        <v>2941.2</v>
      </c>
      <c r="C216" s="98">
        <f t="shared" si="103"/>
        <v>2898.0453600000001</v>
      </c>
      <c r="D216" s="98">
        <f t="shared" si="110"/>
        <v>98.532753977968184</v>
      </c>
      <c r="E216" s="42"/>
      <c r="F216" s="42"/>
      <c r="G216" s="93"/>
      <c r="H216" s="161">
        <f>Субсидии!B211</f>
        <v>2826</v>
      </c>
      <c r="I216" s="161">
        <f>Субсидии!C211</f>
        <v>2826</v>
      </c>
      <c r="J216" s="42">
        <f t="shared" si="17"/>
        <v>100</v>
      </c>
      <c r="K216" s="42">
        <f>'Субвенции '!B211</f>
        <v>115.2</v>
      </c>
      <c r="L216" s="42">
        <f>'Субвенции '!C211</f>
        <v>72.045360000000002</v>
      </c>
      <c r="M216" s="42">
        <f t="shared" si="111"/>
        <v>62.539375</v>
      </c>
      <c r="N216" s="42"/>
      <c r="O216" s="42"/>
      <c r="P216" s="42"/>
    </row>
    <row r="217" spans="1:16" x14ac:dyDescent="0.25">
      <c r="A217" s="110" t="s">
        <v>575</v>
      </c>
      <c r="B217" s="98">
        <f t="shared" si="102"/>
        <v>9555.7395400000005</v>
      </c>
      <c r="C217" s="98">
        <f t="shared" si="103"/>
        <v>9164.895840000001</v>
      </c>
      <c r="D217" s="98">
        <f t="shared" si="110"/>
        <v>95.909853984990477</v>
      </c>
      <c r="E217" s="42"/>
      <c r="F217" s="42"/>
      <c r="G217" s="93"/>
      <c r="H217" s="161">
        <f>Субсидии!B212</f>
        <v>9267.6395400000001</v>
      </c>
      <c r="I217" s="161">
        <f>Субсидии!C212</f>
        <v>8954.2469700000001</v>
      </c>
      <c r="J217" s="42">
        <f t="shared" si="17"/>
        <v>96.618420810958725</v>
      </c>
      <c r="K217" s="42">
        <f>'Субвенции '!B212</f>
        <v>288.10000000000002</v>
      </c>
      <c r="L217" s="42">
        <f>'Субвенции '!C212</f>
        <v>210.64886999999999</v>
      </c>
      <c r="M217" s="42">
        <f t="shared" si="111"/>
        <v>73.116581048247127</v>
      </c>
      <c r="N217" s="42"/>
      <c r="O217" s="42"/>
      <c r="P217" s="42"/>
    </row>
    <row r="218" spans="1:16" s="52" customFormat="1" ht="31.5" x14ac:dyDescent="0.25">
      <c r="A218" s="22" t="s">
        <v>305</v>
      </c>
      <c r="B218" s="48">
        <f t="shared" si="102"/>
        <v>1455348.33439</v>
      </c>
      <c r="C218" s="48">
        <f t="shared" si="103"/>
        <v>1143664.31021</v>
      </c>
      <c r="D218" s="48">
        <f t="shared" ref="D218" si="112">C218/B218*100</f>
        <v>78.583544790282772</v>
      </c>
      <c r="E218" s="48">
        <f t="shared" ref="E218:F218" si="113">SUM(E219:E226)</f>
        <v>215572.8</v>
      </c>
      <c r="F218" s="48">
        <f t="shared" si="113"/>
        <v>173741.53</v>
      </c>
      <c r="G218" s="49">
        <f t="shared" si="16"/>
        <v>80.595293098201637</v>
      </c>
      <c r="H218" s="48">
        <f>SUM(H219:H226)</f>
        <v>383735.47399000009</v>
      </c>
      <c r="I218" s="48">
        <f t="shared" ref="I218:O218" si="114">SUM(I219:I226)</f>
        <v>322644.01023999997</v>
      </c>
      <c r="J218" s="48">
        <f t="shared" si="17"/>
        <v>84.07979770158228</v>
      </c>
      <c r="K218" s="48">
        <f t="shared" si="114"/>
        <v>718224.06679999991</v>
      </c>
      <c r="L218" s="48">
        <f t="shared" si="114"/>
        <v>534585.92349000007</v>
      </c>
      <c r="M218" s="48">
        <f t="shared" si="18"/>
        <v>74.431636059177535</v>
      </c>
      <c r="N218" s="48">
        <f t="shared" si="114"/>
        <v>137815.99359999999</v>
      </c>
      <c r="O218" s="48">
        <f t="shared" si="114"/>
        <v>112692.84647999999</v>
      </c>
      <c r="P218" s="48">
        <f t="shared" si="19"/>
        <v>81.770514100912024</v>
      </c>
    </row>
    <row r="219" spans="1:16" ht="31.5" x14ac:dyDescent="0.25">
      <c r="A219" s="109" t="s">
        <v>272</v>
      </c>
      <c r="B219" s="42">
        <f t="shared" si="102"/>
        <v>1245183.42619</v>
      </c>
      <c r="C219" s="42">
        <f t="shared" si="103"/>
        <v>961641.3002099999</v>
      </c>
      <c r="D219" s="42">
        <f t="shared" si="13"/>
        <v>77.228886924107272</v>
      </c>
      <c r="E219" s="46">
        <f>Дотации!B50</f>
        <v>215572.8</v>
      </c>
      <c r="F219" s="46">
        <f>Дотации!C50</f>
        <v>173741.53</v>
      </c>
      <c r="G219" s="46">
        <f t="shared" si="16"/>
        <v>80.595293098201637</v>
      </c>
      <c r="H219" s="42">
        <f>Субсидии!B214</f>
        <v>284630.52639000001</v>
      </c>
      <c r="I219" s="42">
        <f>Субсидии!C214</f>
        <v>230368.60480999996</v>
      </c>
      <c r="J219" s="42">
        <f t="shared" si="17"/>
        <v>80.936014745779403</v>
      </c>
      <c r="K219" s="42">
        <f>'Субвенции '!B214</f>
        <v>716206.96680000005</v>
      </c>
      <c r="L219" s="42">
        <f>'Субвенции '!C214</f>
        <v>533343.35389999999</v>
      </c>
      <c r="M219" s="42">
        <f t="shared" si="18"/>
        <v>74.467769600590259</v>
      </c>
      <c r="N219" s="42">
        <f>Иные!B95</f>
        <v>28773.132999999998</v>
      </c>
      <c r="O219" s="42">
        <f>Иные!C95</f>
        <v>24187.811499999996</v>
      </c>
      <c r="P219" s="42">
        <f t="shared" si="19"/>
        <v>84.06387827144161</v>
      </c>
    </row>
    <row r="220" spans="1:16" x14ac:dyDescent="0.25">
      <c r="A220" s="110" t="s">
        <v>482</v>
      </c>
      <c r="B220" s="98">
        <f t="shared" si="102"/>
        <v>105396.11258</v>
      </c>
      <c r="C220" s="98">
        <f t="shared" si="103"/>
        <v>93505.034979999997</v>
      </c>
      <c r="D220" s="98">
        <f t="shared" ref="D220:D226" si="115">C220/B220*100</f>
        <v>88.717726575565877</v>
      </c>
      <c r="E220" s="42"/>
      <c r="F220" s="42"/>
      <c r="G220" s="93"/>
      <c r="H220" s="161">
        <f>Субсидии!B215</f>
        <v>6891.0776000000005</v>
      </c>
      <c r="I220" s="161">
        <f>Субсидии!C215</f>
        <v>5000</v>
      </c>
      <c r="J220" s="42">
        <f t="shared" ref="J220:J226" si="116">I220/H220*100</f>
        <v>72.557592443887145</v>
      </c>
      <c r="K220" s="42"/>
      <c r="L220" s="42"/>
      <c r="M220" s="42"/>
      <c r="N220" s="42">
        <f>Иные!B96</f>
        <v>98505.034979999997</v>
      </c>
      <c r="O220" s="42">
        <f>Иные!C96</f>
        <v>88505.034979999997</v>
      </c>
      <c r="P220" s="42">
        <f t="shared" si="19"/>
        <v>89.848234659243204</v>
      </c>
    </row>
    <row r="221" spans="1:16" x14ac:dyDescent="0.25">
      <c r="A221" s="110" t="s">
        <v>300</v>
      </c>
      <c r="B221" s="98">
        <f t="shared" si="102"/>
        <v>14412.1</v>
      </c>
      <c r="C221" s="98">
        <f t="shared" si="103"/>
        <v>14326.082280000001</v>
      </c>
      <c r="D221" s="98">
        <f t="shared" si="115"/>
        <v>99.40315623677327</v>
      </c>
      <c r="E221" s="42"/>
      <c r="F221" s="42"/>
      <c r="G221" s="93"/>
      <c r="H221" s="161">
        <f>Субсидии!B216</f>
        <v>14124</v>
      </c>
      <c r="I221" s="161">
        <f>Субсидии!C216</f>
        <v>14124</v>
      </c>
      <c r="J221" s="42">
        <f t="shared" si="116"/>
        <v>100</v>
      </c>
      <c r="K221" s="42">
        <f>'Субвенции '!B215</f>
        <v>288.10000000000002</v>
      </c>
      <c r="L221" s="42">
        <f>'Субвенции '!C215</f>
        <v>202.08228</v>
      </c>
      <c r="M221" s="42">
        <f t="shared" ref="M221:M226" si="117">L221/K221*100</f>
        <v>70.143103089205127</v>
      </c>
      <c r="N221" s="42">
        <f>Иные!B97</f>
        <v>0</v>
      </c>
      <c r="O221" s="42">
        <f>Иные!C97</f>
        <v>0</v>
      </c>
      <c r="P221" s="42"/>
    </row>
    <row r="222" spans="1:16" x14ac:dyDescent="0.25">
      <c r="A222" s="110" t="s">
        <v>301</v>
      </c>
      <c r="B222" s="98">
        <f t="shared" si="102"/>
        <v>10776.1</v>
      </c>
      <c r="C222" s="98">
        <f t="shared" si="103"/>
        <v>10680.08901</v>
      </c>
      <c r="D222" s="98">
        <f t="shared" si="115"/>
        <v>99.109037685247898</v>
      </c>
      <c r="E222" s="42"/>
      <c r="F222" s="42"/>
      <c r="G222" s="93"/>
      <c r="H222" s="161">
        <f>Субсидии!B217</f>
        <v>10488</v>
      </c>
      <c r="I222" s="161">
        <f>Субсидии!C217</f>
        <v>10488</v>
      </c>
      <c r="J222" s="42">
        <f t="shared" si="116"/>
        <v>100</v>
      </c>
      <c r="K222" s="42">
        <f>'Субвенции '!B216</f>
        <v>288.10000000000002</v>
      </c>
      <c r="L222" s="42">
        <f>'Субвенции '!C216</f>
        <v>192.08901</v>
      </c>
      <c r="M222" s="42">
        <f t="shared" si="117"/>
        <v>66.674422075668176</v>
      </c>
      <c r="N222" s="42">
        <f>Иные!B98</f>
        <v>0</v>
      </c>
      <c r="O222" s="42">
        <f>Иные!C98</f>
        <v>0</v>
      </c>
      <c r="P222" s="42"/>
    </row>
    <row r="223" spans="1:16" x14ac:dyDescent="0.25">
      <c r="A223" s="110" t="s">
        <v>302</v>
      </c>
      <c r="B223" s="98">
        <f t="shared" si="102"/>
        <v>9518.1</v>
      </c>
      <c r="C223" s="98">
        <f t="shared" si="103"/>
        <v>4476.5743999999995</v>
      </c>
      <c r="D223" s="98">
        <f t="shared" si="115"/>
        <v>47.032227020098546</v>
      </c>
      <c r="E223" s="42"/>
      <c r="F223" s="42"/>
      <c r="G223" s="93"/>
      <c r="H223" s="161">
        <f>Субсидии!B218</f>
        <v>9230</v>
      </c>
      <c r="I223" s="161">
        <f>Субсидии!C218</f>
        <v>4291.5354299999999</v>
      </c>
      <c r="J223" s="42">
        <f t="shared" si="116"/>
        <v>46.495508450704229</v>
      </c>
      <c r="K223" s="42">
        <f>'Субвенции '!B217</f>
        <v>288.10000000000002</v>
      </c>
      <c r="L223" s="42">
        <f>'Субвенции '!C217</f>
        <v>185.03897000000001</v>
      </c>
      <c r="M223" s="42">
        <f t="shared" si="117"/>
        <v>64.227341200971878</v>
      </c>
      <c r="N223" s="42">
        <f>Иные!B99</f>
        <v>0</v>
      </c>
      <c r="O223" s="42">
        <f>Иные!C99</f>
        <v>0</v>
      </c>
      <c r="P223" s="42"/>
    </row>
    <row r="224" spans="1:16" x14ac:dyDescent="0.25">
      <c r="A224" s="110" t="s">
        <v>483</v>
      </c>
      <c r="B224" s="98">
        <f t="shared" si="102"/>
        <v>12153.1</v>
      </c>
      <c r="C224" s="98">
        <f t="shared" si="103"/>
        <v>11969.13046</v>
      </c>
      <c r="D224" s="98">
        <f t="shared" si="115"/>
        <v>98.486233635862447</v>
      </c>
      <c r="E224" s="42"/>
      <c r="F224" s="42"/>
      <c r="G224" s="93"/>
      <c r="H224" s="161">
        <f>Субсидии!B219</f>
        <v>11865</v>
      </c>
      <c r="I224" s="161">
        <f>Субсидии!C219</f>
        <v>11865</v>
      </c>
      <c r="J224" s="42">
        <f t="shared" si="116"/>
        <v>100</v>
      </c>
      <c r="K224" s="42">
        <f>'Субвенции '!B218</f>
        <v>288.10000000000002</v>
      </c>
      <c r="L224" s="42">
        <f>'Субвенции '!C218</f>
        <v>104.13046</v>
      </c>
      <c r="M224" s="42">
        <f t="shared" si="117"/>
        <v>36.143859770912876</v>
      </c>
      <c r="N224" s="42"/>
      <c r="O224" s="42"/>
      <c r="P224" s="42"/>
    </row>
    <row r="225" spans="1:16" x14ac:dyDescent="0.25">
      <c r="A225" s="110" t="s">
        <v>303</v>
      </c>
      <c r="B225" s="98">
        <f t="shared" si="102"/>
        <v>36264.417619999993</v>
      </c>
      <c r="C225" s="98">
        <f t="shared" si="103"/>
        <v>25533.552779999998</v>
      </c>
      <c r="D225" s="98">
        <f t="shared" si="115"/>
        <v>70.409383234981632</v>
      </c>
      <c r="E225" s="42"/>
      <c r="F225" s="42"/>
      <c r="G225" s="93"/>
      <c r="H225" s="161">
        <f>Субсидии!B220</f>
        <v>25149.991999999998</v>
      </c>
      <c r="I225" s="161">
        <f>Субсидии!C220</f>
        <v>25149.991999999998</v>
      </c>
      <c r="J225" s="42">
        <f t="shared" si="116"/>
        <v>100</v>
      </c>
      <c r="K225" s="42">
        <f>'Субвенции '!B219</f>
        <v>576.6</v>
      </c>
      <c r="L225" s="42">
        <f>'Субвенции '!C219</f>
        <v>383.56078000000002</v>
      </c>
      <c r="M225" s="42">
        <f t="shared" si="117"/>
        <v>66.521120360735338</v>
      </c>
      <c r="N225" s="42">
        <f>Иные!B100</f>
        <v>10537.82562</v>
      </c>
      <c r="O225" s="42">
        <f>Иные!C100</f>
        <v>0</v>
      </c>
      <c r="P225" s="42"/>
    </row>
    <row r="226" spans="1:16" x14ac:dyDescent="0.25">
      <c r="A226" s="110" t="s">
        <v>304</v>
      </c>
      <c r="B226" s="98">
        <f t="shared" si="102"/>
        <v>21644.977999999999</v>
      </c>
      <c r="C226" s="98">
        <f t="shared" si="103"/>
        <v>21532.54609</v>
      </c>
      <c r="D226" s="98">
        <f t="shared" si="115"/>
        <v>99.480563528408311</v>
      </c>
      <c r="E226" s="42"/>
      <c r="F226" s="42"/>
      <c r="G226" s="93"/>
      <c r="H226" s="161">
        <f>Субсидии!B221</f>
        <v>21356.878000000001</v>
      </c>
      <c r="I226" s="161">
        <f>Субсидии!C221</f>
        <v>21356.878000000001</v>
      </c>
      <c r="J226" s="42">
        <f t="shared" si="116"/>
        <v>100</v>
      </c>
      <c r="K226" s="42">
        <f>'Субвенции '!B220</f>
        <v>288.10000000000002</v>
      </c>
      <c r="L226" s="42">
        <f>'Субвенции '!C220</f>
        <v>175.66809000000001</v>
      </c>
      <c r="M226" s="42">
        <f t="shared" si="117"/>
        <v>60.974692814994789</v>
      </c>
      <c r="N226" s="42">
        <f>Иные!B101</f>
        <v>0</v>
      </c>
      <c r="O226" s="42">
        <f>Иные!C101</f>
        <v>0</v>
      </c>
      <c r="P226" s="42"/>
    </row>
    <row r="227" spans="1:16" s="52" customFormat="1" ht="31.5" x14ac:dyDescent="0.25">
      <c r="A227" s="22" t="s">
        <v>307</v>
      </c>
      <c r="B227" s="48">
        <f t="shared" si="102"/>
        <v>404774.91103000002</v>
      </c>
      <c r="C227" s="48">
        <f t="shared" si="103"/>
        <v>312338.69507000002</v>
      </c>
      <c r="D227" s="48">
        <f t="shared" ref="D227" si="118">C227/B227*100</f>
        <v>77.163551040062089</v>
      </c>
      <c r="E227" s="48">
        <f t="shared" ref="E227:F227" si="119">SUM(E228:E233)</f>
        <v>90548.2</v>
      </c>
      <c r="F227" s="48">
        <f t="shared" si="119"/>
        <v>70174.78</v>
      </c>
      <c r="G227" s="49">
        <f t="shared" si="16"/>
        <v>77.499917171186169</v>
      </c>
      <c r="H227" s="48">
        <f>SUM(H228:H233)</f>
        <v>96741.155629999994</v>
      </c>
      <c r="I227" s="48">
        <f t="shared" ref="I227:O227" si="120">SUM(I228:I233)</f>
        <v>72407.510760000005</v>
      </c>
      <c r="J227" s="48">
        <f t="shared" si="17"/>
        <v>74.846646485113951</v>
      </c>
      <c r="K227" s="48">
        <f t="shared" si="120"/>
        <v>201258.80210000003</v>
      </c>
      <c r="L227" s="48">
        <f t="shared" si="120"/>
        <v>155772.57006999999</v>
      </c>
      <c r="M227" s="48">
        <f t="shared" si="18"/>
        <v>77.399134072457031</v>
      </c>
      <c r="N227" s="48">
        <f t="shared" si="120"/>
        <v>16226.753300000002</v>
      </c>
      <c r="O227" s="48">
        <f t="shared" si="120"/>
        <v>13983.83424</v>
      </c>
      <c r="P227" s="48">
        <f t="shared" si="19"/>
        <v>86.177647379405215</v>
      </c>
    </row>
    <row r="228" spans="1:16" ht="32.25" customHeight="1" x14ac:dyDescent="0.25">
      <c r="A228" s="109" t="s">
        <v>273</v>
      </c>
      <c r="B228" s="42">
        <f t="shared" si="102"/>
        <v>374344.77373000002</v>
      </c>
      <c r="C228" s="42">
        <f t="shared" si="103"/>
        <v>283108.86203000002</v>
      </c>
      <c r="D228" s="42">
        <f t="shared" si="13"/>
        <v>75.627838799265618</v>
      </c>
      <c r="E228" s="46">
        <f>Дотации!B52</f>
        <v>90548.2</v>
      </c>
      <c r="F228" s="46">
        <f>Дотации!C52</f>
        <v>70174.78</v>
      </c>
      <c r="G228" s="46">
        <f t="shared" si="16"/>
        <v>77.499917171186169</v>
      </c>
      <c r="H228" s="42">
        <f>Субсидии!B223</f>
        <v>70180.215629999992</v>
      </c>
      <c r="I228" s="42">
        <f>Субсидии!C223</f>
        <v>45846.570760000002</v>
      </c>
      <c r="J228" s="42">
        <f t="shared" si="17"/>
        <v>65.326916351624789</v>
      </c>
      <c r="K228" s="42">
        <f>'Субвенции '!B222</f>
        <v>200106.00210000001</v>
      </c>
      <c r="L228" s="42">
        <f>'Субвенции '!C222</f>
        <v>155034.82326999999</v>
      </c>
      <c r="M228" s="42">
        <f t="shared" si="18"/>
        <v>77.476348356869195</v>
      </c>
      <c r="N228" s="42">
        <f>Иные!B103</f>
        <v>13510.356000000002</v>
      </c>
      <c r="O228" s="42">
        <f>Иные!C103</f>
        <v>12052.688</v>
      </c>
      <c r="P228" s="42">
        <f t="shared" si="19"/>
        <v>89.210735823689618</v>
      </c>
    </row>
    <row r="229" spans="1:16" x14ac:dyDescent="0.25">
      <c r="A229" s="110" t="s">
        <v>484</v>
      </c>
      <c r="B229" s="98">
        <f t="shared" si="102"/>
        <v>4273.9931999999999</v>
      </c>
      <c r="C229" s="98">
        <f t="shared" si="103"/>
        <v>4166.3190100000002</v>
      </c>
      <c r="D229" s="98">
        <f>C229/B229*100</f>
        <v>97.480712182696038</v>
      </c>
      <c r="E229" s="42"/>
      <c r="F229" s="42"/>
      <c r="G229" s="93"/>
      <c r="H229" s="161">
        <f>Субсидии!B224</f>
        <v>3985.8932</v>
      </c>
      <c r="I229" s="161">
        <f>Субсидии!C224</f>
        <v>3985.8932</v>
      </c>
      <c r="J229" s="42">
        <f t="shared" si="17"/>
        <v>100</v>
      </c>
      <c r="K229" s="42">
        <f>'Субвенции '!B223</f>
        <v>288.10000000000002</v>
      </c>
      <c r="L229" s="42">
        <f>'Субвенции '!C223</f>
        <v>180.42580999999998</v>
      </c>
      <c r="M229" s="42">
        <f>L229/K229*100</f>
        <v>62.626105518917029</v>
      </c>
      <c r="N229" s="42"/>
      <c r="O229" s="42"/>
      <c r="P229" s="42"/>
    </row>
    <row r="230" spans="1:16" x14ac:dyDescent="0.25">
      <c r="A230" s="110" t="s">
        <v>408</v>
      </c>
      <c r="B230" s="98">
        <f t="shared" si="102"/>
        <v>0</v>
      </c>
      <c r="C230" s="98">
        <f t="shared" si="103"/>
        <v>0</v>
      </c>
      <c r="D230" s="98"/>
      <c r="E230" s="42"/>
      <c r="F230" s="42"/>
      <c r="G230" s="93"/>
      <c r="H230" s="161">
        <f>Субсидии!B225</f>
        <v>0</v>
      </c>
      <c r="I230" s="161">
        <f>Субсидии!C225</f>
        <v>0</v>
      </c>
      <c r="J230" s="42"/>
      <c r="K230" s="42">
        <f>'Субвенции '!B224</f>
        <v>0</v>
      </c>
      <c r="L230" s="42">
        <f>'Субвенции '!C224</f>
        <v>0</v>
      </c>
      <c r="M230" s="42"/>
      <c r="N230" s="42"/>
      <c r="O230" s="42"/>
      <c r="P230" s="42"/>
    </row>
    <row r="231" spans="1:16" x14ac:dyDescent="0.25">
      <c r="A231" s="110" t="s">
        <v>485</v>
      </c>
      <c r="B231" s="98">
        <f t="shared" si="102"/>
        <v>0</v>
      </c>
      <c r="C231" s="98">
        <f t="shared" si="103"/>
        <v>0</v>
      </c>
      <c r="D231" s="98"/>
      <c r="E231" s="42"/>
      <c r="F231" s="42"/>
      <c r="G231" s="93"/>
      <c r="H231" s="161">
        <f>Субсидии!B226</f>
        <v>0</v>
      </c>
      <c r="I231" s="161">
        <f>Субсидии!C226</f>
        <v>0</v>
      </c>
      <c r="J231" s="42"/>
      <c r="K231" s="42">
        <f>'Субвенции '!B225</f>
        <v>0</v>
      </c>
      <c r="L231" s="42">
        <f>'Субвенции '!C225</f>
        <v>0</v>
      </c>
      <c r="M231" s="42"/>
      <c r="N231" s="42"/>
      <c r="O231" s="42"/>
      <c r="P231" s="42"/>
    </row>
    <row r="232" spans="1:16" x14ac:dyDescent="0.25">
      <c r="A232" s="110" t="s">
        <v>306</v>
      </c>
      <c r="B232" s="98">
        <f t="shared" si="102"/>
        <v>14399.044100000001</v>
      </c>
      <c r="C232" s="98">
        <f t="shared" si="103"/>
        <v>13412.08813</v>
      </c>
      <c r="D232" s="98">
        <f>C232/B232*100</f>
        <v>93.145684094404572</v>
      </c>
      <c r="E232" s="42"/>
      <c r="F232" s="42"/>
      <c r="G232" s="93"/>
      <c r="H232" s="161">
        <f>Субсидии!B227</f>
        <v>11106.0468</v>
      </c>
      <c r="I232" s="161">
        <f>Субсидии!C227</f>
        <v>11106.0468</v>
      </c>
      <c r="J232" s="42">
        <f t="shared" si="17"/>
        <v>100</v>
      </c>
      <c r="K232" s="42">
        <f>'Субвенции '!B226</f>
        <v>576.6</v>
      </c>
      <c r="L232" s="42">
        <f>'Субвенции '!C226</f>
        <v>374.89509000000004</v>
      </c>
      <c r="M232" s="42">
        <f>L232/K232*100</f>
        <v>65.018225806451611</v>
      </c>
      <c r="N232" s="42">
        <f>Иные!B104</f>
        <v>2716.3973000000001</v>
      </c>
      <c r="O232" s="42">
        <f>Иные!C104</f>
        <v>1931.14624</v>
      </c>
      <c r="P232" s="42">
        <f t="shared" si="19"/>
        <v>71.092186698904456</v>
      </c>
    </row>
    <row r="233" spans="1:16" x14ac:dyDescent="0.25">
      <c r="A233" s="110" t="s">
        <v>323</v>
      </c>
      <c r="B233" s="98">
        <f t="shared" si="102"/>
        <v>11757.1</v>
      </c>
      <c r="C233" s="98">
        <f t="shared" si="103"/>
        <v>11651.4259</v>
      </c>
      <c r="D233" s="98">
        <f>C233/B233*100</f>
        <v>99.101189068732936</v>
      </c>
      <c r="E233" s="42"/>
      <c r="F233" s="42"/>
      <c r="G233" s="93"/>
      <c r="H233" s="161">
        <f>Субсидии!B228</f>
        <v>11469</v>
      </c>
      <c r="I233" s="161">
        <f>Субсидии!C228</f>
        <v>11469</v>
      </c>
      <c r="J233" s="42">
        <f t="shared" si="17"/>
        <v>100</v>
      </c>
      <c r="K233" s="42">
        <f>'Субвенции '!B227</f>
        <v>288.10000000000002</v>
      </c>
      <c r="L233" s="42">
        <f>'Субвенции '!C227</f>
        <v>182.42589999999998</v>
      </c>
      <c r="M233" s="42">
        <f>L233/K233*100</f>
        <v>63.320340159666777</v>
      </c>
      <c r="N233" s="42"/>
      <c r="O233" s="42"/>
      <c r="P233" s="42"/>
    </row>
    <row r="234" spans="1:16" s="52" customFormat="1" ht="32.25" customHeight="1" x14ac:dyDescent="0.25">
      <c r="A234" s="22" t="s">
        <v>311</v>
      </c>
      <c r="B234" s="48">
        <f t="shared" si="102"/>
        <v>819929.15196000016</v>
      </c>
      <c r="C234" s="48">
        <f t="shared" si="103"/>
        <v>588434.35726000008</v>
      </c>
      <c r="D234" s="48">
        <f t="shared" ref="D234" si="121">C234/B234*100</f>
        <v>71.766488098804246</v>
      </c>
      <c r="E234" s="48">
        <f t="shared" ref="E234:F234" si="122">SUM(E235:E246)</f>
        <v>212814.9</v>
      </c>
      <c r="F234" s="48">
        <f t="shared" si="122"/>
        <v>164931.43</v>
      </c>
      <c r="G234" s="49">
        <f t="shared" si="16"/>
        <v>77.499944787700485</v>
      </c>
      <c r="H234" s="48">
        <f>SUM(H235:H246)</f>
        <v>223102.78515999997</v>
      </c>
      <c r="I234" s="48">
        <f t="shared" ref="I234:O234" si="123">SUM(I235:I246)</f>
        <v>145501.55962000001</v>
      </c>
      <c r="J234" s="48">
        <f t="shared" si="17"/>
        <v>65.217276205517734</v>
      </c>
      <c r="K234" s="48">
        <f t="shared" si="123"/>
        <v>356848.75480000005</v>
      </c>
      <c r="L234" s="48">
        <f t="shared" si="123"/>
        <v>259995.84162000005</v>
      </c>
      <c r="M234" s="48">
        <f t="shared" si="18"/>
        <v>72.858833924113782</v>
      </c>
      <c r="N234" s="48">
        <f t="shared" si="123"/>
        <v>27162.712</v>
      </c>
      <c r="O234" s="48">
        <f t="shared" si="123"/>
        <v>18005.526020000001</v>
      </c>
      <c r="P234" s="48">
        <f t="shared" si="19"/>
        <v>66.287659420752988</v>
      </c>
    </row>
    <row r="235" spans="1:16" ht="31.5" x14ac:dyDescent="0.25">
      <c r="A235" s="109" t="s">
        <v>291</v>
      </c>
      <c r="B235" s="42">
        <f t="shared" si="102"/>
        <v>697508.98268000013</v>
      </c>
      <c r="C235" s="42">
        <f t="shared" si="103"/>
        <v>516454.47344000003</v>
      </c>
      <c r="D235" s="42">
        <f t="shared" si="13"/>
        <v>74.042698555028736</v>
      </c>
      <c r="E235" s="46">
        <f>Дотации!B54</f>
        <v>212814.9</v>
      </c>
      <c r="F235" s="46">
        <f>Дотации!C54</f>
        <v>164931.43</v>
      </c>
      <c r="G235" s="46">
        <f t="shared" si="16"/>
        <v>77.499944787700485</v>
      </c>
      <c r="H235" s="42">
        <f>Субсидии!B230</f>
        <v>107353.31588000001</v>
      </c>
      <c r="I235" s="42">
        <f>Субсидии!C230</f>
        <v>74610.933579999997</v>
      </c>
      <c r="J235" s="42">
        <f t="shared" si="17"/>
        <v>69.500353080290893</v>
      </c>
      <c r="K235" s="42">
        <f>'Субвенции '!B229</f>
        <v>355178.05480000004</v>
      </c>
      <c r="L235" s="42">
        <f>'Субвенции '!C229</f>
        <v>258906.58384000004</v>
      </c>
      <c r="M235" s="42">
        <f t="shared" si="18"/>
        <v>72.894870710914205</v>
      </c>
      <c r="N235" s="42">
        <f>Иные!B106</f>
        <v>22162.712</v>
      </c>
      <c r="O235" s="42">
        <f>Иные!C106</f>
        <v>18005.526020000001</v>
      </c>
      <c r="P235" s="42">
        <f t="shared" si="19"/>
        <v>81.242431070710126</v>
      </c>
    </row>
    <row r="236" spans="1:16" x14ac:dyDescent="0.25">
      <c r="A236" s="110" t="s">
        <v>308</v>
      </c>
      <c r="B236" s="98">
        <f t="shared" si="102"/>
        <v>16196.514289999999</v>
      </c>
      <c r="C236" s="98">
        <f t="shared" si="103"/>
        <v>10358.95429</v>
      </c>
      <c r="D236" s="98">
        <f t="shared" ref="D236:D246" si="124">C236/B236*100</f>
        <v>63.957923936731206</v>
      </c>
      <c r="E236" s="42"/>
      <c r="F236" s="42"/>
      <c r="G236" s="93"/>
      <c r="H236" s="161">
        <f>Субсидии!B231</f>
        <v>11196.514289999999</v>
      </c>
      <c r="I236" s="161">
        <f>Субсидии!C231</f>
        <v>10358.95429</v>
      </c>
      <c r="J236" s="42">
        <f t="shared" ref="J236:J246" si="125">I236/H236*100</f>
        <v>92.51945758915295</v>
      </c>
      <c r="K236" s="42"/>
      <c r="L236" s="42"/>
      <c r="M236" s="42"/>
      <c r="N236" s="42">
        <f>Иные!B107</f>
        <v>5000</v>
      </c>
      <c r="O236" s="42">
        <f>Иные!C107</f>
        <v>0</v>
      </c>
      <c r="P236" s="42"/>
    </row>
    <row r="237" spans="1:16" x14ac:dyDescent="0.25">
      <c r="A237" s="110" t="s">
        <v>486</v>
      </c>
      <c r="B237" s="98">
        <f t="shared" si="102"/>
        <v>9847.31</v>
      </c>
      <c r="C237" s="98">
        <f t="shared" si="103"/>
        <v>9668.5500799999991</v>
      </c>
      <c r="D237" s="98">
        <f t="shared" si="124"/>
        <v>98.184682720458682</v>
      </c>
      <c r="E237" s="42"/>
      <c r="F237" s="42"/>
      <c r="G237" s="93"/>
      <c r="H237" s="161">
        <f>Субсидии!B232</f>
        <v>9559.2099999999991</v>
      </c>
      <c r="I237" s="161">
        <f>Субсидии!C232</f>
        <v>9468.9791699999987</v>
      </c>
      <c r="J237" s="42">
        <f t="shared" si="125"/>
        <v>99.056084864753473</v>
      </c>
      <c r="K237" s="42">
        <f>'Субвенции '!B230</f>
        <v>288.10000000000002</v>
      </c>
      <c r="L237" s="42">
        <f>'Субвенции '!C230</f>
        <v>199.57091</v>
      </c>
      <c r="M237" s="42">
        <f t="shared" ref="M237:M245" si="126">L237/K237*100</f>
        <v>69.271402290871222</v>
      </c>
      <c r="N237" s="42"/>
      <c r="O237" s="42"/>
      <c r="P237" s="42"/>
    </row>
    <row r="238" spans="1:16" x14ac:dyDescent="0.25">
      <c r="A238" s="110" t="s">
        <v>487</v>
      </c>
      <c r="B238" s="98">
        <f t="shared" si="102"/>
        <v>2933.16</v>
      </c>
      <c r="C238" s="98">
        <f t="shared" si="103"/>
        <v>2814.9018799999999</v>
      </c>
      <c r="D238" s="98">
        <f t="shared" si="124"/>
        <v>95.968234941155615</v>
      </c>
      <c r="E238" s="42"/>
      <c r="F238" s="42"/>
      <c r="G238" s="93"/>
      <c r="H238" s="161">
        <f>Субсидии!B233</f>
        <v>2817.96</v>
      </c>
      <c r="I238" s="161">
        <f>Субсидии!C233</f>
        <v>2751.08304</v>
      </c>
      <c r="J238" s="42">
        <f t="shared" si="125"/>
        <v>97.626759783673293</v>
      </c>
      <c r="K238" s="42">
        <f>'Субвенции '!B231</f>
        <v>115.2</v>
      </c>
      <c r="L238" s="42">
        <f>'Субвенции '!C231</f>
        <v>63.818839999999994</v>
      </c>
      <c r="M238" s="42">
        <f t="shared" si="126"/>
        <v>55.398298611111109</v>
      </c>
      <c r="N238" s="42"/>
      <c r="O238" s="42"/>
      <c r="P238" s="42"/>
    </row>
    <row r="239" spans="1:16" x14ac:dyDescent="0.25">
      <c r="A239" s="110" t="s">
        <v>488</v>
      </c>
      <c r="B239" s="98">
        <f t="shared" si="102"/>
        <v>7190.47</v>
      </c>
      <c r="C239" s="98">
        <f t="shared" si="103"/>
        <v>6609.0297999999993</v>
      </c>
      <c r="D239" s="98">
        <f t="shared" si="124"/>
        <v>91.913738601231898</v>
      </c>
      <c r="E239" s="42"/>
      <c r="F239" s="42"/>
      <c r="G239" s="93"/>
      <c r="H239" s="161">
        <f>Субсидии!B234</f>
        <v>7075.27</v>
      </c>
      <c r="I239" s="161">
        <f>Субсидии!C234</f>
        <v>6532.6906899999994</v>
      </c>
      <c r="J239" s="42">
        <f t="shared" si="125"/>
        <v>92.331327143699099</v>
      </c>
      <c r="K239" s="42">
        <f>'Субвенции '!B232</f>
        <v>115.2</v>
      </c>
      <c r="L239" s="42">
        <f>'Субвенции '!C232</f>
        <v>76.339110000000005</v>
      </c>
      <c r="M239" s="42">
        <f t="shared" si="126"/>
        <v>66.266588541666664</v>
      </c>
      <c r="N239" s="42"/>
      <c r="O239" s="42"/>
      <c r="P239" s="42"/>
    </row>
    <row r="240" spans="1:16" x14ac:dyDescent="0.25">
      <c r="A240" s="110" t="s">
        <v>489</v>
      </c>
      <c r="B240" s="98">
        <f t="shared" si="102"/>
        <v>5611.44</v>
      </c>
      <c r="C240" s="98">
        <f t="shared" si="103"/>
        <v>2791.0378599999999</v>
      </c>
      <c r="D240" s="98">
        <f t="shared" si="124"/>
        <v>49.73835343512539</v>
      </c>
      <c r="E240" s="42"/>
      <c r="F240" s="42"/>
      <c r="G240" s="93"/>
      <c r="H240" s="161">
        <f>Субсидии!B235</f>
        <v>5496.24</v>
      </c>
      <c r="I240" s="161">
        <f>Субсидии!C235</f>
        <v>2715</v>
      </c>
      <c r="J240" s="42">
        <f t="shared" si="125"/>
        <v>49.397406226802325</v>
      </c>
      <c r="K240" s="42">
        <f>'Субвенции '!B233</f>
        <v>115.2</v>
      </c>
      <c r="L240" s="42">
        <f>'Субвенции '!C233</f>
        <v>76.037859999999995</v>
      </c>
      <c r="M240" s="42">
        <f t="shared" si="126"/>
        <v>66.00508680555555</v>
      </c>
      <c r="N240" s="42"/>
      <c r="O240" s="42"/>
      <c r="P240" s="42"/>
    </row>
    <row r="241" spans="1:16" x14ac:dyDescent="0.25">
      <c r="A241" s="110" t="s">
        <v>490</v>
      </c>
      <c r="B241" s="98">
        <f t="shared" si="102"/>
        <v>36473.074989999994</v>
      </c>
      <c r="C241" s="98">
        <f t="shared" si="103"/>
        <v>15468.001749999998</v>
      </c>
      <c r="D241" s="98">
        <f t="shared" si="124"/>
        <v>42.409371171037641</v>
      </c>
      <c r="E241" s="42"/>
      <c r="F241" s="42"/>
      <c r="G241" s="93"/>
      <c r="H241" s="161">
        <f>Субсидии!B236</f>
        <v>36357.874989999997</v>
      </c>
      <c r="I241" s="161">
        <f>Субсидии!C236</f>
        <v>15398.005689999998</v>
      </c>
      <c r="J241" s="42">
        <f t="shared" si="125"/>
        <v>42.351225681465493</v>
      </c>
      <c r="K241" s="42">
        <f>'Субвенции '!B234</f>
        <v>115.2</v>
      </c>
      <c r="L241" s="42">
        <f>'Субвенции '!C234</f>
        <v>69.99606</v>
      </c>
      <c r="M241" s="42">
        <f t="shared" si="126"/>
        <v>60.760468749999994</v>
      </c>
      <c r="N241" s="42"/>
      <c r="O241" s="42"/>
      <c r="P241" s="42"/>
    </row>
    <row r="242" spans="1:16" x14ac:dyDescent="0.25">
      <c r="A242" s="110" t="s">
        <v>309</v>
      </c>
      <c r="B242" s="98">
        <f t="shared" si="102"/>
        <v>18062.149999999998</v>
      </c>
      <c r="C242" s="98">
        <f t="shared" si="103"/>
        <v>9222.8083499999993</v>
      </c>
      <c r="D242" s="98">
        <f t="shared" si="124"/>
        <v>51.061520084818255</v>
      </c>
      <c r="E242" s="42"/>
      <c r="F242" s="42"/>
      <c r="G242" s="93"/>
      <c r="H242" s="161">
        <f>Субсидии!B237</f>
        <v>17774.05</v>
      </c>
      <c r="I242" s="161">
        <f>Субсидии!C237</f>
        <v>9027.73</v>
      </c>
      <c r="J242" s="42">
        <f t="shared" si="125"/>
        <v>50.791631620255373</v>
      </c>
      <c r="K242" s="42">
        <f>'Субвенции '!B235</f>
        <v>288.10000000000002</v>
      </c>
      <c r="L242" s="42">
        <f>'Субвенции '!C235</f>
        <v>195.07835</v>
      </c>
      <c r="M242" s="42">
        <f t="shared" si="126"/>
        <v>67.71202707393266</v>
      </c>
      <c r="N242" s="42">
        <f>Иные!B108</f>
        <v>0</v>
      </c>
      <c r="O242" s="42">
        <f>Иные!C108</f>
        <v>0</v>
      </c>
      <c r="P242" s="42"/>
    </row>
    <row r="243" spans="1:16" x14ac:dyDescent="0.25">
      <c r="A243" s="110" t="s">
        <v>491</v>
      </c>
      <c r="B243" s="98">
        <f t="shared" si="102"/>
        <v>6996.13</v>
      </c>
      <c r="C243" s="98">
        <f t="shared" si="103"/>
        <v>3664.1567999999997</v>
      </c>
      <c r="D243" s="98">
        <f t="shared" si="124"/>
        <v>52.374052511888713</v>
      </c>
      <c r="E243" s="42"/>
      <c r="F243" s="42"/>
      <c r="G243" s="93"/>
      <c r="H243" s="161">
        <f>Субсидии!B238</f>
        <v>6880.93</v>
      </c>
      <c r="I243" s="161">
        <f>Субсидии!C238</f>
        <v>3590.4639299999999</v>
      </c>
      <c r="J243" s="42">
        <f t="shared" si="125"/>
        <v>52.179922336079564</v>
      </c>
      <c r="K243" s="42">
        <f>'Субвенции '!B236</f>
        <v>115.2</v>
      </c>
      <c r="L243" s="42">
        <f>'Субвенции '!C236</f>
        <v>73.692869999999999</v>
      </c>
      <c r="M243" s="42">
        <f t="shared" si="126"/>
        <v>63.969505208333331</v>
      </c>
      <c r="N243" s="42"/>
      <c r="O243" s="42"/>
      <c r="P243" s="42"/>
    </row>
    <row r="244" spans="1:16" x14ac:dyDescent="0.25">
      <c r="A244" s="110" t="s">
        <v>310</v>
      </c>
      <c r="B244" s="98">
        <f t="shared" si="102"/>
        <v>4864.4399999999996</v>
      </c>
      <c r="C244" s="98">
        <f t="shared" si="103"/>
        <v>2699.8700999999996</v>
      </c>
      <c r="D244" s="98">
        <f t="shared" si="124"/>
        <v>55.502177023460042</v>
      </c>
      <c r="E244" s="42"/>
      <c r="F244" s="42"/>
      <c r="G244" s="93"/>
      <c r="H244" s="161">
        <f>Субсидии!B239</f>
        <v>4749.24</v>
      </c>
      <c r="I244" s="161">
        <f>Субсидии!C239</f>
        <v>2634.3892299999998</v>
      </c>
      <c r="J244" s="42">
        <f t="shared" si="125"/>
        <v>55.469701046904341</v>
      </c>
      <c r="K244" s="42">
        <f>'Субвенции '!B237</f>
        <v>115.2</v>
      </c>
      <c r="L244" s="42">
        <f>'Субвенции '!C237</f>
        <v>65.480869999999996</v>
      </c>
      <c r="M244" s="42">
        <f t="shared" si="126"/>
        <v>56.841032986111109</v>
      </c>
      <c r="N244" s="42">
        <f>Иные!B109</f>
        <v>0</v>
      </c>
      <c r="O244" s="42">
        <f>Иные!C109</f>
        <v>0</v>
      </c>
      <c r="P244" s="42"/>
    </row>
    <row r="245" spans="1:16" x14ac:dyDescent="0.25">
      <c r="A245" s="110" t="s">
        <v>494</v>
      </c>
      <c r="B245" s="98">
        <f t="shared" si="102"/>
        <v>3631.58</v>
      </c>
      <c r="C245" s="98">
        <f t="shared" si="103"/>
        <v>3590.8053800000002</v>
      </c>
      <c r="D245" s="98">
        <f t="shared" si="124"/>
        <v>98.877220934138862</v>
      </c>
      <c r="E245" s="42"/>
      <c r="F245" s="42"/>
      <c r="G245" s="93"/>
      <c r="H245" s="161">
        <f>Субсидии!B240</f>
        <v>3516.38</v>
      </c>
      <c r="I245" s="161">
        <f>Субсидии!C240</f>
        <v>3516.38</v>
      </c>
      <c r="J245" s="42">
        <f t="shared" si="125"/>
        <v>100</v>
      </c>
      <c r="K245" s="42">
        <f>'Субвенции '!B238</f>
        <v>115.2</v>
      </c>
      <c r="L245" s="42">
        <f>'Субвенции '!C238</f>
        <v>74.425380000000004</v>
      </c>
      <c r="M245" s="42">
        <f t="shared" si="126"/>
        <v>64.605364583333341</v>
      </c>
      <c r="N245" s="42"/>
      <c r="O245" s="42"/>
      <c r="P245" s="42"/>
    </row>
    <row r="246" spans="1:16" x14ac:dyDescent="0.25">
      <c r="A246" s="110" t="s">
        <v>493</v>
      </c>
      <c r="B246" s="98">
        <f t="shared" si="102"/>
        <v>10613.9</v>
      </c>
      <c r="C246" s="98">
        <f t="shared" si="103"/>
        <v>5091.7675300000001</v>
      </c>
      <c r="D246" s="98">
        <f t="shared" si="124"/>
        <v>47.972635223621857</v>
      </c>
      <c r="E246" s="42"/>
      <c r="F246" s="42"/>
      <c r="G246" s="93"/>
      <c r="H246" s="161">
        <f>Субсидии!B241</f>
        <v>10325.799999999999</v>
      </c>
      <c r="I246" s="161">
        <f>Субсидии!C241</f>
        <v>4896.95</v>
      </c>
      <c r="J246" s="42">
        <f t="shared" si="125"/>
        <v>47.424412636309057</v>
      </c>
      <c r="K246" s="42">
        <f>'Субвенции '!B239</f>
        <v>288.10000000000002</v>
      </c>
      <c r="L246" s="42">
        <f>'Субвенции '!C239</f>
        <v>194.81753</v>
      </c>
      <c r="M246" s="42">
        <f>L246/K246*100</f>
        <v>67.621496008330439</v>
      </c>
      <c r="N246" s="42"/>
      <c r="O246" s="42"/>
      <c r="P246" s="42"/>
    </row>
    <row r="247" spans="1:16" s="52" customFormat="1" ht="31.5" x14ac:dyDescent="0.25">
      <c r="A247" s="22" t="s">
        <v>292</v>
      </c>
      <c r="B247" s="48">
        <f t="shared" si="102"/>
        <v>632051.74362000008</v>
      </c>
      <c r="C247" s="48">
        <f t="shared" si="103"/>
        <v>463573.61604999995</v>
      </c>
      <c r="D247" s="48">
        <f t="shared" ref="D247" si="127">C247/B247*100</f>
        <v>73.344250803729778</v>
      </c>
      <c r="E247" s="48">
        <f t="shared" ref="E247:F247" si="128">SUM(E248:E259)</f>
        <v>135068.70000000001</v>
      </c>
      <c r="F247" s="48">
        <f t="shared" si="128"/>
        <v>104678.3</v>
      </c>
      <c r="G247" s="49">
        <f t="shared" si="16"/>
        <v>77.500042570928713</v>
      </c>
      <c r="H247" s="48">
        <f>SUM(H248:H259)</f>
        <v>178204.95342000001</v>
      </c>
      <c r="I247" s="48">
        <f t="shared" ref="I247:O247" si="129">SUM(I248:I259)</f>
        <v>141822.34085000001</v>
      </c>
      <c r="J247" s="48">
        <f t="shared" si="17"/>
        <v>79.58383767018411</v>
      </c>
      <c r="K247" s="48">
        <f t="shared" si="129"/>
        <v>277390.71620000014</v>
      </c>
      <c r="L247" s="48">
        <f t="shared" si="129"/>
        <v>182885.15821999992</v>
      </c>
      <c r="M247" s="48">
        <f t="shared" si="18"/>
        <v>65.930525983479129</v>
      </c>
      <c r="N247" s="48">
        <f t="shared" si="129"/>
        <v>41387.373999999996</v>
      </c>
      <c r="O247" s="48">
        <f t="shared" si="129"/>
        <v>34187.816979999996</v>
      </c>
      <c r="P247" s="48">
        <f t="shared" si="19"/>
        <v>82.604460432788031</v>
      </c>
    </row>
    <row r="248" spans="1:16" ht="31.5" x14ac:dyDescent="0.25">
      <c r="A248" s="109" t="s">
        <v>290</v>
      </c>
      <c r="B248" s="42">
        <f t="shared" si="102"/>
        <v>553779.8478600001</v>
      </c>
      <c r="C248" s="42">
        <f t="shared" si="103"/>
        <v>396966.50513000001</v>
      </c>
      <c r="D248" s="42">
        <f t="shared" si="13"/>
        <v>71.683089708666373</v>
      </c>
      <c r="E248" s="46">
        <f>Дотации!B56</f>
        <v>135068.70000000001</v>
      </c>
      <c r="F248" s="46">
        <f>Дотации!C56</f>
        <v>104678.3</v>
      </c>
      <c r="G248" s="46">
        <f t="shared" si="16"/>
        <v>77.500042570928713</v>
      </c>
      <c r="H248" s="42">
        <f>Субсидии!B243</f>
        <v>106661.65766000001</v>
      </c>
      <c r="I248" s="42">
        <f>Субсидии!C243</f>
        <v>76287.407920000012</v>
      </c>
      <c r="J248" s="42">
        <f t="shared" si="17"/>
        <v>71.522803595625277</v>
      </c>
      <c r="K248" s="42">
        <f>'Субвенции '!B241</f>
        <v>275662.11620000005</v>
      </c>
      <c r="L248" s="42">
        <f>'Субвенции '!C241</f>
        <v>181812.98022999999</v>
      </c>
      <c r="M248" s="42">
        <f t="shared" si="18"/>
        <v>65.9550114235102</v>
      </c>
      <c r="N248" s="42">
        <f>Иные!B111</f>
        <v>36387.373999999996</v>
      </c>
      <c r="O248" s="42">
        <f>Иные!C111</f>
        <v>34187.816979999996</v>
      </c>
      <c r="P248" s="42">
        <f t="shared" si="19"/>
        <v>93.955164173155225</v>
      </c>
    </row>
    <row r="249" spans="1:16" x14ac:dyDescent="0.25">
      <c r="A249" s="110" t="s">
        <v>495</v>
      </c>
      <c r="B249" s="98">
        <f t="shared" si="102"/>
        <v>4512.1899999999996</v>
      </c>
      <c r="C249" s="98">
        <f t="shared" si="103"/>
        <v>3880.6121899999998</v>
      </c>
      <c r="D249" s="98">
        <f t="shared" ref="D249:D259" si="130">C249/B249*100</f>
        <v>86.002854268104841</v>
      </c>
      <c r="E249" s="42"/>
      <c r="F249" s="42"/>
      <c r="G249" s="93"/>
      <c r="H249" s="161">
        <f>Субсидии!B244</f>
        <v>4396.99</v>
      </c>
      <c r="I249" s="161">
        <f>Субсидии!C244</f>
        <v>3809.6446599999999</v>
      </c>
      <c r="J249" s="42">
        <f t="shared" si="17"/>
        <v>86.642104257685375</v>
      </c>
      <c r="K249" s="42">
        <f>'Субвенции '!B242</f>
        <v>115.2</v>
      </c>
      <c r="L249" s="42">
        <f>'Субвенции '!C242</f>
        <v>70.967529999999996</v>
      </c>
      <c r="M249" s="42">
        <f t="shared" ref="M249:M259" si="131">L249/K249*100</f>
        <v>61.603758680555551</v>
      </c>
      <c r="N249" s="42"/>
      <c r="O249" s="42"/>
      <c r="P249" s="42"/>
    </row>
    <row r="250" spans="1:16" x14ac:dyDescent="0.25">
      <c r="A250" s="110" t="s">
        <v>338</v>
      </c>
      <c r="B250" s="98">
        <f t="shared" si="102"/>
        <v>2763.1099999999997</v>
      </c>
      <c r="C250" s="98">
        <f t="shared" si="103"/>
        <v>2627.5493999999999</v>
      </c>
      <c r="D250" s="98">
        <f t="shared" si="130"/>
        <v>95.093912294479779</v>
      </c>
      <c r="E250" s="42"/>
      <c r="F250" s="42"/>
      <c r="G250" s="93"/>
      <c r="H250" s="161">
        <f>Субсидии!B245</f>
        <v>2647.91</v>
      </c>
      <c r="I250" s="161">
        <f>Субсидии!C245</f>
        <v>2557.9</v>
      </c>
      <c r="J250" s="42">
        <f t="shared" si="17"/>
        <v>96.600715281108506</v>
      </c>
      <c r="K250" s="42">
        <f>'Субвенции '!B243</f>
        <v>115.2</v>
      </c>
      <c r="L250" s="42">
        <f>'Субвенции '!C243</f>
        <v>69.6494</v>
      </c>
      <c r="M250" s="42">
        <f t="shared" si="131"/>
        <v>60.459548611111117</v>
      </c>
      <c r="N250" s="42">
        <f>Иные!B112</f>
        <v>0</v>
      </c>
      <c r="O250" s="42">
        <f>Иные!C112</f>
        <v>0</v>
      </c>
      <c r="P250" s="42"/>
    </row>
    <row r="251" spans="1:16" x14ac:dyDescent="0.25">
      <c r="A251" s="110" t="s">
        <v>496</v>
      </c>
      <c r="B251" s="98">
        <f t="shared" si="102"/>
        <v>5973.32</v>
      </c>
      <c r="C251" s="98">
        <f t="shared" si="103"/>
        <v>5498.0385400000005</v>
      </c>
      <c r="D251" s="98">
        <f t="shared" si="130"/>
        <v>92.043261368887002</v>
      </c>
      <c r="E251" s="42"/>
      <c r="F251" s="42"/>
      <c r="G251" s="93"/>
      <c r="H251" s="161">
        <f>Субсидии!B246</f>
        <v>5858.12</v>
      </c>
      <c r="I251" s="161">
        <f>Субсидии!C246</f>
        <v>5428.1306700000005</v>
      </c>
      <c r="J251" s="42">
        <f t="shared" si="17"/>
        <v>92.659943292387325</v>
      </c>
      <c r="K251" s="42">
        <f>'Субвенции '!B244</f>
        <v>115.2</v>
      </c>
      <c r="L251" s="42">
        <f>'Субвенции '!C244</f>
        <v>69.907869999999988</v>
      </c>
      <c r="M251" s="42">
        <f t="shared" si="131"/>
        <v>60.683914930555552</v>
      </c>
      <c r="N251" s="42"/>
      <c r="O251" s="42"/>
      <c r="P251" s="42"/>
    </row>
    <row r="252" spans="1:16" x14ac:dyDescent="0.25">
      <c r="A252" s="110" t="s">
        <v>302</v>
      </c>
      <c r="B252" s="98">
        <f t="shared" si="102"/>
        <v>20447.619150000002</v>
      </c>
      <c r="C252" s="98">
        <f t="shared" si="103"/>
        <v>20301.848829999999</v>
      </c>
      <c r="D252" s="98">
        <f t="shared" si="130"/>
        <v>99.287103701752955</v>
      </c>
      <c r="E252" s="42"/>
      <c r="F252" s="42"/>
      <c r="G252" s="93"/>
      <c r="H252" s="161">
        <f>Субсидии!B247</f>
        <v>20332.419150000002</v>
      </c>
      <c r="I252" s="161">
        <f>Субсидии!C247</f>
        <v>20230.262930000001</v>
      </c>
      <c r="J252" s="42">
        <f t="shared" si="17"/>
        <v>99.497569771475028</v>
      </c>
      <c r="K252" s="42">
        <f>'Субвенции '!B245</f>
        <v>115.2</v>
      </c>
      <c r="L252" s="42">
        <f>'Субвенции '!C245</f>
        <v>71.585899999999995</v>
      </c>
      <c r="M252" s="42">
        <f t="shared" si="131"/>
        <v>62.140538194444439</v>
      </c>
      <c r="N252" s="42"/>
      <c r="O252" s="42"/>
      <c r="P252" s="42"/>
    </row>
    <row r="253" spans="1:16" x14ac:dyDescent="0.25">
      <c r="A253" s="110" t="s">
        <v>449</v>
      </c>
      <c r="B253" s="98">
        <f t="shared" si="102"/>
        <v>4421.0999999999995</v>
      </c>
      <c r="C253" s="98">
        <f t="shared" si="103"/>
        <v>4376.5258199999998</v>
      </c>
      <c r="D253" s="98">
        <f t="shared" si="130"/>
        <v>98.991785302300343</v>
      </c>
      <c r="E253" s="42"/>
      <c r="F253" s="42"/>
      <c r="G253" s="93"/>
      <c r="H253" s="161">
        <f>Субсидии!B248</f>
        <v>4305.8999999999996</v>
      </c>
      <c r="I253" s="161">
        <f>Субсидии!C248</f>
        <v>4305.8999999999996</v>
      </c>
      <c r="J253" s="42">
        <f t="shared" si="17"/>
        <v>100</v>
      </c>
      <c r="K253" s="42">
        <f>'Субвенции '!B246</f>
        <v>115.2</v>
      </c>
      <c r="L253" s="42">
        <f>'Субвенции '!C246</f>
        <v>70.625820000000004</v>
      </c>
      <c r="M253" s="42">
        <f t="shared" si="131"/>
        <v>61.307135416666668</v>
      </c>
      <c r="N253" s="42"/>
      <c r="O253" s="42"/>
      <c r="P253" s="42"/>
    </row>
    <row r="254" spans="1:16" x14ac:dyDescent="0.25">
      <c r="A254" s="110" t="s">
        <v>288</v>
      </c>
      <c r="B254" s="98">
        <f t="shared" si="102"/>
        <v>16974.48661</v>
      </c>
      <c r="C254" s="98">
        <f t="shared" si="103"/>
        <v>10367.22178</v>
      </c>
      <c r="D254" s="98">
        <f t="shared" si="130"/>
        <v>61.075318613126527</v>
      </c>
      <c r="E254" s="42"/>
      <c r="F254" s="42"/>
      <c r="G254" s="93"/>
      <c r="H254" s="161">
        <f>Субсидии!B249</f>
        <v>11397.88661</v>
      </c>
      <c r="I254" s="161">
        <f>Субсидии!C249</f>
        <v>10000</v>
      </c>
      <c r="J254" s="42">
        <f t="shared" si="17"/>
        <v>87.735563110677418</v>
      </c>
      <c r="K254" s="42">
        <f>'Субвенции '!B247</f>
        <v>576.6</v>
      </c>
      <c r="L254" s="42">
        <f>'Субвенции '!C247</f>
        <v>367.22178000000002</v>
      </c>
      <c r="M254" s="42">
        <f t="shared" si="131"/>
        <v>63.687440166493239</v>
      </c>
      <c r="N254" s="42">
        <f>Иные!B113</f>
        <v>5000</v>
      </c>
      <c r="O254" s="42">
        <f>Иные!C113</f>
        <v>0</v>
      </c>
      <c r="P254" s="42"/>
    </row>
    <row r="255" spans="1:16" x14ac:dyDescent="0.25">
      <c r="A255" s="110" t="s">
        <v>497</v>
      </c>
      <c r="B255" s="98">
        <f t="shared" si="102"/>
        <v>3856.29</v>
      </c>
      <c r="C255" s="98">
        <f t="shared" si="103"/>
        <v>3494.8243499999999</v>
      </c>
      <c r="D255" s="98">
        <f t="shared" si="130"/>
        <v>90.626595769509038</v>
      </c>
      <c r="E255" s="42"/>
      <c r="F255" s="42"/>
      <c r="G255" s="93"/>
      <c r="H255" s="161">
        <f>Субсидии!B250</f>
        <v>3741.09</v>
      </c>
      <c r="I255" s="161">
        <f>Субсидии!C250</f>
        <v>3423.9</v>
      </c>
      <c r="J255" s="42">
        <f t="shared" si="17"/>
        <v>91.521454977025414</v>
      </c>
      <c r="K255" s="42">
        <f>'Субвенции '!B248</f>
        <v>115.2</v>
      </c>
      <c r="L255" s="42">
        <f>'Субвенции '!C248</f>
        <v>70.924350000000004</v>
      </c>
      <c r="M255" s="42">
        <f t="shared" si="131"/>
        <v>61.566276041666669</v>
      </c>
      <c r="N255" s="42"/>
      <c r="O255" s="42"/>
      <c r="P255" s="42"/>
    </row>
    <row r="256" spans="1:16" x14ac:dyDescent="0.25">
      <c r="A256" s="110" t="s">
        <v>498</v>
      </c>
      <c r="B256" s="98">
        <f t="shared" si="102"/>
        <v>3097.14</v>
      </c>
      <c r="C256" s="98">
        <f t="shared" si="103"/>
        <v>3046.1465899999998</v>
      </c>
      <c r="D256" s="98">
        <f t="shared" si="130"/>
        <v>98.35353229108145</v>
      </c>
      <c r="E256" s="42"/>
      <c r="F256" s="42"/>
      <c r="G256" s="93"/>
      <c r="H256" s="161">
        <f>Субсидии!B251</f>
        <v>2981.94</v>
      </c>
      <c r="I256" s="161">
        <f>Субсидии!C251</f>
        <v>2981.94</v>
      </c>
      <c r="J256" s="42">
        <f t="shared" si="17"/>
        <v>100</v>
      </c>
      <c r="K256" s="42">
        <f>'Субвенции '!B249</f>
        <v>115.2</v>
      </c>
      <c r="L256" s="42">
        <f>'Субвенции '!C249</f>
        <v>64.206589999999991</v>
      </c>
      <c r="M256" s="42">
        <f t="shared" si="131"/>
        <v>55.734887152777766</v>
      </c>
      <c r="N256" s="42"/>
      <c r="O256" s="42"/>
      <c r="P256" s="42"/>
    </row>
    <row r="257" spans="1:16" x14ac:dyDescent="0.25">
      <c r="A257" s="110" t="s">
        <v>287</v>
      </c>
      <c r="B257" s="98">
        <f t="shared" si="102"/>
        <v>8131.45</v>
      </c>
      <c r="C257" s="98">
        <f t="shared" si="103"/>
        <v>6785.6681100000005</v>
      </c>
      <c r="D257" s="98">
        <f t="shared" si="130"/>
        <v>83.449669001223654</v>
      </c>
      <c r="E257" s="42"/>
      <c r="F257" s="42"/>
      <c r="G257" s="93"/>
      <c r="H257" s="161">
        <f>Субсидии!B252</f>
        <v>8016.25</v>
      </c>
      <c r="I257" s="161">
        <f>Субсидии!C252</f>
        <v>6716.5146700000005</v>
      </c>
      <c r="J257" s="42">
        <f t="shared" si="17"/>
        <v>83.786242569780143</v>
      </c>
      <c r="K257" s="42">
        <f>'Субвенции '!B250</f>
        <v>115.2</v>
      </c>
      <c r="L257" s="42">
        <f>'Субвенции '!C250</f>
        <v>69.153440000000003</v>
      </c>
      <c r="M257" s="42">
        <f t="shared" si="131"/>
        <v>60.029027777777777</v>
      </c>
      <c r="N257" s="42">
        <f>Иные!B114</f>
        <v>0</v>
      </c>
      <c r="O257" s="42">
        <f>Иные!C114</f>
        <v>0</v>
      </c>
      <c r="P257" s="42"/>
    </row>
    <row r="258" spans="1:16" x14ac:dyDescent="0.25">
      <c r="A258" s="110" t="s">
        <v>499</v>
      </c>
      <c r="B258" s="98">
        <f t="shared" si="102"/>
        <v>5155.95</v>
      </c>
      <c r="C258" s="98">
        <f t="shared" si="103"/>
        <v>3332.7748299999998</v>
      </c>
      <c r="D258" s="98">
        <f t="shared" si="130"/>
        <v>64.639393904130188</v>
      </c>
      <c r="E258" s="42"/>
      <c r="F258" s="42"/>
      <c r="G258" s="93"/>
      <c r="H258" s="161">
        <f>Субсидии!B253</f>
        <v>5040.75</v>
      </c>
      <c r="I258" s="161">
        <f>Субсидии!C253</f>
        <v>3256.7</v>
      </c>
      <c r="J258" s="42">
        <f t="shared" si="17"/>
        <v>64.607449288300344</v>
      </c>
      <c r="K258" s="42">
        <f>'Субвенции '!B251</f>
        <v>115.2</v>
      </c>
      <c r="L258" s="42">
        <f>'Субвенции '!C251</f>
        <v>76.074830000000006</v>
      </c>
      <c r="M258" s="42">
        <f t="shared" si="131"/>
        <v>66.037178819444449</v>
      </c>
      <c r="N258" s="42"/>
      <c r="O258" s="42"/>
      <c r="P258" s="42"/>
    </row>
    <row r="259" spans="1:16" x14ac:dyDescent="0.25">
      <c r="A259" s="110" t="s">
        <v>500</v>
      </c>
      <c r="B259" s="98">
        <f t="shared" si="102"/>
        <v>2939.24</v>
      </c>
      <c r="C259" s="98">
        <f t="shared" si="103"/>
        <v>2895.9004799999998</v>
      </c>
      <c r="D259" s="98">
        <f t="shared" si="130"/>
        <v>98.525485499652973</v>
      </c>
      <c r="E259" s="42"/>
      <c r="F259" s="42"/>
      <c r="G259" s="93"/>
      <c r="H259" s="161">
        <f>Субсидии!B254</f>
        <v>2824.04</v>
      </c>
      <c r="I259" s="161">
        <f>Субсидии!C254</f>
        <v>2824.04</v>
      </c>
      <c r="J259" s="42">
        <f t="shared" si="17"/>
        <v>100</v>
      </c>
      <c r="K259" s="42">
        <f>'Субвенции '!B252</f>
        <v>115.2</v>
      </c>
      <c r="L259" s="42">
        <f>'Субвенции '!C252</f>
        <v>71.860479999999995</v>
      </c>
      <c r="M259" s="42">
        <f t="shared" si="131"/>
        <v>62.378888888888881</v>
      </c>
      <c r="N259" s="42"/>
      <c r="O259" s="42"/>
      <c r="P259" s="42"/>
    </row>
    <row r="260" spans="1:16" s="52" customFormat="1" ht="31.5" x14ac:dyDescent="0.25">
      <c r="A260" s="22" t="s">
        <v>325</v>
      </c>
      <c r="B260" s="48">
        <f t="shared" si="102"/>
        <v>530194.74013000017</v>
      </c>
      <c r="C260" s="48">
        <f t="shared" si="103"/>
        <v>317175.60608</v>
      </c>
      <c r="D260" s="48">
        <f t="shared" ref="D260" si="132">C260/B260*100</f>
        <v>59.822473154341495</v>
      </c>
      <c r="E260" s="48">
        <f t="shared" ref="E260:F260" si="133">SUM(E261:E273)</f>
        <v>33607.199999999997</v>
      </c>
      <c r="F260" s="48">
        <f t="shared" si="133"/>
        <v>26308.58</v>
      </c>
      <c r="G260" s="49">
        <f t="shared" si="16"/>
        <v>78.282570401580628</v>
      </c>
      <c r="H260" s="48">
        <f>SUM(H261:H273)</f>
        <v>221427.87683000005</v>
      </c>
      <c r="I260" s="48">
        <f t="shared" ref="I260:O260" si="134">SUM(I261:I273)</f>
        <v>102727.14597</v>
      </c>
      <c r="J260" s="48">
        <f t="shared" si="17"/>
        <v>46.393050161822288</v>
      </c>
      <c r="K260" s="48">
        <f t="shared" si="134"/>
        <v>256423.17930000011</v>
      </c>
      <c r="L260" s="48">
        <f t="shared" si="134"/>
        <v>177645.37353999994</v>
      </c>
      <c r="M260" s="48">
        <f t="shared" si="18"/>
        <v>69.278204109685916</v>
      </c>
      <c r="N260" s="48">
        <f t="shared" si="134"/>
        <v>18736.484</v>
      </c>
      <c r="O260" s="48">
        <f t="shared" si="134"/>
        <v>10494.50657</v>
      </c>
      <c r="P260" s="48">
        <f t="shared" si="19"/>
        <v>56.011077478570684</v>
      </c>
    </row>
    <row r="261" spans="1:16" ht="31.5" x14ac:dyDescent="0.25">
      <c r="A261" s="109" t="s">
        <v>286</v>
      </c>
      <c r="B261" s="42">
        <f t="shared" si="102"/>
        <v>359744.86718999996</v>
      </c>
      <c r="C261" s="42">
        <f t="shared" si="103"/>
        <v>248374.80875999999</v>
      </c>
      <c r="D261" s="42">
        <f t="shared" si="13"/>
        <v>69.041932606315783</v>
      </c>
      <c r="E261" s="46">
        <f>Дотации!B58</f>
        <v>33607.199999999997</v>
      </c>
      <c r="F261" s="46">
        <f>Дотации!C58</f>
        <v>26308.58</v>
      </c>
      <c r="G261" s="46">
        <f t="shared" si="16"/>
        <v>78.282570401580628</v>
      </c>
      <c r="H261" s="42">
        <f>Субсидии!B256</f>
        <v>57533.303890000003</v>
      </c>
      <c r="I261" s="42">
        <f>Субсидии!C256</f>
        <v>34946.641119999993</v>
      </c>
      <c r="J261" s="42">
        <f t="shared" si="17"/>
        <v>60.741585754949398</v>
      </c>
      <c r="K261" s="42">
        <f>'Субвенции '!B254</f>
        <v>254867.87929999997</v>
      </c>
      <c r="L261" s="42">
        <f>'Субвенции '!C254</f>
        <v>176625.08106999999</v>
      </c>
      <c r="M261" s="42">
        <f t="shared" si="18"/>
        <v>69.300643751226914</v>
      </c>
      <c r="N261" s="42">
        <f>Иные!B116</f>
        <v>13736.484</v>
      </c>
      <c r="O261" s="42">
        <f>Иные!C116</f>
        <v>10494.50657</v>
      </c>
      <c r="P261" s="42">
        <f t="shared" si="19"/>
        <v>76.398782759838681</v>
      </c>
    </row>
    <row r="262" spans="1:16" x14ac:dyDescent="0.25">
      <c r="A262" s="110" t="s">
        <v>314</v>
      </c>
      <c r="B262" s="98">
        <f t="shared" si="102"/>
        <v>4396.8</v>
      </c>
      <c r="C262" s="98">
        <f t="shared" si="103"/>
        <v>676.10860000000002</v>
      </c>
      <c r="D262" s="98">
        <f t="shared" ref="D262:D264" si="135">C262/B262*100</f>
        <v>15.377288027656476</v>
      </c>
      <c r="E262" s="42"/>
      <c r="F262" s="42"/>
      <c r="G262" s="93"/>
      <c r="H262" s="161">
        <f>Субсидии!B257</f>
        <v>4281.6000000000004</v>
      </c>
      <c r="I262" s="161">
        <f>Субсидии!C257</f>
        <v>600</v>
      </c>
      <c r="J262" s="42">
        <f t="shared" si="17"/>
        <v>14.013452914798204</v>
      </c>
      <c r="K262" s="42">
        <f>'Субвенции '!B255</f>
        <v>115.2</v>
      </c>
      <c r="L262" s="42">
        <f>'Субвенции '!C255</f>
        <v>76.10860000000001</v>
      </c>
      <c r="M262" s="42">
        <f t="shared" ref="M262:M273" si="136">L262/K262*100</f>
        <v>66.066493055555569</v>
      </c>
      <c r="N262" s="42">
        <f>Иные!B117</f>
        <v>0</v>
      </c>
      <c r="O262" s="42">
        <f>Иные!C117</f>
        <v>0</v>
      </c>
      <c r="P262" s="42"/>
    </row>
    <row r="263" spans="1:16" x14ac:dyDescent="0.25">
      <c r="A263" s="110" t="s">
        <v>315</v>
      </c>
      <c r="B263" s="98">
        <f t="shared" ref="B263:B326" si="137">E263+H263+K263+N263</f>
        <v>4062.7799999999997</v>
      </c>
      <c r="C263" s="98">
        <f t="shared" ref="C263:C326" si="138">F263+I263+L263+O263</f>
        <v>4017.85032</v>
      </c>
      <c r="D263" s="98">
        <f t="shared" si="135"/>
        <v>98.894114867159928</v>
      </c>
      <c r="E263" s="42"/>
      <c r="F263" s="42"/>
      <c r="G263" s="93"/>
      <c r="H263" s="161">
        <f>Субсидии!B258</f>
        <v>3947.58</v>
      </c>
      <c r="I263" s="161">
        <f>Субсидии!C258</f>
        <v>3947.5776000000001</v>
      </c>
      <c r="J263" s="42">
        <f t="shared" si="17"/>
        <v>99.99993920325872</v>
      </c>
      <c r="K263" s="42">
        <f>'Субвенции '!B256</f>
        <v>115.2</v>
      </c>
      <c r="L263" s="42">
        <f>'Субвенции '!C256</f>
        <v>70.272720000000007</v>
      </c>
      <c r="M263" s="42">
        <f t="shared" si="136"/>
        <v>61.000625000000007</v>
      </c>
      <c r="N263" s="42">
        <f>Иные!B118</f>
        <v>0</v>
      </c>
      <c r="O263" s="42">
        <f>Иные!C118</f>
        <v>0</v>
      </c>
      <c r="P263" s="42"/>
    </row>
    <row r="264" spans="1:16" x14ac:dyDescent="0.25">
      <c r="A264" s="110" t="s">
        <v>316</v>
      </c>
      <c r="B264" s="98">
        <f t="shared" si="137"/>
        <v>3170.0199999999995</v>
      </c>
      <c r="C264" s="98">
        <f t="shared" si="138"/>
        <v>2046.4752900000001</v>
      </c>
      <c r="D264" s="98">
        <f t="shared" si="135"/>
        <v>64.557172825408045</v>
      </c>
      <c r="E264" s="42"/>
      <c r="F264" s="42"/>
      <c r="G264" s="93"/>
      <c r="H264" s="161">
        <f>Субсидии!B259</f>
        <v>3054.8199999999997</v>
      </c>
      <c r="I264" s="161">
        <f>Субсидии!C259</f>
        <v>1972.6860000000001</v>
      </c>
      <c r="J264" s="42">
        <f t="shared" si="17"/>
        <v>64.576177974479691</v>
      </c>
      <c r="K264" s="42">
        <f>'Субвенции '!B257</f>
        <v>115.2</v>
      </c>
      <c r="L264" s="42">
        <f>'Субвенции '!C257</f>
        <v>73.789289999999994</v>
      </c>
      <c r="M264" s="42">
        <f t="shared" si="136"/>
        <v>64.053203124999996</v>
      </c>
      <c r="N264" s="42">
        <f>Иные!B119</f>
        <v>0</v>
      </c>
      <c r="O264" s="42">
        <f>Иные!C119</f>
        <v>0</v>
      </c>
      <c r="P264" s="42"/>
    </row>
    <row r="265" spans="1:16" x14ac:dyDescent="0.25">
      <c r="A265" s="110" t="s">
        <v>317</v>
      </c>
      <c r="B265" s="98">
        <f t="shared" si="137"/>
        <v>81700.983260000008</v>
      </c>
      <c r="C265" s="98">
        <f t="shared" si="138"/>
        <v>25654.509050000001</v>
      </c>
      <c r="D265" s="98">
        <f t="shared" ref="D265:D273" si="139">C265/B265*100</f>
        <v>31.400489965168138</v>
      </c>
      <c r="E265" s="42"/>
      <c r="F265" s="42"/>
      <c r="G265" s="93"/>
      <c r="H265" s="161">
        <f>Субсидии!B260</f>
        <v>81585.783260000011</v>
      </c>
      <c r="I265" s="161">
        <f>Субсидии!C260</f>
        <v>25580.9058</v>
      </c>
      <c r="J265" s="42">
        <f t="shared" si="17"/>
        <v>31.354612014299114</v>
      </c>
      <c r="K265" s="42">
        <f>'Субвенции '!B258</f>
        <v>115.2</v>
      </c>
      <c r="L265" s="42">
        <f>'Субвенции '!C258</f>
        <v>73.603250000000003</v>
      </c>
      <c r="M265" s="42">
        <f t="shared" si="136"/>
        <v>63.891710069444443</v>
      </c>
      <c r="N265" s="42">
        <f>Иные!B120</f>
        <v>0</v>
      </c>
      <c r="O265" s="42">
        <f>Иные!C120</f>
        <v>0</v>
      </c>
      <c r="P265" s="42"/>
    </row>
    <row r="266" spans="1:16" x14ac:dyDescent="0.25">
      <c r="A266" s="110" t="s">
        <v>318</v>
      </c>
      <c r="B266" s="98">
        <f t="shared" si="137"/>
        <v>7111.44</v>
      </c>
      <c r="C266" s="98">
        <f t="shared" si="138"/>
        <v>1835.1313399999999</v>
      </c>
      <c r="D266" s="98">
        <f t="shared" si="139"/>
        <v>25.805340971730057</v>
      </c>
      <c r="E266" s="42"/>
      <c r="F266" s="42"/>
      <c r="G266" s="93"/>
      <c r="H266" s="161">
        <f>Субсидии!B261</f>
        <v>6996.24</v>
      </c>
      <c r="I266" s="161">
        <f>Субсидии!C261</f>
        <v>1754</v>
      </c>
      <c r="J266" s="42">
        <f t="shared" si="17"/>
        <v>25.070609355882588</v>
      </c>
      <c r="K266" s="42">
        <f>'Субвенции '!B259</f>
        <v>115.2</v>
      </c>
      <c r="L266" s="42">
        <f>'Субвенции '!C259</f>
        <v>81.131339999999994</v>
      </c>
      <c r="M266" s="42">
        <f t="shared" si="136"/>
        <v>70.426510416666659</v>
      </c>
      <c r="N266" s="42">
        <f>Иные!B121</f>
        <v>0</v>
      </c>
      <c r="O266" s="42">
        <f>Иные!C121</f>
        <v>0</v>
      </c>
      <c r="P266" s="42"/>
    </row>
    <row r="267" spans="1:16" x14ac:dyDescent="0.25">
      <c r="A267" s="110" t="s">
        <v>319</v>
      </c>
      <c r="B267" s="98">
        <f t="shared" si="137"/>
        <v>3904.87</v>
      </c>
      <c r="C267" s="98">
        <f t="shared" si="138"/>
        <v>1990.06195</v>
      </c>
      <c r="D267" s="98">
        <f t="shared" si="139"/>
        <v>50.963590337194333</v>
      </c>
      <c r="E267" s="42"/>
      <c r="F267" s="42"/>
      <c r="G267" s="93"/>
      <c r="H267" s="161">
        <f>Субсидии!B262</f>
        <v>3789.67</v>
      </c>
      <c r="I267" s="161">
        <f>Субсидии!C262</f>
        <v>1917.67</v>
      </c>
      <c r="J267" s="42">
        <f t="shared" si="17"/>
        <v>50.602559061870821</v>
      </c>
      <c r="K267" s="42">
        <f>'Субвенции '!B260</f>
        <v>115.2</v>
      </c>
      <c r="L267" s="42">
        <f>'Субвенции '!C260</f>
        <v>72.391949999999994</v>
      </c>
      <c r="M267" s="42">
        <f t="shared" si="136"/>
        <v>62.840234374999994</v>
      </c>
      <c r="N267" s="42">
        <f>Иные!B122</f>
        <v>0</v>
      </c>
      <c r="O267" s="42">
        <f>Иные!C122</f>
        <v>0</v>
      </c>
      <c r="P267" s="42"/>
    </row>
    <row r="268" spans="1:16" x14ac:dyDescent="0.25">
      <c r="A268" s="110" t="s">
        <v>223</v>
      </c>
      <c r="B268" s="98">
        <f t="shared" si="137"/>
        <v>4172.09</v>
      </c>
      <c r="C268" s="98">
        <f t="shared" si="138"/>
        <v>942.60361</v>
      </c>
      <c r="D268" s="98">
        <f t="shared" si="139"/>
        <v>22.593079487738759</v>
      </c>
      <c r="E268" s="42"/>
      <c r="F268" s="42"/>
      <c r="G268" s="93"/>
      <c r="H268" s="161">
        <f>Субсидии!B263</f>
        <v>4056.89</v>
      </c>
      <c r="I268" s="161">
        <f>Субсидии!C263</f>
        <v>869</v>
      </c>
      <c r="J268" s="42">
        <f t="shared" si="17"/>
        <v>21.420349085136646</v>
      </c>
      <c r="K268" s="42">
        <f>'Субвенции '!B261</f>
        <v>115.2</v>
      </c>
      <c r="L268" s="42">
        <f>'Субвенции '!C261</f>
        <v>73.603610000000003</v>
      </c>
      <c r="M268" s="42">
        <f t="shared" si="136"/>
        <v>63.89202256944445</v>
      </c>
      <c r="N268" s="42">
        <f>Иные!B123</f>
        <v>0</v>
      </c>
      <c r="O268" s="42">
        <f>Иные!C123</f>
        <v>0</v>
      </c>
      <c r="P268" s="42"/>
    </row>
    <row r="269" spans="1:16" x14ac:dyDescent="0.25">
      <c r="A269" s="110" t="s">
        <v>320</v>
      </c>
      <c r="B269" s="98">
        <f t="shared" si="137"/>
        <v>3622.7268399999994</v>
      </c>
      <c r="C269" s="98">
        <f t="shared" si="138"/>
        <v>1311.3634200000001</v>
      </c>
      <c r="D269" s="98">
        <f t="shared" si="139"/>
        <v>36.198241764206557</v>
      </c>
      <c r="E269" s="42"/>
      <c r="F269" s="42"/>
      <c r="G269" s="93"/>
      <c r="H269" s="161">
        <f>Субсидии!B264</f>
        <v>3507.5268399999995</v>
      </c>
      <c r="I269" s="161">
        <f>Субсидии!C264</f>
        <v>1235.9976000000001</v>
      </c>
      <c r="J269" s="42">
        <f t="shared" si="17"/>
        <v>35.238435980150626</v>
      </c>
      <c r="K269" s="42">
        <f>'Субвенции '!B262</f>
        <v>115.2</v>
      </c>
      <c r="L269" s="42">
        <f>'Субвенции '!C262</f>
        <v>75.365820000000014</v>
      </c>
      <c r="M269" s="42">
        <f t="shared" si="136"/>
        <v>65.421718750000011</v>
      </c>
      <c r="N269" s="42">
        <f>Иные!B124</f>
        <v>0</v>
      </c>
      <c r="O269" s="42">
        <f>Иные!C124</f>
        <v>0</v>
      </c>
      <c r="P269" s="42"/>
    </row>
    <row r="270" spans="1:16" x14ac:dyDescent="0.25">
      <c r="A270" s="110" t="s">
        <v>321</v>
      </c>
      <c r="B270" s="98">
        <f t="shared" si="137"/>
        <v>44608.551999999996</v>
      </c>
      <c r="C270" s="98">
        <f t="shared" si="138"/>
        <v>26925.442249999996</v>
      </c>
      <c r="D270" s="98">
        <f t="shared" si="139"/>
        <v>60.359372906791499</v>
      </c>
      <c r="E270" s="42"/>
      <c r="F270" s="42"/>
      <c r="G270" s="93"/>
      <c r="H270" s="161">
        <f>Субсидии!B265</f>
        <v>39320.451999999997</v>
      </c>
      <c r="I270" s="161">
        <f>Субсидии!C265</f>
        <v>26724.931379999998</v>
      </c>
      <c r="J270" s="42">
        <f t="shared" si="17"/>
        <v>67.96699941292637</v>
      </c>
      <c r="K270" s="42">
        <f>'Субвенции '!B263</f>
        <v>288.10000000000002</v>
      </c>
      <c r="L270" s="42">
        <f>'Субвенции '!C263</f>
        <v>200.51086999999998</v>
      </c>
      <c r="M270" s="42">
        <f t="shared" si="136"/>
        <v>69.597664005553611</v>
      </c>
      <c r="N270" s="42">
        <f>Иные!B125</f>
        <v>5000</v>
      </c>
      <c r="O270" s="42">
        <f>Иные!C125</f>
        <v>0</v>
      </c>
      <c r="P270" s="42"/>
    </row>
    <row r="271" spans="1:16" ht="20.25" customHeight="1" x14ac:dyDescent="0.25">
      <c r="A271" s="110" t="s">
        <v>322</v>
      </c>
      <c r="B271" s="98">
        <f t="shared" si="137"/>
        <v>5411.03</v>
      </c>
      <c r="C271" s="98">
        <f t="shared" si="138"/>
        <v>873.26997000000006</v>
      </c>
      <c r="D271" s="98">
        <f t="shared" si="139"/>
        <v>16.138701319342161</v>
      </c>
      <c r="E271" s="42"/>
      <c r="F271" s="42"/>
      <c r="G271" s="93"/>
      <c r="H271" s="161">
        <f>Субсидии!B266</f>
        <v>5295.83</v>
      </c>
      <c r="I271" s="161">
        <f>Субсидии!C266</f>
        <v>800.10540000000003</v>
      </c>
      <c r="J271" s="42">
        <f t="shared" si="17"/>
        <v>15.108215331685496</v>
      </c>
      <c r="K271" s="42">
        <f>'Субвенции '!B264</f>
        <v>115.2</v>
      </c>
      <c r="L271" s="42">
        <f>'Субвенции '!C264</f>
        <v>73.164570000000012</v>
      </c>
      <c r="M271" s="42">
        <f t="shared" si="136"/>
        <v>63.510911458333339</v>
      </c>
      <c r="N271" s="42">
        <f>Иные!B126</f>
        <v>0</v>
      </c>
      <c r="O271" s="42">
        <f>Иные!C126</f>
        <v>0</v>
      </c>
      <c r="P271" s="42"/>
    </row>
    <row r="272" spans="1:16" x14ac:dyDescent="0.25">
      <c r="A272" s="110" t="s">
        <v>323</v>
      </c>
      <c r="B272" s="98">
        <f t="shared" si="137"/>
        <v>2623.43</v>
      </c>
      <c r="C272" s="98">
        <f t="shared" si="138"/>
        <v>76.75376</v>
      </c>
      <c r="D272" s="98">
        <f t="shared" si="139"/>
        <v>2.9257026107043069</v>
      </c>
      <c r="E272" s="42"/>
      <c r="F272" s="42"/>
      <c r="G272" s="93"/>
      <c r="H272" s="161">
        <f>Субсидии!B267</f>
        <v>2508.23</v>
      </c>
      <c r="I272" s="161">
        <f>Субсидии!C267</f>
        <v>0</v>
      </c>
      <c r="J272" s="42">
        <f t="shared" si="17"/>
        <v>0</v>
      </c>
      <c r="K272" s="42">
        <f>'Субвенции '!B265</f>
        <v>115.2</v>
      </c>
      <c r="L272" s="42">
        <f>'Субвенции '!C265</f>
        <v>76.75376</v>
      </c>
      <c r="M272" s="42">
        <f t="shared" si="136"/>
        <v>66.626527777777781</v>
      </c>
      <c r="N272" s="42">
        <f>Иные!B127</f>
        <v>0</v>
      </c>
      <c r="O272" s="42">
        <f>Иные!C127</f>
        <v>0</v>
      </c>
      <c r="P272" s="42"/>
    </row>
    <row r="273" spans="1:16" x14ac:dyDescent="0.25">
      <c r="A273" s="110" t="s">
        <v>324</v>
      </c>
      <c r="B273" s="98">
        <f t="shared" si="137"/>
        <v>5665.1508399999993</v>
      </c>
      <c r="C273" s="98">
        <f t="shared" si="138"/>
        <v>2451.2277599999998</v>
      </c>
      <c r="D273" s="98">
        <f t="shared" si="139"/>
        <v>43.268534752730432</v>
      </c>
      <c r="E273" s="42"/>
      <c r="F273" s="42"/>
      <c r="G273" s="93"/>
      <c r="H273" s="161">
        <f>Субсидии!B268</f>
        <v>5549.9508399999995</v>
      </c>
      <c r="I273" s="161">
        <f>Субсидии!C268</f>
        <v>2377.6310699999999</v>
      </c>
      <c r="J273" s="42">
        <f t="shared" si="17"/>
        <v>42.840578926641449</v>
      </c>
      <c r="K273" s="42">
        <f>'Субвенции '!B266</f>
        <v>115.2</v>
      </c>
      <c r="L273" s="42">
        <f>'Субвенции '!C266</f>
        <v>73.596689999999995</v>
      </c>
      <c r="M273" s="42">
        <f t="shared" si="136"/>
        <v>63.886015624999992</v>
      </c>
      <c r="N273" s="42">
        <f>Иные!B128</f>
        <v>0</v>
      </c>
      <c r="O273" s="42">
        <f>Иные!C128</f>
        <v>0</v>
      </c>
      <c r="P273" s="42"/>
    </row>
    <row r="274" spans="1:16" s="52" customFormat="1" ht="31.5" x14ac:dyDescent="0.25">
      <c r="A274" s="22" t="s">
        <v>313</v>
      </c>
      <c r="B274" s="48">
        <f t="shared" si="137"/>
        <v>868876.73759999988</v>
      </c>
      <c r="C274" s="48">
        <f t="shared" si="138"/>
        <v>667582.66911999998</v>
      </c>
      <c r="D274" s="48">
        <f t="shared" ref="D274" si="140">C274/B274*100</f>
        <v>76.83283948468781</v>
      </c>
      <c r="E274" s="48">
        <f t="shared" ref="E274:F274" si="141">SUM(E275:E281)</f>
        <v>191913.60000000001</v>
      </c>
      <c r="F274" s="48">
        <f t="shared" si="141"/>
        <v>151930.45000000001</v>
      </c>
      <c r="G274" s="49">
        <f t="shared" si="16"/>
        <v>79.166067438680741</v>
      </c>
      <c r="H274" s="48">
        <f>SUM(H275:H281)</f>
        <v>159093.85800000001</v>
      </c>
      <c r="I274" s="48">
        <f t="shared" ref="I274:O274" si="142">SUM(I275:I281)</f>
        <v>127272.58250999999</v>
      </c>
      <c r="J274" s="48">
        <f t="shared" si="17"/>
        <v>79.998426155458489</v>
      </c>
      <c r="K274" s="48">
        <f t="shared" si="142"/>
        <v>390565.79359999992</v>
      </c>
      <c r="L274" s="48">
        <f t="shared" si="142"/>
        <v>276579.95434000005</v>
      </c>
      <c r="M274" s="48">
        <f t="shared" si="18"/>
        <v>70.815201656717775</v>
      </c>
      <c r="N274" s="48">
        <f t="shared" si="142"/>
        <v>127303.486</v>
      </c>
      <c r="O274" s="48">
        <f t="shared" si="142"/>
        <v>111799.68226999999</v>
      </c>
      <c r="P274" s="48">
        <f t="shared" si="19"/>
        <v>87.821383202342147</v>
      </c>
    </row>
    <row r="275" spans="1:16" ht="31.5" x14ac:dyDescent="0.25">
      <c r="A275" s="109" t="s">
        <v>285</v>
      </c>
      <c r="B275" s="42">
        <f t="shared" si="137"/>
        <v>710579.3359200001</v>
      </c>
      <c r="C275" s="42">
        <f t="shared" si="138"/>
        <v>516066.68996000005</v>
      </c>
      <c r="D275" s="42">
        <f t="shared" si="13"/>
        <v>72.626188783246704</v>
      </c>
      <c r="E275" s="46">
        <f>Дотации!B60</f>
        <v>191913.60000000001</v>
      </c>
      <c r="F275" s="46">
        <f>Дотации!C60</f>
        <v>151930.45000000001</v>
      </c>
      <c r="G275" s="46">
        <f t="shared" si="16"/>
        <v>79.166067438680741</v>
      </c>
      <c r="H275" s="42">
        <f>Субсидии!B270</f>
        <v>98071.956320000012</v>
      </c>
      <c r="I275" s="42">
        <f>Субсидии!C270</f>
        <v>67491.078439999997</v>
      </c>
      <c r="J275" s="42">
        <f t="shared" si="17"/>
        <v>68.817917957894764</v>
      </c>
      <c r="K275" s="42">
        <f>'Субвенции '!B268</f>
        <v>389125.29360000003</v>
      </c>
      <c r="L275" s="42">
        <f>'Субвенции '!C268</f>
        <v>275644.97327000002</v>
      </c>
      <c r="M275" s="42">
        <f t="shared" si="18"/>
        <v>70.837074280077076</v>
      </c>
      <c r="N275" s="42">
        <f>Иные!B130</f>
        <v>31468.485999999997</v>
      </c>
      <c r="O275" s="42">
        <f>Иные!C130</f>
        <v>21000.188249999999</v>
      </c>
      <c r="P275" s="42">
        <f t="shared" si="19"/>
        <v>66.734027973255522</v>
      </c>
    </row>
    <row r="276" spans="1:16" x14ac:dyDescent="0.25">
      <c r="A276" s="110" t="s">
        <v>312</v>
      </c>
      <c r="B276" s="98">
        <f t="shared" si="137"/>
        <v>117300.86408</v>
      </c>
      <c r="C276" s="98">
        <f t="shared" si="138"/>
        <v>112086.21896</v>
      </c>
      <c r="D276" s="98">
        <f t="shared" ref="D276:D281" si="143">C276/B276*100</f>
        <v>95.554469985452471</v>
      </c>
      <c r="E276" s="42"/>
      <c r="F276" s="42"/>
      <c r="G276" s="93"/>
      <c r="H276" s="161">
        <f>Субсидии!B271</f>
        <v>21465.864079999999</v>
      </c>
      <c r="I276" s="161">
        <f>Субсидии!C271</f>
        <v>21286.72494</v>
      </c>
      <c r="J276" s="42">
        <f t="shared" ref="J276:J281" si="144">I276/H276*100</f>
        <v>99.16546969955472</v>
      </c>
      <c r="K276" s="42"/>
      <c r="L276" s="42"/>
      <c r="M276" s="42"/>
      <c r="N276" s="42">
        <f>Иные!B131</f>
        <v>95835</v>
      </c>
      <c r="O276" s="42">
        <f>Иные!C131</f>
        <v>90799.494019999998</v>
      </c>
      <c r="P276" s="42">
        <f t="shared" si="19"/>
        <v>94.745650357385088</v>
      </c>
    </row>
    <row r="277" spans="1:16" x14ac:dyDescent="0.25">
      <c r="A277" s="110" t="s">
        <v>501</v>
      </c>
      <c r="B277" s="98">
        <f t="shared" si="137"/>
        <v>7610.3580000000002</v>
      </c>
      <c r="C277" s="98">
        <f t="shared" si="138"/>
        <v>6453.8342599999996</v>
      </c>
      <c r="D277" s="98">
        <f t="shared" si="143"/>
        <v>84.803293879210401</v>
      </c>
      <c r="E277" s="42"/>
      <c r="F277" s="42"/>
      <c r="G277" s="93"/>
      <c r="H277" s="161">
        <f>Субсидии!B272</f>
        <v>7322.2579999999998</v>
      </c>
      <c r="I277" s="161">
        <f>Субсидии!C272</f>
        <v>6260.99953</v>
      </c>
      <c r="J277" s="42">
        <f t="shared" si="144"/>
        <v>85.506404308616283</v>
      </c>
      <c r="K277" s="42">
        <f>'Субвенции '!B269</f>
        <v>288.10000000000002</v>
      </c>
      <c r="L277" s="42">
        <f>'Субвенции '!C269</f>
        <v>192.83473000000001</v>
      </c>
      <c r="M277" s="42">
        <f>L277/K277*100</f>
        <v>66.933262755987499</v>
      </c>
      <c r="N277" s="42"/>
      <c r="O277" s="42"/>
      <c r="P277" s="42"/>
    </row>
    <row r="278" spans="1:16" x14ac:dyDescent="0.25">
      <c r="A278" s="110" t="s">
        <v>502</v>
      </c>
      <c r="B278" s="98">
        <f t="shared" si="137"/>
        <v>8623.8796000000002</v>
      </c>
      <c r="C278" s="98">
        <f t="shared" si="138"/>
        <v>8530.6884699999991</v>
      </c>
      <c r="D278" s="98">
        <f t="shared" si="143"/>
        <v>98.919382756688762</v>
      </c>
      <c r="E278" s="42"/>
      <c r="F278" s="42"/>
      <c r="G278" s="93"/>
      <c r="H278" s="161">
        <f>Субсидии!B273</f>
        <v>8335.7795999999998</v>
      </c>
      <c r="I278" s="161">
        <f>Субсидии!C273</f>
        <v>8335.7795999999998</v>
      </c>
      <c r="J278" s="42">
        <f t="shared" si="144"/>
        <v>100</v>
      </c>
      <c r="K278" s="42">
        <f>'Субвенции '!B270</f>
        <v>288.10000000000002</v>
      </c>
      <c r="L278" s="42">
        <f>'Субвенции '!C270</f>
        <v>194.90887000000001</v>
      </c>
      <c r="M278" s="42">
        <f>L278/K278*100</f>
        <v>67.653200277681364</v>
      </c>
      <c r="N278" s="42"/>
      <c r="O278" s="42"/>
      <c r="P278" s="42"/>
    </row>
    <row r="279" spans="1:16" x14ac:dyDescent="0.25">
      <c r="A279" s="110" t="s">
        <v>419</v>
      </c>
      <c r="B279" s="98">
        <f t="shared" si="137"/>
        <v>8340.1</v>
      </c>
      <c r="C279" s="98">
        <f t="shared" si="138"/>
        <v>8231.76757</v>
      </c>
      <c r="D279" s="98">
        <f t="shared" si="143"/>
        <v>98.701065574753301</v>
      </c>
      <c r="E279" s="42"/>
      <c r="F279" s="42"/>
      <c r="G279" s="93"/>
      <c r="H279" s="161">
        <f>Субсидии!B274</f>
        <v>8052</v>
      </c>
      <c r="I279" s="161">
        <f>Субсидии!C274</f>
        <v>8052</v>
      </c>
      <c r="J279" s="42">
        <f t="shared" si="144"/>
        <v>100</v>
      </c>
      <c r="K279" s="42">
        <f>'Субвенции '!B271</f>
        <v>288.10000000000002</v>
      </c>
      <c r="L279" s="42">
        <f>'Субвенции '!C271</f>
        <v>179.76757000000001</v>
      </c>
      <c r="M279" s="42">
        <f>L279/K279*100</f>
        <v>62.397629295383553</v>
      </c>
      <c r="N279" s="42"/>
      <c r="O279" s="42"/>
      <c r="P279" s="42"/>
    </row>
    <row r="280" spans="1:16" x14ac:dyDescent="0.25">
      <c r="A280" s="110" t="s">
        <v>503</v>
      </c>
      <c r="B280" s="98">
        <f t="shared" si="137"/>
        <v>9996.1</v>
      </c>
      <c r="C280" s="98">
        <f t="shared" si="138"/>
        <v>9900.2734299999993</v>
      </c>
      <c r="D280" s="98">
        <f t="shared" si="143"/>
        <v>99.04136043056792</v>
      </c>
      <c r="E280" s="42"/>
      <c r="F280" s="42"/>
      <c r="G280" s="93"/>
      <c r="H280" s="161">
        <f>Субсидии!B275</f>
        <v>9708</v>
      </c>
      <c r="I280" s="161">
        <f>Субсидии!C275</f>
        <v>9708</v>
      </c>
      <c r="J280" s="42">
        <f t="shared" si="144"/>
        <v>100</v>
      </c>
      <c r="K280" s="42">
        <f>'Субвенции '!B272</f>
        <v>288.10000000000002</v>
      </c>
      <c r="L280" s="42">
        <f>'Субвенции '!C272</f>
        <v>192.27342999999999</v>
      </c>
      <c r="M280" s="42">
        <f>L280/K280*100</f>
        <v>66.738434571329392</v>
      </c>
      <c r="N280" s="42"/>
      <c r="O280" s="42"/>
      <c r="P280" s="42"/>
    </row>
    <row r="281" spans="1:16" x14ac:dyDescent="0.25">
      <c r="A281" s="110" t="s">
        <v>504</v>
      </c>
      <c r="B281" s="98">
        <f t="shared" si="137"/>
        <v>6426.1</v>
      </c>
      <c r="C281" s="98">
        <f t="shared" si="138"/>
        <v>6313.1964699999999</v>
      </c>
      <c r="D281" s="98">
        <f t="shared" si="143"/>
        <v>98.24304741600659</v>
      </c>
      <c r="E281" s="42"/>
      <c r="F281" s="42"/>
      <c r="G281" s="93"/>
      <c r="H281" s="161">
        <f>Субсидии!B276</f>
        <v>6138</v>
      </c>
      <c r="I281" s="161">
        <f>Субсидии!C276</f>
        <v>6138</v>
      </c>
      <c r="J281" s="42">
        <f t="shared" si="144"/>
        <v>100</v>
      </c>
      <c r="K281" s="42">
        <f>'Субвенции '!B273</f>
        <v>288.10000000000002</v>
      </c>
      <c r="L281" s="42">
        <f>'Субвенции '!C273</f>
        <v>175.19647000000001</v>
      </c>
      <c r="M281" s="42">
        <f>L281/K281*100</f>
        <v>60.810992710864276</v>
      </c>
      <c r="N281" s="42"/>
      <c r="O281" s="42"/>
      <c r="P281" s="42"/>
    </row>
    <row r="282" spans="1:16" s="52" customFormat="1" ht="31.5" x14ac:dyDescent="0.25">
      <c r="A282" s="22" t="s">
        <v>349</v>
      </c>
      <c r="B282" s="48">
        <f t="shared" si="137"/>
        <v>544506.7750100001</v>
      </c>
      <c r="C282" s="48">
        <f t="shared" si="138"/>
        <v>395377.45832999994</v>
      </c>
      <c r="D282" s="48">
        <f t="shared" ref="D282" si="145">C282/B282*100</f>
        <v>72.612036521077016</v>
      </c>
      <c r="E282" s="48">
        <f t="shared" ref="E282:F282" si="146">SUM(E283:E291)</f>
        <v>114516.90000000001</v>
      </c>
      <c r="F282" s="48">
        <f t="shared" si="146"/>
        <v>88413.900000000009</v>
      </c>
      <c r="G282" s="49">
        <f t="shared" si="16"/>
        <v>77.205984444217407</v>
      </c>
      <c r="H282" s="48">
        <f>SUM(H283:H291)</f>
        <v>205678.72130999999</v>
      </c>
      <c r="I282" s="48">
        <f t="shared" ref="I282:O282" si="147">SUM(I283:I291)</f>
        <v>142392.92569999996</v>
      </c>
      <c r="J282" s="48">
        <f t="shared" si="17"/>
        <v>69.230752113333409</v>
      </c>
      <c r="K282" s="48">
        <f t="shared" si="147"/>
        <v>208503.0377000001</v>
      </c>
      <c r="L282" s="48">
        <f t="shared" si="147"/>
        <v>152342.89239999998</v>
      </c>
      <c r="M282" s="48">
        <f t="shared" si="18"/>
        <v>73.065070936374127</v>
      </c>
      <c r="N282" s="48">
        <f t="shared" si="147"/>
        <v>15808.116</v>
      </c>
      <c r="O282" s="48">
        <f t="shared" si="147"/>
        <v>12227.740229999999</v>
      </c>
      <c r="P282" s="48">
        <f t="shared" si="19"/>
        <v>77.351027978286595</v>
      </c>
    </row>
    <row r="283" spans="1:16" ht="31.5" x14ac:dyDescent="0.25">
      <c r="A283" s="109" t="s">
        <v>284</v>
      </c>
      <c r="B283" s="42">
        <f t="shared" si="137"/>
        <v>432687.07500999997</v>
      </c>
      <c r="C283" s="42">
        <f t="shared" si="138"/>
        <v>317201.48752999993</v>
      </c>
      <c r="D283" s="42">
        <f t="shared" si="13"/>
        <v>73.309674785795025</v>
      </c>
      <c r="E283" s="46">
        <f>Дотации!B62</f>
        <v>114516.90000000001</v>
      </c>
      <c r="F283" s="46">
        <f>Дотации!C62</f>
        <v>88413.900000000009</v>
      </c>
      <c r="G283" s="46">
        <f t="shared" si="16"/>
        <v>77.205984444217407</v>
      </c>
      <c r="H283" s="42">
        <f>Субсидии!B278</f>
        <v>100299.32130999998</v>
      </c>
      <c r="I283" s="42">
        <f>Субсидии!C278</f>
        <v>70048.95239999998</v>
      </c>
      <c r="J283" s="42">
        <f t="shared" si="17"/>
        <v>69.839906676433316</v>
      </c>
      <c r="K283" s="42">
        <f>'Субвенции '!B275</f>
        <v>207062.73770000003</v>
      </c>
      <c r="L283" s="42">
        <f>'Субвенции '!C275</f>
        <v>151510.89489999998</v>
      </c>
      <c r="M283" s="42">
        <f t="shared" si="18"/>
        <v>73.171492168482018</v>
      </c>
      <c r="N283" s="42">
        <f>Иные!B133</f>
        <v>10808.116</v>
      </c>
      <c r="O283" s="42">
        <f>Иные!C133</f>
        <v>7227.7402299999994</v>
      </c>
      <c r="P283" s="42">
        <f t="shared" si="19"/>
        <v>66.87326662667202</v>
      </c>
    </row>
    <row r="284" spans="1:16" x14ac:dyDescent="0.25">
      <c r="A284" s="110" t="s">
        <v>506</v>
      </c>
      <c r="B284" s="98">
        <f t="shared" si="137"/>
        <v>10123.830000000002</v>
      </c>
      <c r="C284" s="98">
        <f t="shared" si="138"/>
        <v>6481.04792</v>
      </c>
      <c r="D284" s="98">
        <f t="shared" ref="D284:D291" si="148">C284/B284*100</f>
        <v>64.017747433530587</v>
      </c>
      <c r="E284" s="42"/>
      <c r="F284" s="42"/>
      <c r="G284" s="93"/>
      <c r="H284" s="161">
        <f>Субсидии!B280</f>
        <v>10008.630000000001</v>
      </c>
      <c r="I284" s="161">
        <f>Субсидии!C280</f>
        <v>6421.2</v>
      </c>
      <c r="J284" s="42">
        <f t="shared" si="17"/>
        <v>64.156632825871256</v>
      </c>
      <c r="K284" s="42">
        <f>'Субвенции '!B276</f>
        <v>115.2</v>
      </c>
      <c r="L284" s="42">
        <f>'Субвенции '!C276</f>
        <v>59.847919999999995</v>
      </c>
      <c r="M284" s="42">
        <f t="shared" ref="M284:M291" si="149">L284/K284*100</f>
        <v>51.951319444444444</v>
      </c>
      <c r="N284" s="42"/>
      <c r="O284" s="42"/>
      <c r="P284" s="42"/>
    </row>
    <row r="285" spans="1:16" x14ac:dyDescent="0.25">
      <c r="A285" s="110" t="s">
        <v>576</v>
      </c>
      <c r="B285" s="98">
        <f t="shared" si="137"/>
        <v>5866.5199999999995</v>
      </c>
      <c r="C285" s="98">
        <f t="shared" si="138"/>
        <v>2881.1706599999998</v>
      </c>
      <c r="D285" s="98">
        <f t="shared" si="148"/>
        <v>49.112091325010397</v>
      </c>
      <c r="E285" s="42"/>
      <c r="F285" s="42"/>
      <c r="G285" s="93"/>
      <c r="H285" s="161">
        <f>Субсидии!B279</f>
        <v>5751.32</v>
      </c>
      <c r="I285" s="161">
        <f>Субсидии!C279</f>
        <v>2813.5</v>
      </c>
      <c r="J285" s="42">
        <f t="shared" si="17"/>
        <v>48.91920463476211</v>
      </c>
      <c r="K285" s="42">
        <f>'Субвенции '!B277</f>
        <v>115.2</v>
      </c>
      <c r="L285" s="42">
        <f>'Субвенции '!C277</f>
        <v>67.670659999999998</v>
      </c>
      <c r="M285" s="42">
        <f t="shared" si="149"/>
        <v>58.741892361111105</v>
      </c>
      <c r="N285" s="42"/>
      <c r="O285" s="42"/>
      <c r="P285" s="42"/>
    </row>
    <row r="286" spans="1:16" x14ac:dyDescent="0.25">
      <c r="A286" s="110" t="s">
        <v>509</v>
      </c>
      <c r="B286" s="98">
        <f t="shared" si="137"/>
        <v>6862.5199999999995</v>
      </c>
      <c r="C286" s="98">
        <f t="shared" si="138"/>
        <v>6814.5888500000001</v>
      </c>
      <c r="D286" s="98">
        <f t="shared" si="148"/>
        <v>99.301551762326383</v>
      </c>
      <c r="E286" s="42"/>
      <c r="F286" s="42"/>
      <c r="G286" s="93"/>
      <c r="H286" s="161">
        <f>Субсидии!B281</f>
        <v>6747.32</v>
      </c>
      <c r="I286" s="161">
        <f>Субсидии!C281</f>
        <v>6747.32</v>
      </c>
      <c r="J286" s="42">
        <f t="shared" si="17"/>
        <v>100</v>
      </c>
      <c r="K286" s="42">
        <f>'Субвенции '!B278</f>
        <v>115.2</v>
      </c>
      <c r="L286" s="42">
        <f>'Субвенции '!C278</f>
        <v>67.26885</v>
      </c>
      <c r="M286" s="42">
        <f t="shared" si="149"/>
        <v>58.393098958333333</v>
      </c>
      <c r="N286" s="42"/>
      <c r="O286" s="42"/>
      <c r="P286" s="42"/>
    </row>
    <row r="287" spans="1:16" x14ac:dyDescent="0.25">
      <c r="A287" s="110" t="s">
        <v>348</v>
      </c>
      <c r="B287" s="98">
        <f t="shared" si="137"/>
        <v>17627</v>
      </c>
      <c r="C287" s="98">
        <f t="shared" si="138"/>
        <v>11443.272800000001</v>
      </c>
      <c r="D287" s="98">
        <f t="shared" si="148"/>
        <v>64.919003800987127</v>
      </c>
      <c r="E287" s="42"/>
      <c r="F287" s="42"/>
      <c r="G287" s="93"/>
      <c r="H287" s="161">
        <f>Субсидии!B282</f>
        <v>17338.900000000001</v>
      </c>
      <c r="I287" s="161">
        <f>Субсидии!C282</f>
        <v>11273.022000000001</v>
      </c>
      <c r="J287" s="42">
        <f t="shared" si="17"/>
        <v>65.015785315100729</v>
      </c>
      <c r="K287" s="42">
        <f>'Субвенции '!B279</f>
        <v>288.10000000000002</v>
      </c>
      <c r="L287" s="42">
        <f>'Субвенции '!C279</f>
        <v>170.2508</v>
      </c>
      <c r="M287" s="42">
        <f t="shared" si="149"/>
        <v>59.094342242276987</v>
      </c>
      <c r="N287" s="42"/>
      <c r="O287" s="42"/>
      <c r="P287" s="42"/>
    </row>
    <row r="288" spans="1:16" x14ac:dyDescent="0.25">
      <c r="A288" s="110" t="s">
        <v>577</v>
      </c>
      <c r="B288" s="98">
        <f t="shared" si="137"/>
        <v>5386.7300000000005</v>
      </c>
      <c r="C288" s="98">
        <f t="shared" si="138"/>
        <v>3015.7838199999997</v>
      </c>
      <c r="D288" s="98">
        <f t="shared" si="148"/>
        <v>55.985427522819954</v>
      </c>
      <c r="E288" s="42"/>
      <c r="F288" s="42"/>
      <c r="G288" s="93"/>
      <c r="H288" s="161">
        <f>Субсидии!B283</f>
        <v>5271.5300000000007</v>
      </c>
      <c r="I288" s="161">
        <f>Субсидии!C283</f>
        <v>2948.6797899999997</v>
      </c>
      <c r="J288" s="42">
        <f t="shared" si="17"/>
        <v>55.935938712290344</v>
      </c>
      <c r="K288" s="42">
        <f>'Субвенции '!B280</f>
        <v>115.2</v>
      </c>
      <c r="L288" s="42">
        <f>'Субвенции '!C280</f>
        <v>67.104029999999995</v>
      </c>
      <c r="M288" s="42">
        <f t="shared" si="149"/>
        <v>58.250026041666658</v>
      </c>
      <c r="N288" s="42"/>
      <c r="O288" s="42"/>
      <c r="P288" s="42"/>
    </row>
    <row r="289" spans="1:16" x14ac:dyDescent="0.25">
      <c r="A289" s="110" t="s">
        <v>507</v>
      </c>
      <c r="B289" s="98">
        <f t="shared" si="137"/>
        <v>14292.890000000001</v>
      </c>
      <c r="C289" s="98">
        <f t="shared" si="138"/>
        <v>7090.7892400000001</v>
      </c>
      <c r="D289" s="98">
        <f t="shared" si="148"/>
        <v>49.610605272971384</v>
      </c>
      <c r="E289" s="42"/>
      <c r="F289" s="42"/>
      <c r="G289" s="93"/>
      <c r="H289" s="161">
        <f>Субсидии!B284</f>
        <v>14004.79</v>
      </c>
      <c r="I289" s="161">
        <f>Субсидии!C284</f>
        <v>6918</v>
      </c>
      <c r="J289" s="42">
        <f t="shared" si="17"/>
        <v>49.397384751931298</v>
      </c>
      <c r="K289" s="42">
        <f>'Субвенции '!B281</f>
        <v>288.10000000000002</v>
      </c>
      <c r="L289" s="42">
        <f>'Субвенции '!C281</f>
        <v>172.78923999999998</v>
      </c>
      <c r="M289" s="42">
        <f t="shared" si="149"/>
        <v>59.975439083651494</v>
      </c>
      <c r="N289" s="42"/>
      <c r="O289" s="42"/>
      <c r="P289" s="42"/>
    </row>
    <row r="290" spans="1:16" x14ac:dyDescent="0.25">
      <c r="A290" s="110" t="s">
        <v>237</v>
      </c>
      <c r="B290" s="98">
        <f t="shared" si="137"/>
        <v>4002.0499999999997</v>
      </c>
      <c r="C290" s="98">
        <f t="shared" si="138"/>
        <v>1829.7161799999999</v>
      </c>
      <c r="D290" s="98">
        <f t="shared" si="148"/>
        <v>45.719473269949148</v>
      </c>
      <c r="E290" s="42"/>
      <c r="F290" s="42"/>
      <c r="G290" s="93"/>
      <c r="H290" s="161">
        <f>Субсидии!B285</f>
        <v>3886.85</v>
      </c>
      <c r="I290" s="161">
        <f>Субсидии!C285</f>
        <v>1764.6871699999999</v>
      </c>
      <c r="J290" s="42">
        <f t="shared" si="17"/>
        <v>45.401473429640973</v>
      </c>
      <c r="K290" s="42">
        <f>'Субвенции '!B282</f>
        <v>115.2</v>
      </c>
      <c r="L290" s="42">
        <f>'Субвенции '!C282</f>
        <v>65.02901</v>
      </c>
      <c r="M290" s="42">
        <f t="shared" si="149"/>
        <v>56.448793402777774</v>
      </c>
      <c r="N290" s="42"/>
      <c r="O290" s="42"/>
      <c r="P290" s="42"/>
    </row>
    <row r="291" spans="1:16" x14ac:dyDescent="0.25">
      <c r="A291" s="112" t="s">
        <v>508</v>
      </c>
      <c r="B291" s="308">
        <f t="shared" si="137"/>
        <v>47658.159999999996</v>
      </c>
      <c r="C291" s="308">
        <f t="shared" si="138"/>
        <v>38619.601329999998</v>
      </c>
      <c r="D291" s="308">
        <f t="shared" si="148"/>
        <v>81.034604210485668</v>
      </c>
      <c r="E291" s="50"/>
      <c r="F291" s="50"/>
      <c r="G291" s="99"/>
      <c r="H291" s="162">
        <f>Субсидии!B286</f>
        <v>42370.06</v>
      </c>
      <c r="I291" s="162">
        <f>Субсидии!C286</f>
        <v>33457.564339999997</v>
      </c>
      <c r="J291" s="42">
        <f t="shared" si="17"/>
        <v>78.965109655261273</v>
      </c>
      <c r="K291" s="50">
        <f>'Субвенции '!B283</f>
        <v>288.10000000000002</v>
      </c>
      <c r="L291" s="50">
        <f>'Субвенции '!C283</f>
        <v>162.03699</v>
      </c>
      <c r="M291" s="50">
        <f t="shared" si="149"/>
        <v>56.24331482124262</v>
      </c>
      <c r="N291" s="50">
        <f>Иные!B135</f>
        <v>5000</v>
      </c>
      <c r="O291" s="50">
        <f>Иные!C135</f>
        <v>5000</v>
      </c>
      <c r="P291" s="42"/>
    </row>
    <row r="292" spans="1:16" s="52" customFormat="1" ht="31.5" x14ac:dyDescent="0.25">
      <c r="A292" s="22" t="s">
        <v>341</v>
      </c>
      <c r="B292" s="48">
        <f t="shared" si="137"/>
        <v>1326954.3793799998</v>
      </c>
      <c r="C292" s="48">
        <f t="shared" si="138"/>
        <v>1006749.1397299999</v>
      </c>
      <c r="D292" s="48">
        <f t="shared" ref="D292" si="150">C292/B292*100</f>
        <v>75.869159887801786</v>
      </c>
      <c r="E292" s="48">
        <f t="shared" ref="E292:F292" si="151">SUM(E293:E302)</f>
        <v>181965.3</v>
      </c>
      <c r="F292" s="48">
        <f t="shared" si="151"/>
        <v>142447.53</v>
      </c>
      <c r="G292" s="49">
        <f t="shared" si="16"/>
        <v>78.282798973210831</v>
      </c>
      <c r="H292" s="48">
        <f>SUM(H293:H302)</f>
        <v>372985.46758</v>
      </c>
      <c r="I292" s="48">
        <f t="shared" ref="I292:O292" si="152">SUM(I293:I302)</f>
        <v>260405.91932000007</v>
      </c>
      <c r="J292" s="48">
        <f t="shared" si="17"/>
        <v>69.816639508655058</v>
      </c>
      <c r="K292" s="48">
        <f t="shared" si="152"/>
        <v>632403.09979999985</v>
      </c>
      <c r="L292" s="48">
        <f t="shared" si="152"/>
        <v>482571.89913999994</v>
      </c>
      <c r="M292" s="48">
        <f t="shared" si="18"/>
        <v>76.307642908868615</v>
      </c>
      <c r="N292" s="48">
        <f t="shared" si="152"/>
        <v>139600.51199999999</v>
      </c>
      <c r="O292" s="48">
        <f t="shared" si="152"/>
        <v>121323.79126999999</v>
      </c>
      <c r="P292" s="48">
        <f t="shared" si="19"/>
        <v>86.907841190439186</v>
      </c>
    </row>
    <row r="293" spans="1:16" ht="31.5" x14ac:dyDescent="0.25">
      <c r="A293" s="109" t="s">
        <v>283</v>
      </c>
      <c r="B293" s="42">
        <f t="shared" si="137"/>
        <v>987813.29317000019</v>
      </c>
      <c r="C293" s="42">
        <f t="shared" si="138"/>
        <v>747279.37407000014</v>
      </c>
      <c r="D293" s="42">
        <f t="shared" si="13"/>
        <v>75.649860073445609</v>
      </c>
      <c r="E293" s="46">
        <f>Дотации!B64</f>
        <v>181965.3</v>
      </c>
      <c r="F293" s="46">
        <f>Дотации!C64</f>
        <v>142447.53</v>
      </c>
      <c r="G293" s="46">
        <f t="shared" si="16"/>
        <v>78.282798973210831</v>
      </c>
      <c r="H293" s="42">
        <f>Субсидии!B288</f>
        <v>143231.68137000003</v>
      </c>
      <c r="I293" s="42">
        <f>Субсидии!C288</f>
        <v>99408.297610000023</v>
      </c>
      <c r="J293" s="42">
        <f t="shared" si="17"/>
        <v>69.403847430378036</v>
      </c>
      <c r="K293" s="42">
        <f>'Субвенции '!B285</f>
        <v>630444.09980000008</v>
      </c>
      <c r="L293" s="42">
        <f>'Субвенции '!C285</f>
        <v>481293.55410000001</v>
      </c>
      <c r="M293" s="42">
        <f t="shared" si="18"/>
        <v>76.34198722022839</v>
      </c>
      <c r="N293" s="42">
        <f>Иные!B137</f>
        <v>32172.212</v>
      </c>
      <c r="O293" s="42">
        <f>Иные!C137</f>
        <v>24129.992359999997</v>
      </c>
      <c r="P293" s="42">
        <f t="shared" si="19"/>
        <v>75.002590309923349</v>
      </c>
    </row>
    <row r="294" spans="1:16" x14ac:dyDescent="0.25">
      <c r="A294" s="110" t="s">
        <v>510</v>
      </c>
      <c r="B294" s="98">
        <f t="shared" si="137"/>
        <v>174918.20152</v>
      </c>
      <c r="C294" s="98">
        <f t="shared" si="138"/>
        <v>146401.73457999999</v>
      </c>
      <c r="D294" s="98">
        <f t="shared" ref="D294:D302" si="153">C294/B294*100</f>
        <v>83.697255807458404</v>
      </c>
      <c r="E294" s="42"/>
      <c r="F294" s="42"/>
      <c r="G294" s="93"/>
      <c r="H294" s="161">
        <f>Субсидии!B289</f>
        <v>67489.901519999999</v>
      </c>
      <c r="I294" s="161">
        <f>Субсидии!C289</f>
        <v>49207.935670000006</v>
      </c>
      <c r="J294" s="42">
        <f t="shared" si="17"/>
        <v>72.911553523926386</v>
      </c>
      <c r="K294" s="42"/>
      <c r="L294" s="42"/>
      <c r="M294" s="42"/>
      <c r="N294" s="42">
        <f>Иные!B138</f>
        <v>107428.3</v>
      </c>
      <c r="O294" s="42">
        <f>Иные!C138</f>
        <v>97193.798909999998</v>
      </c>
      <c r="P294" s="42">
        <f t="shared" si="19"/>
        <v>90.473179702182748</v>
      </c>
    </row>
    <row r="295" spans="1:16" x14ac:dyDescent="0.25">
      <c r="A295" s="110" t="s">
        <v>511</v>
      </c>
      <c r="B295" s="98">
        <f t="shared" si="137"/>
        <v>5003.1238000000003</v>
      </c>
      <c r="C295" s="98">
        <f t="shared" si="138"/>
        <v>4581.6131099999993</v>
      </c>
      <c r="D295" s="98">
        <f t="shared" si="153"/>
        <v>91.575049771904489</v>
      </c>
      <c r="E295" s="42"/>
      <c r="F295" s="42"/>
      <c r="G295" s="93"/>
      <c r="H295" s="161">
        <f>Субсидии!B290</f>
        <v>4715.0237999999999</v>
      </c>
      <c r="I295" s="161">
        <f>Субсидии!C290</f>
        <v>4396.5071399999997</v>
      </c>
      <c r="J295" s="42">
        <f t="shared" si="17"/>
        <v>93.244643643156152</v>
      </c>
      <c r="K295" s="42">
        <f>'Субвенции '!B286</f>
        <v>288.10000000000002</v>
      </c>
      <c r="L295" s="42">
        <f>'Субвенции '!C286</f>
        <v>185.10597000000001</v>
      </c>
      <c r="M295" s="42">
        <f t="shared" ref="M295:M302" si="154">L295/K295*100</f>
        <v>64.250597014925376</v>
      </c>
      <c r="N295" s="42"/>
      <c r="O295" s="42"/>
      <c r="P295" s="42"/>
    </row>
    <row r="296" spans="1:16" x14ac:dyDescent="0.25">
      <c r="A296" s="110" t="s">
        <v>338</v>
      </c>
      <c r="B296" s="98">
        <f t="shared" si="137"/>
        <v>126067.21449</v>
      </c>
      <c r="C296" s="98">
        <f t="shared" si="138"/>
        <v>75879.120110000003</v>
      </c>
      <c r="D296" s="98">
        <f t="shared" si="153"/>
        <v>60.18941595320085</v>
      </c>
      <c r="E296" s="42"/>
      <c r="F296" s="42"/>
      <c r="G296" s="93"/>
      <c r="H296" s="161">
        <f>Субсидии!B291</f>
        <v>125779.11448999999</v>
      </c>
      <c r="I296" s="161">
        <f>Субсидии!C291</f>
        <v>75712.414499999999</v>
      </c>
      <c r="J296" s="42">
        <f t="shared" si="17"/>
        <v>60.194742829120074</v>
      </c>
      <c r="K296" s="42">
        <f>'Субвенции '!B287</f>
        <v>288.10000000000002</v>
      </c>
      <c r="L296" s="42">
        <f>'Субвенции '!C287</f>
        <v>166.70560999999998</v>
      </c>
      <c r="M296" s="42">
        <f t="shared" si="154"/>
        <v>57.863800763623729</v>
      </c>
      <c r="N296" s="42"/>
      <c r="O296" s="42"/>
      <c r="P296" s="42"/>
    </row>
    <row r="297" spans="1:16" x14ac:dyDescent="0.25">
      <c r="A297" s="110" t="s">
        <v>339</v>
      </c>
      <c r="B297" s="98">
        <f t="shared" si="137"/>
        <v>5223.4759999999997</v>
      </c>
      <c r="C297" s="98">
        <f t="shared" si="138"/>
        <v>5183.3380500000003</v>
      </c>
      <c r="D297" s="98">
        <f t="shared" si="153"/>
        <v>99.231585442337646</v>
      </c>
      <c r="E297" s="42"/>
      <c r="F297" s="42"/>
      <c r="G297" s="93"/>
      <c r="H297" s="161">
        <f>Субсидии!B292</f>
        <v>5108.2759999999998</v>
      </c>
      <c r="I297" s="161">
        <f>Субсидии!C292</f>
        <v>5108.2759999999998</v>
      </c>
      <c r="J297" s="42">
        <f t="shared" si="17"/>
        <v>100</v>
      </c>
      <c r="K297" s="42">
        <f>'Субвенции '!B288</f>
        <v>115.2</v>
      </c>
      <c r="L297" s="42">
        <f>'Субвенции '!C288</f>
        <v>75.062049999999999</v>
      </c>
      <c r="M297" s="42">
        <f t="shared" si="154"/>
        <v>65.158029513888877</v>
      </c>
      <c r="N297" s="42"/>
      <c r="O297" s="42"/>
      <c r="P297" s="42"/>
    </row>
    <row r="298" spans="1:16" x14ac:dyDescent="0.25">
      <c r="A298" s="110" t="s">
        <v>578</v>
      </c>
      <c r="B298" s="98">
        <f t="shared" si="137"/>
        <v>5421.1</v>
      </c>
      <c r="C298" s="98">
        <f t="shared" si="138"/>
        <v>5322.9077699999998</v>
      </c>
      <c r="D298" s="98">
        <f t="shared" si="153"/>
        <v>98.188702846285807</v>
      </c>
      <c r="E298" s="42"/>
      <c r="F298" s="42"/>
      <c r="G298" s="93"/>
      <c r="H298" s="161">
        <f>Субсидии!B293</f>
        <v>5133</v>
      </c>
      <c r="I298" s="161">
        <f>Субсидии!C293</f>
        <v>5133</v>
      </c>
      <c r="J298" s="42">
        <f t="shared" si="17"/>
        <v>100</v>
      </c>
      <c r="K298" s="42">
        <f>'Субвенции '!B289</f>
        <v>288.10000000000002</v>
      </c>
      <c r="L298" s="42">
        <f>'Субвенции '!C289</f>
        <v>189.90777</v>
      </c>
      <c r="M298" s="42">
        <f t="shared" si="154"/>
        <v>65.917309961818802</v>
      </c>
      <c r="N298" s="42"/>
      <c r="O298" s="42"/>
      <c r="P298" s="42"/>
    </row>
    <row r="299" spans="1:16" x14ac:dyDescent="0.25">
      <c r="A299" s="110" t="s">
        <v>514</v>
      </c>
      <c r="B299" s="98">
        <f t="shared" si="137"/>
        <v>3514.2</v>
      </c>
      <c r="C299" s="98">
        <f t="shared" si="138"/>
        <v>3478.3672299999998</v>
      </c>
      <c r="D299" s="98">
        <f t="shared" si="153"/>
        <v>98.980343463661711</v>
      </c>
      <c r="E299" s="42"/>
      <c r="F299" s="42"/>
      <c r="G299" s="93"/>
      <c r="H299" s="161">
        <f>Субсидии!B294</f>
        <v>3399</v>
      </c>
      <c r="I299" s="161">
        <f>Субсидии!C294</f>
        <v>3399</v>
      </c>
      <c r="J299" s="42">
        <f t="shared" si="17"/>
        <v>100</v>
      </c>
      <c r="K299" s="42">
        <f>'Субвенции '!B290</f>
        <v>115.2</v>
      </c>
      <c r="L299" s="42">
        <f>'Субвенции '!C290</f>
        <v>79.367229999999992</v>
      </c>
      <c r="M299" s="42">
        <f t="shared" si="154"/>
        <v>68.895164930555552</v>
      </c>
      <c r="N299" s="42"/>
      <c r="O299" s="42"/>
      <c r="P299" s="42"/>
    </row>
    <row r="300" spans="1:16" x14ac:dyDescent="0.25">
      <c r="A300" s="110" t="s">
        <v>513</v>
      </c>
      <c r="B300" s="98">
        <f t="shared" si="137"/>
        <v>8136.5704000000005</v>
      </c>
      <c r="C300" s="98">
        <f t="shared" si="138"/>
        <v>8028.9373500000002</v>
      </c>
      <c r="D300" s="98">
        <f t="shared" si="153"/>
        <v>98.677169314481688</v>
      </c>
      <c r="E300" s="42"/>
      <c r="F300" s="42"/>
      <c r="G300" s="93"/>
      <c r="H300" s="161">
        <f>Субсидии!B295</f>
        <v>7848.4704000000002</v>
      </c>
      <c r="I300" s="161">
        <f>Субсидии!C295</f>
        <v>7835.2984000000006</v>
      </c>
      <c r="J300" s="42">
        <f t="shared" si="17"/>
        <v>99.832171119610777</v>
      </c>
      <c r="K300" s="42">
        <f>'Субвенции '!B291</f>
        <v>288.10000000000002</v>
      </c>
      <c r="L300" s="42">
        <f>'Субвенции '!C291</f>
        <v>193.63895000000002</v>
      </c>
      <c r="M300" s="42">
        <f t="shared" si="154"/>
        <v>67.212408885803541</v>
      </c>
      <c r="N300" s="42"/>
      <c r="O300" s="42"/>
      <c r="P300" s="42"/>
    </row>
    <row r="301" spans="1:16" x14ac:dyDescent="0.25">
      <c r="A301" s="110" t="s">
        <v>515</v>
      </c>
      <c r="B301" s="98">
        <f t="shared" si="137"/>
        <v>5850.1</v>
      </c>
      <c r="C301" s="98">
        <f t="shared" si="138"/>
        <v>5680.2879699999994</v>
      </c>
      <c r="D301" s="98">
        <f t="shared" si="153"/>
        <v>97.09727987555766</v>
      </c>
      <c r="E301" s="42"/>
      <c r="F301" s="42"/>
      <c r="G301" s="93"/>
      <c r="H301" s="161">
        <f>Субсидии!B296</f>
        <v>5562</v>
      </c>
      <c r="I301" s="161">
        <f>Субсидии!C296</f>
        <v>5486.19</v>
      </c>
      <c r="J301" s="42">
        <f t="shared" si="17"/>
        <v>98.637001078748639</v>
      </c>
      <c r="K301" s="42">
        <f>'Субвенции '!B292</f>
        <v>288.10000000000002</v>
      </c>
      <c r="L301" s="42">
        <f>'Субвенции '!C292</f>
        <v>194.09797</v>
      </c>
      <c r="M301" s="42">
        <f t="shared" si="154"/>
        <v>67.371735508503988</v>
      </c>
      <c r="N301" s="42"/>
      <c r="O301" s="42"/>
      <c r="P301" s="42"/>
    </row>
    <row r="302" spans="1:16" x14ac:dyDescent="0.25">
      <c r="A302" s="110" t="s">
        <v>340</v>
      </c>
      <c r="B302" s="98">
        <f t="shared" si="137"/>
        <v>5007.1000000000004</v>
      </c>
      <c r="C302" s="98">
        <f t="shared" si="138"/>
        <v>4913.4594900000002</v>
      </c>
      <c r="D302" s="98">
        <f t="shared" si="153"/>
        <v>98.129845419504306</v>
      </c>
      <c r="E302" s="42"/>
      <c r="F302" s="42"/>
      <c r="G302" s="93"/>
      <c r="H302" s="161">
        <f>Субсидии!B297</f>
        <v>4719</v>
      </c>
      <c r="I302" s="161">
        <f>Субсидии!C297</f>
        <v>4719</v>
      </c>
      <c r="J302" s="42">
        <f t="shared" si="17"/>
        <v>100</v>
      </c>
      <c r="K302" s="42">
        <f>'Субвенции '!B293</f>
        <v>288.10000000000002</v>
      </c>
      <c r="L302" s="42">
        <f>'Субвенции '!C293</f>
        <v>194.45948999999999</v>
      </c>
      <c r="M302" s="42">
        <f t="shared" si="154"/>
        <v>67.497219715376602</v>
      </c>
      <c r="N302" s="42"/>
      <c r="O302" s="42"/>
      <c r="P302" s="42"/>
    </row>
    <row r="303" spans="1:16" s="52" customFormat="1" ht="31.5" x14ac:dyDescent="0.25">
      <c r="A303" s="22" t="s">
        <v>351</v>
      </c>
      <c r="B303" s="48">
        <f t="shared" si="137"/>
        <v>583345.73784000007</v>
      </c>
      <c r="C303" s="48">
        <f t="shared" si="138"/>
        <v>442093.4118399999</v>
      </c>
      <c r="D303" s="48">
        <f t="shared" ref="D303" si="155">C303/B303*100</f>
        <v>75.785830453990073</v>
      </c>
      <c r="E303" s="48">
        <f t="shared" ref="E303:F303" si="156">SUM(E304:E312)</f>
        <v>153660.20000000001</v>
      </c>
      <c r="F303" s="48">
        <f t="shared" si="156"/>
        <v>119086.53</v>
      </c>
      <c r="G303" s="49">
        <f t="shared" si="16"/>
        <v>77.499918651674278</v>
      </c>
      <c r="H303" s="48">
        <f>SUM(H304:H312)</f>
        <v>186847.81554999997</v>
      </c>
      <c r="I303" s="48">
        <f t="shared" ref="I303:O303" si="157">SUM(I304:I312)</f>
        <v>138480.42992</v>
      </c>
      <c r="J303" s="48">
        <f t="shared" si="17"/>
        <v>74.114021356028644</v>
      </c>
      <c r="K303" s="48">
        <f t="shared" si="157"/>
        <v>224744.67600000006</v>
      </c>
      <c r="L303" s="48">
        <f t="shared" si="157"/>
        <v>169953.15763999996</v>
      </c>
      <c r="M303" s="48">
        <f t="shared" si="18"/>
        <v>75.620548911245351</v>
      </c>
      <c r="N303" s="48">
        <f t="shared" si="157"/>
        <v>18093.046289999998</v>
      </c>
      <c r="O303" s="48">
        <f t="shared" si="157"/>
        <v>14573.29428</v>
      </c>
      <c r="P303" s="48">
        <f t="shared" si="19"/>
        <v>80.546382551702408</v>
      </c>
    </row>
    <row r="304" spans="1:16" ht="31.5" x14ac:dyDescent="0.25">
      <c r="A304" s="109" t="s">
        <v>282</v>
      </c>
      <c r="B304" s="42">
        <f t="shared" si="137"/>
        <v>517748.00727</v>
      </c>
      <c r="C304" s="42">
        <f t="shared" si="138"/>
        <v>378832.00965999998</v>
      </c>
      <c r="D304" s="42">
        <f t="shared" si="13"/>
        <v>73.169187392438033</v>
      </c>
      <c r="E304" s="46">
        <f>Дотации!B66</f>
        <v>153660.20000000001</v>
      </c>
      <c r="F304" s="46">
        <f>Дотации!C66</f>
        <v>119086.53</v>
      </c>
      <c r="G304" s="46">
        <f t="shared" si="16"/>
        <v>77.499918651674278</v>
      </c>
      <c r="H304" s="42">
        <f>Субсидии!B299</f>
        <v>133237.36726999999</v>
      </c>
      <c r="I304" s="42">
        <f>Субсидии!C299</f>
        <v>84907.666759999993</v>
      </c>
      <c r="J304" s="42">
        <f t="shared" si="17"/>
        <v>63.726617014233057</v>
      </c>
      <c r="K304" s="42">
        <f>'Субвенции '!B295</f>
        <v>223304.37599999999</v>
      </c>
      <c r="L304" s="42">
        <f>'Субвенции '!C295</f>
        <v>169142.40044999999</v>
      </c>
      <c r="M304" s="42">
        <f t="shared" si="18"/>
        <v>75.745224289738061</v>
      </c>
      <c r="N304" s="42">
        <f>Иные!B143</f>
        <v>7546.0640000000003</v>
      </c>
      <c r="O304" s="42">
        <f>Иные!C143</f>
        <v>5695.4124499999998</v>
      </c>
      <c r="P304" s="42">
        <f t="shared" si="19"/>
        <v>75.475273599587808</v>
      </c>
    </row>
    <row r="305" spans="1:16" x14ac:dyDescent="0.25">
      <c r="A305" s="110" t="s">
        <v>516</v>
      </c>
      <c r="B305" s="98">
        <f t="shared" si="137"/>
        <v>5836.8442699999996</v>
      </c>
      <c r="C305" s="98">
        <f t="shared" si="138"/>
        <v>5805.1897099999996</v>
      </c>
      <c r="D305" s="98">
        <f t="shared" ref="D305:D312" si="158">C305/B305*100</f>
        <v>99.457676810692092</v>
      </c>
      <c r="E305" s="42"/>
      <c r="F305" s="42"/>
      <c r="G305" s="93"/>
      <c r="H305" s="161">
        <f>Субсидии!B301</f>
        <v>5721.6442699999998</v>
      </c>
      <c r="I305" s="161">
        <f>Субсидии!C301</f>
        <v>5721.6442699999998</v>
      </c>
      <c r="J305" s="42">
        <f t="shared" si="17"/>
        <v>100</v>
      </c>
      <c r="K305" s="42">
        <f>'Субвенции '!B296</f>
        <v>115.2</v>
      </c>
      <c r="L305" s="42">
        <f>'Субвенции '!C296</f>
        <v>83.545439999999999</v>
      </c>
      <c r="M305" s="42">
        <f t="shared" ref="M305:M312" si="159">L305/K305*100</f>
        <v>72.522083333333327</v>
      </c>
      <c r="N305" s="42"/>
      <c r="O305" s="42"/>
      <c r="P305" s="42"/>
    </row>
    <row r="306" spans="1:16" x14ac:dyDescent="0.25">
      <c r="A306" s="110" t="s">
        <v>517</v>
      </c>
      <c r="B306" s="98">
        <f t="shared" si="137"/>
        <v>5599.0610900000001</v>
      </c>
      <c r="C306" s="98">
        <f t="shared" si="138"/>
        <v>5501.9922500000002</v>
      </c>
      <c r="D306" s="98">
        <f t="shared" si="158"/>
        <v>98.266337186901453</v>
      </c>
      <c r="E306" s="42"/>
      <c r="F306" s="42"/>
      <c r="G306" s="93"/>
      <c r="H306" s="161">
        <f>Субсидии!B302</f>
        <v>3804</v>
      </c>
      <c r="I306" s="161">
        <f>Субсидии!C302</f>
        <v>3804</v>
      </c>
      <c r="J306" s="42">
        <f t="shared" si="17"/>
        <v>100</v>
      </c>
      <c r="K306" s="42">
        <f>'Субвенции '!B297</f>
        <v>115.2</v>
      </c>
      <c r="L306" s="42">
        <f>'Субвенции '!C297</f>
        <v>18.131160000000001</v>
      </c>
      <c r="M306" s="42">
        <f t="shared" si="159"/>
        <v>15.738854166666668</v>
      </c>
      <c r="N306" s="42">
        <f>Иные!B145</f>
        <v>1679.8610900000001</v>
      </c>
      <c r="O306" s="42">
        <f>Иные!C145</f>
        <v>1679.8610900000001</v>
      </c>
      <c r="P306" s="42">
        <f t="shared" si="19"/>
        <v>100</v>
      </c>
    </row>
    <row r="307" spans="1:16" x14ac:dyDescent="0.25">
      <c r="A307" s="110" t="s">
        <v>518</v>
      </c>
      <c r="B307" s="98">
        <f t="shared" si="137"/>
        <v>4773.9637199999997</v>
      </c>
      <c r="C307" s="98">
        <f t="shared" si="138"/>
        <v>4738.1288100000002</v>
      </c>
      <c r="D307" s="98">
        <f t="shared" si="158"/>
        <v>99.24936777692983</v>
      </c>
      <c r="E307" s="42"/>
      <c r="F307" s="42"/>
      <c r="G307" s="93"/>
      <c r="H307" s="161">
        <f>Субсидии!B303</f>
        <v>4658.7637199999999</v>
      </c>
      <c r="I307" s="161">
        <f>Субсидии!C303</f>
        <v>4658.7637199999999</v>
      </c>
      <c r="J307" s="42">
        <f t="shared" si="17"/>
        <v>100</v>
      </c>
      <c r="K307" s="42">
        <f>'Субвенции '!B298</f>
        <v>115.2</v>
      </c>
      <c r="L307" s="42">
        <f>'Субвенции '!C298</f>
        <v>79.365089999999995</v>
      </c>
      <c r="M307" s="42">
        <f t="shared" si="159"/>
        <v>68.893307291666659</v>
      </c>
      <c r="N307" s="42"/>
      <c r="O307" s="42"/>
      <c r="P307" s="42"/>
    </row>
    <row r="308" spans="1:16" x14ac:dyDescent="0.25">
      <c r="A308" s="110" t="s">
        <v>320</v>
      </c>
      <c r="B308" s="98">
        <f t="shared" si="137"/>
        <v>6223.0747200000005</v>
      </c>
      <c r="C308" s="98">
        <f t="shared" si="138"/>
        <v>6011.3138100000006</v>
      </c>
      <c r="D308" s="98">
        <f t="shared" si="158"/>
        <v>96.597165878156133</v>
      </c>
      <c r="E308" s="42"/>
      <c r="F308" s="42"/>
      <c r="G308" s="93"/>
      <c r="H308" s="161">
        <f>Субсидии!B304</f>
        <v>5934.9747200000002</v>
      </c>
      <c r="I308" s="161">
        <f>Субсидии!C304</f>
        <v>5934.9747200000002</v>
      </c>
      <c r="J308" s="42">
        <f t="shared" si="17"/>
        <v>100</v>
      </c>
      <c r="K308" s="42">
        <f>'Субвенции '!B299</f>
        <v>288.10000000000002</v>
      </c>
      <c r="L308" s="42">
        <f>'Субвенции '!C299</f>
        <v>76.339089999999999</v>
      </c>
      <c r="M308" s="42">
        <f t="shared" si="159"/>
        <v>26.497427976397081</v>
      </c>
      <c r="N308" s="42"/>
      <c r="O308" s="42"/>
      <c r="P308" s="42"/>
    </row>
    <row r="309" spans="1:16" x14ac:dyDescent="0.25">
      <c r="A309" s="110" t="s">
        <v>304</v>
      </c>
      <c r="B309" s="98">
        <f t="shared" si="137"/>
        <v>7382.3567200000007</v>
      </c>
      <c r="C309" s="98">
        <f t="shared" si="138"/>
        <v>7289.6812900000004</v>
      </c>
      <c r="D309" s="98">
        <f t="shared" si="158"/>
        <v>98.744636252147941</v>
      </c>
      <c r="E309" s="42"/>
      <c r="F309" s="42"/>
      <c r="G309" s="93"/>
      <c r="H309" s="161">
        <f>Субсидии!B305</f>
        <v>7094.2567200000003</v>
      </c>
      <c r="I309" s="161">
        <f>Субсидии!C305</f>
        <v>7094.2567200000003</v>
      </c>
      <c r="J309" s="42">
        <f t="shared" si="17"/>
        <v>100</v>
      </c>
      <c r="K309" s="42">
        <f>'Субвенции '!B300</f>
        <v>288.10000000000002</v>
      </c>
      <c r="L309" s="42">
        <f>'Субвенции '!C300</f>
        <v>195.42457000000002</v>
      </c>
      <c r="M309" s="42">
        <f t="shared" si="159"/>
        <v>67.832200624783056</v>
      </c>
      <c r="N309" s="42"/>
      <c r="O309" s="42"/>
      <c r="P309" s="42"/>
    </row>
    <row r="310" spans="1:16" x14ac:dyDescent="0.25">
      <c r="A310" s="110" t="s">
        <v>519</v>
      </c>
      <c r="B310" s="98">
        <f t="shared" si="137"/>
        <v>8273.8212000000003</v>
      </c>
      <c r="C310" s="98">
        <f t="shared" si="138"/>
        <v>8236.3637699999999</v>
      </c>
      <c r="D310" s="98">
        <f t="shared" si="158"/>
        <v>99.547277743928049</v>
      </c>
      <c r="E310" s="42"/>
      <c r="F310" s="42"/>
      <c r="G310" s="93"/>
      <c r="H310" s="161">
        <f>Субсидии!B306</f>
        <v>4764</v>
      </c>
      <c r="I310" s="161">
        <f>Субсидии!C306</f>
        <v>4764</v>
      </c>
      <c r="J310" s="42">
        <f t="shared" si="17"/>
        <v>100</v>
      </c>
      <c r="K310" s="42">
        <f>'Субвенции '!B301</f>
        <v>115.2</v>
      </c>
      <c r="L310" s="42">
        <f>'Субвенции '!C301</f>
        <v>77.742570000000001</v>
      </c>
      <c r="M310" s="42">
        <f t="shared" si="159"/>
        <v>67.484869791666668</v>
      </c>
      <c r="N310" s="42">
        <f>Иные!B146</f>
        <v>3394.6212</v>
      </c>
      <c r="O310" s="42">
        <f>Иные!C146</f>
        <v>3394.6212</v>
      </c>
      <c r="P310" s="42"/>
    </row>
    <row r="311" spans="1:16" x14ac:dyDescent="0.25">
      <c r="A311" s="110" t="s">
        <v>350</v>
      </c>
      <c r="B311" s="98">
        <f t="shared" si="137"/>
        <v>17872.652670000003</v>
      </c>
      <c r="C311" s="98">
        <f t="shared" si="138"/>
        <v>16117.437670000001</v>
      </c>
      <c r="D311" s="98">
        <f t="shared" si="158"/>
        <v>90.179325741912933</v>
      </c>
      <c r="E311" s="42"/>
      <c r="F311" s="42"/>
      <c r="G311" s="93"/>
      <c r="H311" s="161">
        <f>Субсидии!B300</f>
        <v>12112.052670000001</v>
      </c>
      <c r="I311" s="161">
        <f>Субсидии!C300</f>
        <v>12112.052670000001</v>
      </c>
      <c r="J311" s="42">
        <f t="shared" si="17"/>
        <v>100</v>
      </c>
      <c r="K311" s="42">
        <f>'Субвенции '!B302</f>
        <v>288.10000000000002</v>
      </c>
      <c r="L311" s="42">
        <f>'Субвенции '!C302</f>
        <v>201.98545999999999</v>
      </c>
      <c r="M311" s="42">
        <f t="shared" si="159"/>
        <v>70.109496702533832</v>
      </c>
      <c r="N311" s="42">
        <f>Иные!B144</f>
        <v>5472.5</v>
      </c>
      <c r="O311" s="42">
        <f>Иные!C144</f>
        <v>3803.3995399999999</v>
      </c>
      <c r="P311" s="42"/>
    </row>
    <row r="312" spans="1:16" x14ac:dyDescent="0.25">
      <c r="A312" s="110" t="s">
        <v>579</v>
      </c>
      <c r="B312" s="98">
        <f t="shared" si="137"/>
        <v>9635.956180000001</v>
      </c>
      <c r="C312" s="98">
        <f t="shared" si="138"/>
        <v>9561.2948699999997</v>
      </c>
      <c r="D312" s="98">
        <f t="shared" si="158"/>
        <v>99.22518005888233</v>
      </c>
      <c r="E312" s="42"/>
      <c r="F312" s="42"/>
      <c r="G312" s="93"/>
      <c r="H312" s="161">
        <f>Субсидии!B307</f>
        <v>9520.7561800000003</v>
      </c>
      <c r="I312" s="161">
        <f>Субсидии!C307</f>
        <v>9483.0710600000002</v>
      </c>
      <c r="J312" s="42">
        <f t="shared" si="17"/>
        <v>99.604179339460828</v>
      </c>
      <c r="K312" s="42">
        <f>'Субвенции '!B303</f>
        <v>115.2</v>
      </c>
      <c r="L312" s="42">
        <f>'Субвенции '!C303</f>
        <v>78.22381</v>
      </c>
      <c r="M312" s="42">
        <f t="shared" si="159"/>
        <v>67.902612847222215</v>
      </c>
      <c r="N312" s="42"/>
      <c r="O312" s="42"/>
      <c r="P312" s="42"/>
    </row>
    <row r="313" spans="1:16" s="52" customFormat="1" ht="31.5" x14ac:dyDescent="0.25">
      <c r="A313" s="22" t="s">
        <v>355</v>
      </c>
      <c r="B313" s="48">
        <f t="shared" si="137"/>
        <v>311155.34041000006</v>
      </c>
      <c r="C313" s="48">
        <f t="shared" si="138"/>
        <v>227676.79415999999</v>
      </c>
      <c r="D313" s="48">
        <f t="shared" ref="D313" si="160">C313/B313*100</f>
        <v>73.171424234595207</v>
      </c>
      <c r="E313" s="48">
        <f t="shared" ref="E313:F313" si="161">SUM(E314:E321)</f>
        <v>70388.7</v>
      </c>
      <c r="F313" s="48">
        <f t="shared" si="161"/>
        <v>54551.25</v>
      </c>
      <c r="G313" s="49">
        <f t="shared" si="16"/>
        <v>77.500010655119368</v>
      </c>
      <c r="H313" s="48">
        <f>SUM(H314:H321)</f>
        <v>81112.227610000002</v>
      </c>
      <c r="I313" s="48">
        <f t="shared" ref="I313:O313" si="162">SUM(I314:I321)</f>
        <v>60777.716059999999</v>
      </c>
      <c r="J313" s="48">
        <f t="shared" si="17"/>
        <v>74.930399337851455</v>
      </c>
      <c r="K313" s="48">
        <f t="shared" si="162"/>
        <v>143620.39780000004</v>
      </c>
      <c r="L313" s="48">
        <f t="shared" si="162"/>
        <v>103331.96477999999</v>
      </c>
      <c r="M313" s="48">
        <f t="shared" si="18"/>
        <v>71.947972824790469</v>
      </c>
      <c r="N313" s="48">
        <f t="shared" si="162"/>
        <v>16034.014999999999</v>
      </c>
      <c r="O313" s="48">
        <f t="shared" si="162"/>
        <v>9015.8633199999986</v>
      </c>
      <c r="P313" s="48">
        <f t="shared" si="19"/>
        <v>56.229605123856999</v>
      </c>
    </row>
    <row r="314" spans="1:16" ht="31.5" x14ac:dyDescent="0.25">
      <c r="A314" s="109" t="s">
        <v>281</v>
      </c>
      <c r="B314" s="42">
        <f t="shared" si="137"/>
        <v>273606.34040999995</v>
      </c>
      <c r="C314" s="42">
        <f t="shared" si="138"/>
        <v>195984.30558000001</v>
      </c>
      <c r="D314" s="42">
        <f t="shared" si="13"/>
        <v>71.630030680691434</v>
      </c>
      <c r="E314" s="46">
        <f>Дотации!B68</f>
        <v>70388.7</v>
      </c>
      <c r="F314" s="46">
        <f>Дотации!C68</f>
        <v>54551.25</v>
      </c>
      <c r="G314" s="46">
        <f t="shared" si="16"/>
        <v>77.500010655119368</v>
      </c>
      <c r="H314" s="42">
        <f>Субсидии!B309</f>
        <v>50177.32761</v>
      </c>
      <c r="I314" s="42">
        <f>Субсидии!C309</f>
        <v>29842.816059999997</v>
      </c>
      <c r="J314" s="42">
        <f t="shared" si="17"/>
        <v>59.474701984831349</v>
      </c>
      <c r="K314" s="42">
        <f>'Субвенции '!B305</f>
        <v>142756.29779999997</v>
      </c>
      <c r="L314" s="42">
        <f>'Субвенции '!C305</f>
        <v>102799.37297</v>
      </c>
      <c r="M314" s="42">
        <f t="shared" si="18"/>
        <v>72.010394325314323</v>
      </c>
      <c r="N314" s="42">
        <f>Иные!B148</f>
        <v>10284.014999999999</v>
      </c>
      <c r="O314" s="42">
        <f>Иные!C148</f>
        <v>8790.8665499999988</v>
      </c>
      <c r="P314" s="42">
        <f t="shared" si="19"/>
        <v>85.480880278762712</v>
      </c>
    </row>
    <row r="315" spans="1:16" x14ac:dyDescent="0.25">
      <c r="A315" s="110" t="s">
        <v>376</v>
      </c>
      <c r="B315" s="98">
        <f t="shared" si="137"/>
        <v>0</v>
      </c>
      <c r="C315" s="98">
        <f t="shared" si="138"/>
        <v>0</v>
      </c>
      <c r="D315" s="98"/>
      <c r="E315" s="42"/>
      <c r="F315" s="42"/>
      <c r="G315" s="93"/>
      <c r="H315" s="161"/>
      <c r="I315" s="161"/>
      <c r="J315" s="42"/>
      <c r="K315" s="42">
        <f>'Субвенции '!B306</f>
        <v>0</v>
      </c>
      <c r="L315" s="42">
        <f>'Субвенции '!C306</f>
        <v>0</v>
      </c>
      <c r="M315" s="42"/>
      <c r="N315" s="42"/>
      <c r="O315" s="42"/>
      <c r="P315" s="42"/>
    </row>
    <row r="316" spans="1:16" x14ac:dyDescent="0.25">
      <c r="A316" s="110" t="s">
        <v>580</v>
      </c>
      <c r="B316" s="98">
        <f t="shared" si="137"/>
        <v>2131.1999999999998</v>
      </c>
      <c r="C316" s="98">
        <f t="shared" si="138"/>
        <v>2091.1532000000002</v>
      </c>
      <c r="D316" s="98">
        <f t="shared" ref="D316:D321" si="163">C316/B316*100</f>
        <v>98.120927177177194</v>
      </c>
      <c r="E316" s="42"/>
      <c r="F316" s="42"/>
      <c r="G316" s="93"/>
      <c r="H316" s="161">
        <f>Субсидии!B310</f>
        <v>2016</v>
      </c>
      <c r="I316" s="161">
        <f>Субсидии!C310</f>
        <v>2016</v>
      </c>
      <c r="J316" s="42">
        <f t="shared" si="17"/>
        <v>100</v>
      </c>
      <c r="K316" s="42">
        <f>'Субвенции '!B307</f>
        <v>115.2</v>
      </c>
      <c r="L316" s="42">
        <f>'Субвенции '!C307</f>
        <v>75.153199999999998</v>
      </c>
      <c r="M316" s="42">
        <f t="shared" ref="M316:M321" si="164">L316/K316*100</f>
        <v>65.23715277777778</v>
      </c>
      <c r="N316" s="42"/>
      <c r="O316" s="42"/>
      <c r="P316" s="42"/>
    </row>
    <row r="317" spans="1:16" x14ac:dyDescent="0.25">
      <c r="A317" s="110" t="s">
        <v>521</v>
      </c>
      <c r="B317" s="98">
        <f t="shared" si="137"/>
        <v>4925.2</v>
      </c>
      <c r="C317" s="98">
        <f t="shared" si="138"/>
        <v>4877.6706400000003</v>
      </c>
      <c r="D317" s="98">
        <f t="shared" si="163"/>
        <v>99.034976041582084</v>
      </c>
      <c r="E317" s="42"/>
      <c r="F317" s="42"/>
      <c r="G317" s="93"/>
      <c r="H317" s="161">
        <f>Субсидии!B311</f>
        <v>4810</v>
      </c>
      <c r="I317" s="161">
        <f>Субсидии!C311</f>
        <v>4810</v>
      </c>
      <c r="J317" s="42">
        <f t="shared" si="17"/>
        <v>100</v>
      </c>
      <c r="K317" s="42">
        <f>'Субвенции '!B308</f>
        <v>115.2</v>
      </c>
      <c r="L317" s="42">
        <f>'Субвенции '!C308</f>
        <v>67.670640000000006</v>
      </c>
      <c r="M317" s="42">
        <f t="shared" si="164"/>
        <v>58.741875</v>
      </c>
      <c r="N317" s="42"/>
      <c r="O317" s="42"/>
      <c r="P317" s="42"/>
    </row>
    <row r="318" spans="1:16" x14ac:dyDescent="0.25">
      <c r="A318" s="110" t="s">
        <v>524</v>
      </c>
      <c r="B318" s="98">
        <f t="shared" si="137"/>
        <v>6767.0999999999995</v>
      </c>
      <c r="C318" s="98">
        <f t="shared" si="138"/>
        <v>6720.9573700000001</v>
      </c>
      <c r="D318" s="98">
        <f t="shared" si="163"/>
        <v>99.318132878190085</v>
      </c>
      <c r="E318" s="42"/>
      <c r="F318" s="42"/>
      <c r="G318" s="93"/>
      <c r="H318" s="161">
        <f>Субсидии!B312</f>
        <v>6651.9</v>
      </c>
      <c r="I318" s="161">
        <f>Субсидии!C312</f>
        <v>6651.9</v>
      </c>
      <c r="J318" s="42">
        <f t="shared" si="17"/>
        <v>100</v>
      </c>
      <c r="K318" s="42">
        <f>'Субвенции '!B309</f>
        <v>115.2</v>
      </c>
      <c r="L318" s="42">
        <f>'Субвенции '!C309</f>
        <v>69.057369999999992</v>
      </c>
      <c r="M318" s="42">
        <f t="shared" si="164"/>
        <v>59.945633680555545</v>
      </c>
      <c r="N318" s="42"/>
      <c r="O318" s="42"/>
      <c r="P318" s="42"/>
    </row>
    <row r="319" spans="1:16" x14ac:dyDescent="0.25">
      <c r="A319" s="110" t="s">
        <v>522</v>
      </c>
      <c r="B319" s="98">
        <f t="shared" si="137"/>
        <v>3190.2</v>
      </c>
      <c r="C319" s="98">
        <f t="shared" si="138"/>
        <v>3142.6706399999998</v>
      </c>
      <c r="D319" s="98">
        <f t="shared" si="163"/>
        <v>98.510144818506674</v>
      </c>
      <c r="E319" s="42"/>
      <c r="F319" s="42"/>
      <c r="G319" s="93"/>
      <c r="H319" s="161">
        <f>Субсидии!B313</f>
        <v>3075</v>
      </c>
      <c r="I319" s="161">
        <f>Субсидии!C313</f>
        <v>3075</v>
      </c>
      <c r="J319" s="42">
        <f t="shared" si="17"/>
        <v>100</v>
      </c>
      <c r="K319" s="42">
        <f>'Субвенции '!B310</f>
        <v>115.2</v>
      </c>
      <c r="L319" s="42">
        <f>'Субвенции '!C310</f>
        <v>67.670640000000006</v>
      </c>
      <c r="M319" s="42">
        <f t="shared" si="164"/>
        <v>58.741875</v>
      </c>
      <c r="N319" s="42"/>
      <c r="O319" s="42"/>
      <c r="P319" s="42"/>
    </row>
    <row r="320" spans="1:16" x14ac:dyDescent="0.25">
      <c r="A320" s="110" t="s">
        <v>354</v>
      </c>
      <c r="B320" s="98">
        <f t="shared" si="137"/>
        <v>17438.099999999999</v>
      </c>
      <c r="C320" s="98">
        <f t="shared" si="138"/>
        <v>11799.113009999999</v>
      </c>
      <c r="D320" s="98">
        <f t="shared" si="163"/>
        <v>67.662836031448379</v>
      </c>
      <c r="E320" s="42"/>
      <c r="F320" s="42"/>
      <c r="G320" s="93"/>
      <c r="H320" s="161">
        <f>Субсидии!B314</f>
        <v>11400</v>
      </c>
      <c r="I320" s="161">
        <f>Субсидии!C314</f>
        <v>11400</v>
      </c>
      <c r="J320" s="42">
        <f t="shared" si="17"/>
        <v>100</v>
      </c>
      <c r="K320" s="42">
        <f>'Субвенции '!B311</f>
        <v>288.10000000000002</v>
      </c>
      <c r="L320" s="42">
        <f>'Субвенции '!C311</f>
        <v>174.11624</v>
      </c>
      <c r="M320" s="42">
        <f t="shared" si="164"/>
        <v>60.436043040610897</v>
      </c>
      <c r="N320" s="42">
        <f>Иные!B149</f>
        <v>5750</v>
      </c>
      <c r="O320" s="42">
        <f>Иные!C149</f>
        <v>224.99677</v>
      </c>
      <c r="P320" s="42">
        <f t="shared" si="19"/>
        <v>3.9129873043478258</v>
      </c>
    </row>
    <row r="321" spans="1:16" x14ac:dyDescent="0.25">
      <c r="A321" s="110" t="s">
        <v>523</v>
      </c>
      <c r="B321" s="98">
        <f t="shared" si="137"/>
        <v>3097.2</v>
      </c>
      <c r="C321" s="98">
        <f t="shared" si="138"/>
        <v>3060.9237199999998</v>
      </c>
      <c r="D321" s="98">
        <f t="shared" si="163"/>
        <v>98.828739506651161</v>
      </c>
      <c r="E321" s="42"/>
      <c r="F321" s="42"/>
      <c r="G321" s="93"/>
      <c r="H321" s="161">
        <f>Субсидии!B315</f>
        <v>2982</v>
      </c>
      <c r="I321" s="161">
        <f>Субсидии!C315</f>
        <v>2982</v>
      </c>
      <c r="J321" s="42">
        <f t="shared" si="17"/>
        <v>100</v>
      </c>
      <c r="K321" s="42">
        <f>'Субвенции '!B312</f>
        <v>115.2</v>
      </c>
      <c r="L321" s="42">
        <f>'Субвенции '!C312</f>
        <v>78.923720000000003</v>
      </c>
      <c r="M321" s="42">
        <f t="shared" si="164"/>
        <v>68.510173611111114</v>
      </c>
      <c r="N321" s="42"/>
      <c r="O321" s="42"/>
      <c r="P321" s="42"/>
    </row>
    <row r="322" spans="1:16" s="52" customFormat="1" ht="31.5" x14ac:dyDescent="0.25">
      <c r="A322" s="22" t="s">
        <v>356</v>
      </c>
      <c r="B322" s="48">
        <f t="shared" si="137"/>
        <v>941839.93844999978</v>
      </c>
      <c r="C322" s="48">
        <f t="shared" si="138"/>
        <v>652946.47172000003</v>
      </c>
      <c r="D322" s="48">
        <f t="shared" ref="D322" si="165">C322/B322*100</f>
        <v>69.326691836254469</v>
      </c>
      <c r="E322" s="48">
        <f t="shared" ref="E322:F322" si="166">SUM(E323:E330)</f>
        <v>174402.9</v>
      </c>
      <c r="F322" s="48">
        <f t="shared" si="166"/>
        <v>135162.20000000001</v>
      </c>
      <c r="G322" s="49">
        <f t="shared" si="16"/>
        <v>77.499972764214363</v>
      </c>
      <c r="H322" s="48">
        <f>SUM(H323:H330)</f>
        <v>210707.57215000002</v>
      </c>
      <c r="I322" s="48">
        <f t="shared" ref="I322:O322" si="167">SUM(I323:I330)</f>
        <v>127253.80945000002</v>
      </c>
      <c r="J322" s="48">
        <f t="shared" si="17"/>
        <v>60.39356258132463</v>
      </c>
      <c r="K322" s="48">
        <f t="shared" si="167"/>
        <v>526363.03829999978</v>
      </c>
      <c r="L322" s="48">
        <f t="shared" si="167"/>
        <v>375266.27707000001</v>
      </c>
      <c r="M322" s="48">
        <f t="shared" si="18"/>
        <v>71.294192366166413</v>
      </c>
      <c r="N322" s="48">
        <f t="shared" si="167"/>
        <v>30366.427999999996</v>
      </c>
      <c r="O322" s="48">
        <f t="shared" si="167"/>
        <v>15264.1852</v>
      </c>
      <c r="P322" s="48">
        <f t="shared" si="19"/>
        <v>50.266647101200057</v>
      </c>
    </row>
    <row r="323" spans="1:16" ht="31.5" x14ac:dyDescent="0.25">
      <c r="A323" s="109" t="s">
        <v>280</v>
      </c>
      <c r="B323" s="42">
        <f t="shared" si="137"/>
        <v>874559.22964999999</v>
      </c>
      <c r="C323" s="42">
        <f t="shared" si="138"/>
        <v>603102.82480000006</v>
      </c>
      <c r="D323" s="42">
        <f t="shared" si="13"/>
        <v>68.960775251478708</v>
      </c>
      <c r="E323" s="46">
        <f>Дотации!B70</f>
        <v>174402.9</v>
      </c>
      <c r="F323" s="46">
        <f>Дотации!C70</f>
        <v>135162.20000000001</v>
      </c>
      <c r="G323" s="46">
        <f t="shared" si="16"/>
        <v>77.499972764214363</v>
      </c>
      <c r="H323" s="42">
        <f>Субсидии!B317</f>
        <v>155318.86335000003</v>
      </c>
      <c r="I323" s="42">
        <f>Субсидии!C317</f>
        <v>79656.920320000019</v>
      </c>
      <c r="J323" s="42">
        <f t="shared" si="17"/>
        <v>51.286056697761694</v>
      </c>
      <c r="K323" s="42">
        <f>'Субвенции '!B314</f>
        <v>525326.03830000001</v>
      </c>
      <c r="L323" s="42">
        <f>'Субвенции '!C314</f>
        <v>374652.05713000003</v>
      </c>
      <c r="M323" s="42">
        <f t="shared" si="18"/>
        <v>71.318006307550661</v>
      </c>
      <c r="N323" s="42">
        <f>Иные!B151</f>
        <v>19511.427999999996</v>
      </c>
      <c r="O323" s="42">
        <f>Иные!C151</f>
        <v>13631.647349999999</v>
      </c>
      <c r="P323" s="42">
        <f t="shared" si="19"/>
        <v>69.864939408842858</v>
      </c>
    </row>
    <row r="324" spans="1:16" x14ac:dyDescent="0.25">
      <c r="A324" s="110" t="s">
        <v>353</v>
      </c>
      <c r="B324" s="98">
        <f t="shared" si="137"/>
        <v>22855</v>
      </c>
      <c r="C324" s="98">
        <f t="shared" si="138"/>
        <v>12563.71818</v>
      </c>
      <c r="D324" s="98">
        <f t="shared" ref="D324:D330" si="168">C324/B324*100</f>
        <v>54.971420608182022</v>
      </c>
      <c r="E324" s="42"/>
      <c r="F324" s="42"/>
      <c r="G324" s="93"/>
      <c r="H324" s="161">
        <f>Субсидии!B318</f>
        <v>12000</v>
      </c>
      <c r="I324" s="161">
        <f>Субсидии!C318</f>
        <v>10931.180329999999</v>
      </c>
      <c r="J324" s="42">
        <f t="shared" si="17"/>
        <v>91.093169416666669</v>
      </c>
      <c r="K324" s="42"/>
      <c r="L324" s="42"/>
      <c r="M324" s="42"/>
      <c r="N324" s="42">
        <f>Иные!B152</f>
        <v>10855</v>
      </c>
      <c r="O324" s="42">
        <f>Иные!C152</f>
        <v>1632.5378499999999</v>
      </c>
      <c r="P324" s="42">
        <f t="shared" si="19"/>
        <v>15.039501151543067</v>
      </c>
    </row>
    <row r="325" spans="1:16" x14ac:dyDescent="0.25">
      <c r="A325" s="110" t="s">
        <v>529</v>
      </c>
      <c r="B325" s="98">
        <f t="shared" si="137"/>
        <v>6838.2</v>
      </c>
      <c r="C325" s="98">
        <f t="shared" si="138"/>
        <v>75.283850000000001</v>
      </c>
      <c r="D325" s="98">
        <f t="shared" si="168"/>
        <v>1.1009308005030563</v>
      </c>
      <c r="E325" s="42"/>
      <c r="F325" s="42"/>
      <c r="G325" s="93"/>
      <c r="H325" s="161">
        <f>Субсидии!B319</f>
        <v>6723</v>
      </c>
      <c r="I325" s="161">
        <f>Субсидии!C319</f>
        <v>0</v>
      </c>
      <c r="J325" s="42">
        <f t="shared" si="17"/>
        <v>0</v>
      </c>
      <c r="K325" s="42">
        <f>'Субвенции '!B315</f>
        <v>115.2</v>
      </c>
      <c r="L325" s="42">
        <f>'Субвенции '!C315</f>
        <v>75.283850000000001</v>
      </c>
      <c r="M325" s="42">
        <f t="shared" ref="M325:M330" si="169">L325/K325*100</f>
        <v>65.350564236111111</v>
      </c>
      <c r="N325" s="42"/>
      <c r="O325" s="42"/>
      <c r="P325" s="42"/>
    </row>
    <row r="326" spans="1:16" x14ac:dyDescent="0.25">
      <c r="A326" s="110" t="s">
        <v>528</v>
      </c>
      <c r="B326" s="98">
        <f t="shared" si="137"/>
        <v>7610.8499999999995</v>
      </c>
      <c r="C326" s="98">
        <f t="shared" si="138"/>
        <v>7534.8738499999999</v>
      </c>
      <c r="D326" s="98">
        <f t="shared" si="168"/>
        <v>99.001738964767412</v>
      </c>
      <c r="E326" s="42"/>
      <c r="F326" s="42"/>
      <c r="G326" s="93"/>
      <c r="H326" s="161">
        <f>Субсидии!B320</f>
        <v>7495.65</v>
      </c>
      <c r="I326" s="161">
        <f>Субсидии!C320</f>
        <v>7495.65</v>
      </c>
      <c r="J326" s="42">
        <f t="shared" si="17"/>
        <v>100</v>
      </c>
      <c r="K326" s="42">
        <f>'Субвенции '!B316</f>
        <v>115.2</v>
      </c>
      <c r="L326" s="42">
        <f>'Субвенции '!C316</f>
        <v>39.223849999999999</v>
      </c>
      <c r="M326" s="42">
        <f t="shared" si="169"/>
        <v>34.048480902777776</v>
      </c>
      <c r="N326" s="42"/>
      <c r="O326" s="42"/>
      <c r="P326" s="42"/>
    </row>
    <row r="327" spans="1:16" x14ac:dyDescent="0.25">
      <c r="A327" s="110" t="s">
        <v>223</v>
      </c>
      <c r="B327" s="98">
        <f t="shared" ref="B327:B390" si="170">E327+H327+K327+N327</f>
        <v>5884.2</v>
      </c>
      <c r="C327" s="98">
        <f t="shared" ref="C327:C390" si="171">F327+I327+L327+O327</f>
        <v>5832.5928100000001</v>
      </c>
      <c r="D327" s="98">
        <f t="shared" si="168"/>
        <v>99.122953162706921</v>
      </c>
      <c r="E327" s="42"/>
      <c r="F327" s="42"/>
      <c r="G327" s="93"/>
      <c r="H327" s="161">
        <f>Субсидии!B321</f>
        <v>5769</v>
      </c>
      <c r="I327" s="161">
        <f>Субсидии!C321</f>
        <v>5769</v>
      </c>
      <c r="J327" s="42">
        <f t="shared" si="17"/>
        <v>100</v>
      </c>
      <c r="K327" s="42">
        <f>'Субвенции '!B317</f>
        <v>115.2</v>
      </c>
      <c r="L327" s="42">
        <f>'Субвенции '!C317</f>
        <v>63.59281</v>
      </c>
      <c r="M327" s="42">
        <f t="shared" si="169"/>
        <v>55.202092013888894</v>
      </c>
      <c r="N327" s="42"/>
      <c r="O327" s="42"/>
      <c r="P327" s="42"/>
    </row>
    <row r="328" spans="1:16" x14ac:dyDescent="0.25">
      <c r="A328" s="110" t="s">
        <v>527</v>
      </c>
      <c r="B328" s="98">
        <f t="shared" si="170"/>
        <v>8013.1</v>
      </c>
      <c r="C328" s="98">
        <f t="shared" si="171"/>
        <v>7897.1983799999998</v>
      </c>
      <c r="D328" s="98">
        <f t="shared" si="168"/>
        <v>98.55359823289362</v>
      </c>
      <c r="E328" s="42"/>
      <c r="F328" s="42"/>
      <c r="G328" s="93"/>
      <c r="H328" s="161">
        <f>Субсидии!B322</f>
        <v>7725</v>
      </c>
      <c r="I328" s="161">
        <f>Субсидии!C322</f>
        <v>7725</v>
      </c>
      <c r="J328" s="42">
        <f t="shared" si="17"/>
        <v>100</v>
      </c>
      <c r="K328" s="42">
        <f>'Субвенции '!B318</f>
        <v>288.10000000000002</v>
      </c>
      <c r="L328" s="42">
        <f>'Субвенции '!C318</f>
        <v>172.19838000000001</v>
      </c>
      <c r="M328" s="42">
        <f t="shared" si="169"/>
        <v>59.77035057271781</v>
      </c>
      <c r="N328" s="42"/>
      <c r="O328" s="42"/>
      <c r="P328" s="42"/>
    </row>
    <row r="329" spans="1:16" x14ac:dyDescent="0.25">
      <c r="A329" s="110" t="s">
        <v>526</v>
      </c>
      <c r="B329" s="98">
        <f t="shared" si="170"/>
        <v>8290.2000000000007</v>
      </c>
      <c r="C329" s="98">
        <f t="shared" si="171"/>
        <v>8248.9534500000009</v>
      </c>
      <c r="D329" s="98">
        <f t="shared" si="168"/>
        <v>99.502466164869361</v>
      </c>
      <c r="E329" s="42"/>
      <c r="F329" s="42"/>
      <c r="G329" s="93"/>
      <c r="H329" s="161">
        <f>Субсидии!B324</f>
        <v>8175</v>
      </c>
      <c r="I329" s="161">
        <f>Субсидии!C324</f>
        <v>8175</v>
      </c>
      <c r="J329" s="42">
        <f t="shared" si="17"/>
        <v>100</v>
      </c>
      <c r="K329" s="42">
        <f>'Субвенции '!B319</f>
        <v>115.2</v>
      </c>
      <c r="L329" s="42">
        <f>'Субвенции '!C319</f>
        <v>73.953450000000004</v>
      </c>
      <c r="M329" s="42">
        <f t="shared" si="169"/>
        <v>64.195703125000009</v>
      </c>
      <c r="N329" s="42"/>
      <c r="O329" s="42"/>
      <c r="P329" s="42"/>
    </row>
    <row r="330" spans="1:16" x14ac:dyDescent="0.25">
      <c r="A330" s="110" t="s">
        <v>530</v>
      </c>
      <c r="B330" s="98">
        <f t="shared" si="170"/>
        <v>7789.1588000000002</v>
      </c>
      <c r="C330" s="98">
        <f t="shared" si="171"/>
        <v>7691.0263999999997</v>
      </c>
      <c r="D330" s="98">
        <f t="shared" si="168"/>
        <v>98.740141233222772</v>
      </c>
      <c r="E330" s="42"/>
      <c r="F330" s="42"/>
      <c r="G330" s="93"/>
      <c r="H330" s="161">
        <f>Субсидии!B323</f>
        <v>7501.0587999999998</v>
      </c>
      <c r="I330" s="161">
        <f>Субсидии!C323</f>
        <v>7501.0587999999998</v>
      </c>
      <c r="J330" s="42">
        <f t="shared" si="17"/>
        <v>100</v>
      </c>
      <c r="K330" s="42">
        <f>'Субвенции '!B320</f>
        <v>288.10000000000002</v>
      </c>
      <c r="L330" s="42">
        <f>'Субвенции '!C320</f>
        <v>189.9676</v>
      </c>
      <c r="M330" s="42">
        <f t="shared" si="169"/>
        <v>65.938077056577569</v>
      </c>
      <c r="N330" s="42"/>
      <c r="O330" s="42"/>
      <c r="P330" s="42"/>
    </row>
    <row r="331" spans="1:16" s="52" customFormat="1" ht="31.5" x14ac:dyDescent="0.25">
      <c r="A331" s="22" t="s">
        <v>347</v>
      </c>
      <c r="B331" s="48">
        <f t="shared" si="170"/>
        <v>367121.16567000007</v>
      </c>
      <c r="C331" s="48">
        <f t="shared" si="171"/>
        <v>270453.49678000004</v>
      </c>
      <c r="D331" s="48">
        <f t="shared" ref="D331" si="172">C331/B331*100</f>
        <v>73.668729038386957</v>
      </c>
      <c r="E331" s="48">
        <f t="shared" ref="E331:F331" si="173">SUM(E332:E340)</f>
        <v>32608.5</v>
      </c>
      <c r="F331" s="48">
        <f t="shared" si="173"/>
        <v>24966.2</v>
      </c>
      <c r="G331" s="49">
        <f t="shared" si="16"/>
        <v>76.56347271416962</v>
      </c>
      <c r="H331" s="48">
        <f>SUM(H332:H340)</f>
        <v>89912.054269999993</v>
      </c>
      <c r="I331" s="48">
        <f t="shared" ref="I331:O331" si="174">SUM(I332:I340)</f>
        <v>69323.221399999995</v>
      </c>
      <c r="J331" s="48">
        <f t="shared" si="17"/>
        <v>77.101142847684159</v>
      </c>
      <c r="K331" s="48">
        <f t="shared" si="174"/>
        <v>227015.01240000007</v>
      </c>
      <c r="L331" s="48">
        <f t="shared" si="174"/>
        <v>167079.23549000005</v>
      </c>
      <c r="M331" s="48">
        <f t="shared" si="18"/>
        <v>73.598320095063457</v>
      </c>
      <c r="N331" s="48">
        <f t="shared" si="174"/>
        <v>17585.599000000002</v>
      </c>
      <c r="O331" s="48">
        <f t="shared" si="174"/>
        <v>9084.8398900000011</v>
      </c>
      <c r="P331" s="48">
        <f t="shared" si="19"/>
        <v>51.660679229635562</v>
      </c>
    </row>
    <row r="332" spans="1:16" ht="31.5" x14ac:dyDescent="0.25">
      <c r="A332" s="109" t="s">
        <v>279</v>
      </c>
      <c r="B332" s="42">
        <f t="shared" si="170"/>
        <v>315693.75967</v>
      </c>
      <c r="C332" s="42">
        <f t="shared" si="171"/>
        <v>227713.35262000002</v>
      </c>
      <c r="D332" s="42">
        <f t="shared" si="13"/>
        <v>72.131090857808715</v>
      </c>
      <c r="E332" s="46">
        <f>Дотации!B72</f>
        <v>32608.5</v>
      </c>
      <c r="F332" s="46">
        <f>Дотации!C72</f>
        <v>24966.2</v>
      </c>
      <c r="G332" s="46">
        <f t="shared" si="16"/>
        <v>76.56347271416962</v>
      </c>
      <c r="H332" s="42">
        <f>Субсидии!B326</f>
        <v>46213.448270000001</v>
      </c>
      <c r="I332" s="42">
        <f>Субсидии!C326</f>
        <v>27784.615399999999</v>
      </c>
      <c r="J332" s="42">
        <f t="shared" si="17"/>
        <v>60.122359270119006</v>
      </c>
      <c r="K332" s="42">
        <f>'Субвенции '!B322</f>
        <v>225286.21239999999</v>
      </c>
      <c r="L332" s="42">
        <f>'Субвенции '!C322</f>
        <v>165877.69733000002</v>
      </c>
      <c r="M332" s="42">
        <f t="shared" si="18"/>
        <v>73.629759923115486</v>
      </c>
      <c r="N332" s="42">
        <f>Иные!B154</f>
        <v>11585.599</v>
      </c>
      <c r="O332" s="42">
        <f>Иные!C154</f>
        <v>9084.8398900000011</v>
      </c>
      <c r="P332" s="42">
        <f t="shared" si="19"/>
        <v>78.414934696082611</v>
      </c>
    </row>
    <row r="333" spans="1:16" x14ac:dyDescent="0.25">
      <c r="A333" s="110" t="s">
        <v>531</v>
      </c>
      <c r="B333" s="98">
        <f t="shared" si="170"/>
        <v>3847.2</v>
      </c>
      <c r="C333" s="98">
        <f t="shared" si="171"/>
        <v>3816.2619</v>
      </c>
      <c r="D333" s="98">
        <f t="shared" ref="D333:D340" si="175">C333/B333*100</f>
        <v>99.195828134747359</v>
      </c>
      <c r="E333" s="42"/>
      <c r="F333" s="42"/>
      <c r="G333" s="93"/>
      <c r="H333" s="161">
        <f>Субсидии!B327</f>
        <v>3732</v>
      </c>
      <c r="I333" s="161">
        <f>Субсидии!C327</f>
        <v>3732</v>
      </c>
      <c r="J333" s="42">
        <f t="shared" si="17"/>
        <v>100</v>
      </c>
      <c r="K333" s="42">
        <f>'Субвенции '!B323</f>
        <v>115.2</v>
      </c>
      <c r="L333" s="42">
        <f>'Субвенции '!C323</f>
        <v>84.261899999999997</v>
      </c>
      <c r="M333" s="42">
        <f t="shared" ref="M333:M340" si="176">L333/K333*100</f>
        <v>73.14401041666666</v>
      </c>
      <c r="N333" s="42"/>
      <c r="O333" s="42"/>
      <c r="P333" s="42"/>
    </row>
    <row r="334" spans="1:16" x14ac:dyDescent="0.25">
      <c r="A334" s="110" t="s">
        <v>581</v>
      </c>
      <c r="B334" s="98">
        <f t="shared" si="170"/>
        <v>4107.8059999999996</v>
      </c>
      <c r="C334" s="98">
        <f t="shared" si="171"/>
        <v>4071.5453399999997</v>
      </c>
      <c r="D334" s="98">
        <f t="shared" si="175"/>
        <v>99.117274282183729</v>
      </c>
      <c r="E334" s="42"/>
      <c r="F334" s="42"/>
      <c r="G334" s="93"/>
      <c r="H334" s="161">
        <f>Субсидии!B328</f>
        <v>3992.6059999999998</v>
      </c>
      <c r="I334" s="161">
        <f>Субсидии!C328</f>
        <v>3992.6059999999998</v>
      </c>
      <c r="J334" s="42">
        <f t="shared" si="17"/>
        <v>100</v>
      </c>
      <c r="K334" s="42">
        <f>'Субвенции '!B324</f>
        <v>115.2</v>
      </c>
      <c r="L334" s="42">
        <f>'Субвенции '!C324</f>
        <v>78.939340000000001</v>
      </c>
      <c r="M334" s="42">
        <f t="shared" si="176"/>
        <v>68.523732638888887</v>
      </c>
      <c r="N334" s="42"/>
      <c r="O334" s="42"/>
      <c r="P334" s="42"/>
    </row>
    <row r="335" spans="1:16" x14ac:dyDescent="0.25">
      <c r="A335" s="110" t="s">
        <v>534</v>
      </c>
      <c r="B335" s="98">
        <f t="shared" si="170"/>
        <v>6210.1</v>
      </c>
      <c r="C335" s="98">
        <f t="shared" si="171"/>
        <v>6120.2161699999997</v>
      </c>
      <c r="D335" s="98">
        <f t="shared" si="175"/>
        <v>98.55261863738103</v>
      </c>
      <c r="E335" s="42"/>
      <c r="F335" s="42"/>
      <c r="G335" s="93"/>
      <c r="H335" s="161">
        <f>Субсидии!B330</f>
        <v>5922</v>
      </c>
      <c r="I335" s="161">
        <f>Субсидии!C330</f>
        <v>5922</v>
      </c>
      <c r="J335" s="42">
        <f t="shared" si="17"/>
        <v>100</v>
      </c>
      <c r="K335" s="42">
        <f>'Субвенции '!B325</f>
        <v>288.10000000000002</v>
      </c>
      <c r="L335" s="42">
        <f>'Субвенции '!C325</f>
        <v>198.21617000000001</v>
      </c>
      <c r="M335" s="42">
        <f t="shared" si="176"/>
        <v>68.80116973273168</v>
      </c>
      <c r="N335" s="42"/>
      <c r="O335" s="42"/>
      <c r="P335" s="42"/>
    </row>
    <row r="336" spans="1:16" x14ac:dyDescent="0.25">
      <c r="A336" s="110" t="s">
        <v>361</v>
      </c>
      <c r="B336" s="98">
        <f t="shared" si="170"/>
        <v>3532.2</v>
      </c>
      <c r="C336" s="98">
        <f t="shared" si="171"/>
        <v>3502.7383799999998</v>
      </c>
      <c r="D336" s="98">
        <f t="shared" si="175"/>
        <v>99.165913028707322</v>
      </c>
      <c r="E336" s="42"/>
      <c r="F336" s="42"/>
      <c r="G336" s="93"/>
      <c r="H336" s="161">
        <f>Субсидии!B329</f>
        <v>3417</v>
      </c>
      <c r="I336" s="161">
        <f>Субсидии!C329</f>
        <v>3417</v>
      </c>
      <c r="J336" s="42">
        <f t="shared" si="17"/>
        <v>100</v>
      </c>
      <c r="K336" s="42">
        <f>'Субвенции '!B326</f>
        <v>115.2</v>
      </c>
      <c r="L336" s="42">
        <f>'Субвенции '!C326</f>
        <v>85.738380000000006</v>
      </c>
      <c r="M336" s="42">
        <f t="shared" si="176"/>
        <v>74.425677083333341</v>
      </c>
      <c r="N336" s="42"/>
      <c r="O336" s="42"/>
      <c r="P336" s="42"/>
    </row>
    <row r="337" spans="1:16" x14ac:dyDescent="0.25">
      <c r="A337" s="110" t="s">
        <v>369</v>
      </c>
      <c r="B337" s="98">
        <f t="shared" si="170"/>
        <v>4411.2</v>
      </c>
      <c r="C337" s="98">
        <f t="shared" si="171"/>
        <v>4382.3999999999996</v>
      </c>
      <c r="D337" s="98">
        <f t="shared" si="175"/>
        <v>99.347116430903142</v>
      </c>
      <c r="E337" s="42"/>
      <c r="F337" s="42"/>
      <c r="G337" s="93"/>
      <c r="H337" s="161">
        <f>Субсидии!B331</f>
        <v>4296</v>
      </c>
      <c r="I337" s="161">
        <f>Субсидии!C331</f>
        <v>4296</v>
      </c>
      <c r="J337" s="42">
        <f t="shared" si="17"/>
        <v>100</v>
      </c>
      <c r="K337" s="42">
        <f>'Субвенции '!B327</f>
        <v>115.2</v>
      </c>
      <c r="L337" s="42">
        <f>'Субвенции '!C327</f>
        <v>86.4</v>
      </c>
      <c r="M337" s="42">
        <f t="shared" si="176"/>
        <v>75</v>
      </c>
      <c r="N337" s="42"/>
      <c r="O337" s="42"/>
      <c r="P337" s="42"/>
    </row>
    <row r="338" spans="1:16" x14ac:dyDescent="0.25">
      <c r="A338" s="110" t="s">
        <v>357</v>
      </c>
      <c r="B338" s="98">
        <f t="shared" si="170"/>
        <v>17576.599999999999</v>
      </c>
      <c r="C338" s="98">
        <f t="shared" si="171"/>
        <v>10386.494839999999</v>
      </c>
      <c r="D338" s="98">
        <f t="shared" si="175"/>
        <v>59.092741713414433</v>
      </c>
      <c r="E338" s="42"/>
      <c r="F338" s="42"/>
      <c r="G338" s="93"/>
      <c r="H338" s="161">
        <f>Субсидии!B332</f>
        <v>11000</v>
      </c>
      <c r="I338" s="161">
        <f>Субсидии!C332</f>
        <v>10000</v>
      </c>
      <c r="J338" s="42">
        <f t="shared" si="17"/>
        <v>90.909090909090907</v>
      </c>
      <c r="K338" s="42">
        <f>'Субвенции '!B328</f>
        <v>576.6</v>
      </c>
      <c r="L338" s="42">
        <f>'Субвенции '!C328</f>
        <v>386.49484000000001</v>
      </c>
      <c r="M338" s="42">
        <f t="shared" si="176"/>
        <v>67.029975719736385</v>
      </c>
      <c r="N338" s="42">
        <f>Иные!B155</f>
        <v>6000</v>
      </c>
      <c r="O338" s="42">
        <f>Иные!C155</f>
        <v>0</v>
      </c>
      <c r="P338" s="42">
        <f t="shared" si="19"/>
        <v>0</v>
      </c>
    </row>
    <row r="339" spans="1:16" x14ac:dyDescent="0.25">
      <c r="A339" s="110" t="s">
        <v>533</v>
      </c>
      <c r="B339" s="98">
        <f t="shared" si="170"/>
        <v>8618.1</v>
      </c>
      <c r="C339" s="98">
        <f t="shared" si="171"/>
        <v>7368.1785499999996</v>
      </c>
      <c r="D339" s="98">
        <f t="shared" si="175"/>
        <v>85.496554344925215</v>
      </c>
      <c r="E339" s="42"/>
      <c r="F339" s="42"/>
      <c r="G339" s="93"/>
      <c r="H339" s="161">
        <f>Субсидии!B333</f>
        <v>8330</v>
      </c>
      <c r="I339" s="161">
        <f>Субсидии!C333</f>
        <v>7170</v>
      </c>
      <c r="J339" s="42">
        <f t="shared" si="17"/>
        <v>86.074429771908768</v>
      </c>
      <c r="K339" s="42">
        <f>'Субвенции '!B329</f>
        <v>288.10000000000002</v>
      </c>
      <c r="L339" s="42">
        <f>'Субвенции '!C329</f>
        <v>198.17855</v>
      </c>
      <c r="M339" s="42">
        <f t="shared" si="176"/>
        <v>68.788111766747647</v>
      </c>
      <c r="N339" s="42"/>
      <c r="O339" s="42"/>
      <c r="P339" s="42"/>
    </row>
    <row r="340" spans="1:16" x14ac:dyDescent="0.25">
      <c r="A340" s="110" t="s">
        <v>582</v>
      </c>
      <c r="B340" s="98">
        <f t="shared" si="170"/>
        <v>3124.2</v>
      </c>
      <c r="C340" s="98">
        <f t="shared" si="171"/>
        <v>3092.3089799999998</v>
      </c>
      <c r="D340" s="98">
        <f t="shared" si="175"/>
        <v>98.979226041866724</v>
      </c>
      <c r="E340" s="42"/>
      <c r="F340" s="42"/>
      <c r="G340" s="93"/>
      <c r="H340" s="161">
        <f>Субсидии!B334</f>
        <v>3009</v>
      </c>
      <c r="I340" s="161">
        <f>Субсидии!C334</f>
        <v>3009</v>
      </c>
      <c r="J340" s="42">
        <f t="shared" si="17"/>
        <v>100</v>
      </c>
      <c r="K340" s="42">
        <f>'Субвенции '!B330</f>
        <v>115.2</v>
      </c>
      <c r="L340" s="42">
        <f>'Субвенции '!C330</f>
        <v>83.308979999999991</v>
      </c>
      <c r="M340" s="42">
        <f t="shared" si="176"/>
        <v>72.316822916666652</v>
      </c>
      <c r="N340" s="42"/>
      <c r="O340" s="42"/>
      <c r="P340" s="42"/>
    </row>
    <row r="341" spans="1:16" s="52" customFormat="1" ht="31.5" x14ac:dyDescent="0.25">
      <c r="A341" s="22" t="s">
        <v>346</v>
      </c>
      <c r="B341" s="48">
        <f t="shared" si="170"/>
        <v>993232.23456999997</v>
      </c>
      <c r="C341" s="48">
        <f t="shared" si="171"/>
        <v>731522.71033999999</v>
      </c>
      <c r="D341" s="48">
        <f t="shared" ref="D341" si="177">C341/B341*100</f>
        <v>73.650721843184854</v>
      </c>
      <c r="E341" s="48">
        <f t="shared" ref="E341:F341" si="178">SUM(E342:E351)</f>
        <v>70770.899999999994</v>
      </c>
      <c r="F341" s="48">
        <f t="shared" si="178"/>
        <v>55401.45</v>
      </c>
      <c r="G341" s="49">
        <f t="shared" si="16"/>
        <v>78.282811155432526</v>
      </c>
      <c r="H341" s="48">
        <f>SUM(H342:H351)</f>
        <v>663833.0949599999</v>
      </c>
      <c r="I341" s="48">
        <f t="shared" ref="I341:O341" si="179">SUM(I342:I351)</f>
        <v>498675.09728000005</v>
      </c>
      <c r="J341" s="48">
        <f t="shared" si="17"/>
        <v>75.120553805779792</v>
      </c>
      <c r="K341" s="48">
        <f t="shared" si="179"/>
        <v>240768.96070000005</v>
      </c>
      <c r="L341" s="48">
        <f t="shared" si="179"/>
        <v>167260.99011999991</v>
      </c>
      <c r="M341" s="48">
        <f t="shared" si="18"/>
        <v>69.469498740084006</v>
      </c>
      <c r="N341" s="48">
        <f t="shared" si="179"/>
        <v>17859.278910000001</v>
      </c>
      <c r="O341" s="48">
        <f t="shared" si="179"/>
        <v>10185.17294</v>
      </c>
      <c r="P341" s="48">
        <f t="shared" si="19"/>
        <v>57.030146577177788</v>
      </c>
    </row>
    <row r="342" spans="1:16" ht="31.5" x14ac:dyDescent="0.25">
      <c r="A342" s="109" t="s">
        <v>278</v>
      </c>
      <c r="B342" s="42">
        <f t="shared" si="170"/>
        <v>911713.33749999991</v>
      </c>
      <c r="C342" s="42">
        <f t="shared" si="171"/>
        <v>664929.33134999988</v>
      </c>
      <c r="D342" s="42">
        <f t="shared" si="13"/>
        <v>72.931842060498525</v>
      </c>
      <c r="E342" s="46">
        <f>Дотации!B74</f>
        <v>70770.899999999994</v>
      </c>
      <c r="F342" s="46">
        <f>Дотации!C74</f>
        <v>55401.45</v>
      </c>
      <c r="G342" s="46">
        <f t="shared" si="16"/>
        <v>78.282811155432526</v>
      </c>
      <c r="H342" s="42">
        <f>Субсидии!B336</f>
        <v>589753.79788999993</v>
      </c>
      <c r="I342" s="42">
        <f>Субсидии!C336</f>
        <v>433436.59729000001</v>
      </c>
      <c r="J342" s="42">
        <f t="shared" si="17"/>
        <v>73.49449869432533</v>
      </c>
      <c r="K342" s="42">
        <f>'Субвенции '!B332</f>
        <v>238694.36069999999</v>
      </c>
      <c r="L342" s="42">
        <f>'Субвенции '!C332</f>
        <v>165906.11111999996</v>
      </c>
      <c r="M342" s="42">
        <f t="shared" si="18"/>
        <v>69.505668518292723</v>
      </c>
      <c r="N342" s="42">
        <f>Иные!B157</f>
        <v>12494.278910000001</v>
      </c>
      <c r="O342" s="42">
        <f>Иные!C157</f>
        <v>10185.17294</v>
      </c>
      <c r="P342" s="42">
        <f t="shared" si="19"/>
        <v>81.51869358261348</v>
      </c>
    </row>
    <row r="343" spans="1:16" x14ac:dyDescent="0.25">
      <c r="A343" s="110" t="s">
        <v>535</v>
      </c>
      <c r="B343" s="98">
        <f t="shared" si="170"/>
        <v>8511.94</v>
      </c>
      <c r="C343" s="98">
        <f t="shared" si="171"/>
        <v>4185.8658700000005</v>
      </c>
      <c r="D343" s="98">
        <f>C343/B343*100</f>
        <v>49.176402441746539</v>
      </c>
      <c r="E343" s="42"/>
      <c r="F343" s="42"/>
      <c r="G343" s="93"/>
      <c r="H343" s="161">
        <f>Субсидии!B337</f>
        <v>8223.84</v>
      </c>
      <c r="I343" s="161">
        <f>Субсидии!C337</f>
        <v>3999.1049900000003</v>
      </c>
      <c r="J343" s="42">
        <f t="shared" si="17"/>
        <v>48.628195465865097</v>
      </c>
      <c r="K343" s="42">
        <f>'Субвенции '!B333</f>
        <v>288.10000000000002</v>
      </c>
      <c r="L343" s="42">
        <f>'Субвенции '!C333</f>
        <v>186.76088000000001</v>
      </c>
      <c r="M343" s="42">
        <f>L343/K343*100</f>
        <v>64.825019090593543</v>
      </c>
      <c r="N343" s="42"/>
      <c r="O343" s="42"/>
      <c r="P343" s="42"/>
    </row>
    <row r="344" spans="1:16" x14ac:dyDescent="0.25">
      <c r="A344" s="110" t="s">
        <v>583</v>
      </c>
      <c r="B344" s="98">
        <f t="shared" si="170"/>
        <v>0</v>
      </c>
      <c r="C344" s="98">
        <f t="shared" si="171"/>
        <v>0</v>
      </c>
      <c r="D344" s="98"/>
      <c r="E344" s="42"/>
      <c r="F344" s="42"/>
      <c r="G344" s="93"/>
      <c r="H344" s="161"/>
      <c r="I344" s="161"/>
      <c r="J344" s="42"/>
      <c r="K344" s="42">
        <f>'Субвенции '!B334</f>
        <v>0</v>
      </c>
      <c r="L344" s="42">
        <f>'Субвенции '!C334</f>
        <v>0</v>
      </c>
      <c r="M344" s="42"/>
      <c r="N344" s="42"/>
      <c r="O344" s="42"/>
      <c r="P344" s="42"/>
    </row>
    <row r="345" spans="1:16" x14ac:dyDescent="0.25">
      <c r="A345" s="110" t="s">
        <v>536</v>
      </c>
      <c r="B345" s="98">
        <f t="shared" si="170"/>
        <v>3190.2</v>
      </c>
      <c r="C345" s="98">
        <f t="shared" si="171"/>
        <v>3151.7413500000002</v>
      </c>
      <c r="D345" s="98">
        <f>C345/B345*100</f>
        <v>98.794475268008284</v>
      </c>
      <c r="E345" s="42"/>
      <c r="F345" s="42"/>
      <c r="G345" s="93"/>
      <c r="H345" s="161">
        <f>Субсидии!B338</f>
        <v>3075</v>
      </c>
      <c r="I345" s="161">
        <f>Субсидии!C338</f>
        <v>3075</v>
      </c>
      <c r="J345" s="42">
        <f t="shared" si="17"/>
        <v>100</v>
      </c>
      <c r="K345" s="42">
        <f>'Субвенции '!B335</f>
        <v>115.2</v>
      </c>
      <c r="L345" s="42">
        <f>'Субвенции '!C335</f>
        <v>76.741350000000011</v>
      </c>
      <c r="M345" s="42">
        <f>L345/K345*100</f>
        <v>66.61575520833334</v>
      </c>
      <c r="N345" s="42"/>
      <c r="O345" s="42"/>
      <c r="P345" s="42"/>
    </row>
    <row r="346" spans="1:16" x14ac:dyDescent="0.25">
      <c r="A346" s="110" t="s">
        <v>537</v>
      </c>
      <c r="B346" s="98">
        <f t="shared" si="170"/>
        <v>4490.2570699999997</v>
      </c>
      <c r="C346" s="98">
        <f t="shared" si="171"/>
        <v>1043.9827700000001</v>
      </c>
      <c r="D346" s="98">
        <f>C346/B346*100</f>
        <v>23.249955486401589</v>
      </c>
      <c r="E346" s="42"/>
      <c r="F346" s="42"/>
      <c r="G346" s="93"/>
      <c r="H346" s="161">
        <f>Субсидии!B339</f>
        <v>4375.0570699999998</v>
      </c>
      <c r="I346" s="161">
        <f>Субсидии!C339</f>
        <v>967.51499999999999</v>
      </c>
      <c r="J346" s="42">
        <f t="shared" si="17"/>
        <v>22.11434009933955</v>
      </c>
      <c r="K346" s="42">
        <f>'Субвенции '!B336</f>
        <v>115.2</v>
      </c>
      <c r="L346" s="42">
        <f>'Субвенции '!C336</f>
        <v>76.467770000000002</v>
      </c>
      <c r="M346" s="42">
        <f>L346/K346*100</f>
        <v>66.378272569444448</v>
      </c>
      <c r="N346" s="42"/>
      <c r="O346" s="42"/>
      <c r="P346" s="42"/>
    </row>
    <row r="347" spans="1:16" x14ac:dyDescent="0.25">
      <c r="A347" s="110" t="s">
        <v>584</v>
      </c>
      <c r="B347" s="98">
        <f t="shared" si="170"/>
        <v>0</v>
      </c>
      <c r="C347" s="98">
        <f t="shared" si="171"/>
        <v>0</v>
      </c>
      <c r="D347" s="98"/>
      <c r="E347" s="42"/>
      <c r="F347" s="42"/>
      <c r="G347" s="93"/>
      <c r="H347" s="161"/>
      <c r="I347" s="161"/>
      <c r="J347" s="42"/>
      <c r="K347" s="42">
        <f>'Субвенции '!B337</f>
        <v>0</v>
      </c>
      <c r="L347" s="42">
        <f>'Субвенции '!C337</f>
        <v>0</v>
      </c>
      <c r="M347" s="42"/>
      <c r="N347" s="42"/>
      <c r="O347" s="42"/>
      <c r="P347" s="42"/>
    </row>
    <row r="348" spans="1:16" x14ac:dyDescent="0.25">
      <c r="A348" s="110" t="s">
        <v>343</v>
      </c>
      <c r="B348" s="98">
        <f t="shared" si="170"/>
        <v>288.10000000000002</v>
      </c>
      <c r="C348" s="98">
        <f t="shared" si="171"/>
        <v>186.03474</v>
      </c>
      <c r="D348" s="98">
        <f>C348/B348*100</f>
        <v>64.572974661575827</v>
      </c>
      <c r="E348" s="42"/>
      <c r="F348" s="42"/>
      <c r="G348" s="93"/>
      <c r="H348" s="161">
        <f>Субсидии!B340</f>
        <v>0</v>
      </c>
      <c r="I348" s="161">
        <f>Субсидии!C340</f>
        <v>0</v>
      </c>
      <c r="J348" s="42"/>
      <c r="K348" s="42">
        <f>'Субвенции '!B338</f>
        <v>288.10000000000002</v>
      </c>
      <c r="L348" s="42">
        <f>'Субвенции '!C338</f>
        <v>186.03474</v>
      </c>
      <c r="M348" s="42">
        <f>L348/K348*100</f>
        <v>64.572974661575827</v>
      </c>
      <c r="N348" s="42">
        <f>Иные!B160</f>
        <v>0</v>
      </c>
      <c r="O348" s="42">
        <f>Иные!C160</f>
        <v>0</v>
      </c>
      <c r="P348" s="42"/>
    </row>
    <row r="349" spans="1:16" x14ac:dyDescent="0.25">
      <c r="A349" s="110" t="s">
        <v>342</v>
      </c>
      <c r="B349" s="98">
        <f t="shared" si="170"/>
        <v>48520.599999999991</v>
      </c>
      <c r="C349" s="98">
        <f t="shared" si="171"/>
        <v>47273.462240000001</v>
      </c>
      <c r="D349" s="98">
        <f>C349/B349*100</f>
        <v>97.429673664381738</v>
      </c>
      <c r="E349" s="42"/>
      <c r="F349" s="42"/>
      <c r="G349" s="93"/>
      <c r="H349" s="161">
        <f>Субсидии!B341</f>
        <v>48405.399999999994</v>
      </c>
      <c r="I349" s="161">
        <f>Субсидии!C341</f>
        <v>47196.88</v>
      </c>
      <c r="J349" s="42">
        <f t="shared" si="17"/>
        <v>97.503336404616022</v>
      </c>
      <c r="K349" s="42">
        <f>'Субвенции '!B339</f>
        <v>115.2</v>
      </c>
      <c r="L349" s="42">
        <f>'Субвенции '!C339</f>
        <v>76.582239999999999</v>
      </c>
      <c r="M349" s="42">
        <f>L349/K349*100</f>
        <v>66.47763888888889</v>
      </c>
      <c r="N349" s="42"/>
      <c r="O349" s="42"/>
      <c r="P349" s="42"/>
    </row>
    <row r="350" spans="1:16" x14ac:dyDescent="0.25">
      <c r="A350" s="110" t="s">
        <v>345</v>
      </c>
      <c r="B350" s="98">
        <f t="shared" si="170"/>
        <v>413.1</v>
      </c>
      <c r="C350" s="98">
        <f t="shared" si="171"/>
        <v>183.47745999999998</v>
      </c>
      <c r="D350" s="98">
        <f>C350/B350*100</f>
        <v>44.414780924715558</v>
      </c>
      <c r="E350" s="42"/>
      <c r="F350" s="42"/>
      <c r="G350" s="93"/>
      <c r="H350" s="161">
        <f>Субсидии!B342</f>
        <v>0</v>
      </c>
      <c r="I350" s="161">
        <f>Субсидии!C342</f>
        <v>0</v>
      </c>
      <c r="J350" s="42"/>
      <c r="K350" s="42">
        <f>'Субвенции '!B340</f>
        <v>288.10000000000002</v>
      </c>
      <c r="L350" s="42">
        <f>'Субвенции '!C340</f>
        <v>183.47745999999998</v>
      </c>
      <c r="M350" s="42">
        <f>L350/K350*100</f>
        <v>63.685338424158267</v>
      </c>
      <c r="N350" s="42">
        <f>Иные!B158</f>
        <v>125</v>
      </c>
      <c r="O350" s="42">
        <f>Иные!C158</f>
        <v>0</v>
      </c>
      <c r="P350" s="42"/>
    </row>
    <row r="351" spans="1:16" ht="19.5" customHeight="1" x14ac:dyDescent="0.25">
      <c r="A351" s="110" t="s">
        <v>344</v>
      </c>
      <c r="B351" s="98">
        <f t="shared" si="170"/>
        <v>16104.7</v>
      </c>
      <c r="C351" s="98">
        <f t="shared" si="171"/>
        <v>10568.814560000001</v>
      </c>
      <c r="D351" s="98">
        <f>C351/B351*100</f>
        <v>65.625653132315406</v>
      </c>
      <c r="E351" s="42"/>
      <c r="F351" s="42"/>
      <c r="G351" s="93"/>
      <c r="H351" s="161">
        <f>Субсидии!B343</f>
        <v>10000</v>
      </c>
      <c r="I351" s="161">
        <f>Субсидии!C343</f>
        <v>10000</v>
      </c>
      <c r="J351" s="42">
        <f t="shared" si="17"/>
        <v>100</v>
      </c>
      <c r="K351" s="42">
        <f>'Субвенции '!B341</f>
        <v>864.7</v>
      </c>
      <c r="L351" s="42">
        <f>'Субвенции '!C341</f>
        <v>568.81456000000003</v>
      </c>
      <c r="M351" s="42">
        <f>L351/K351*100</f>
        <v>65.781723140973753</v>
      </c>
      <c r="N351" s="42">
        <f>Иные!B159</f>
        <v>5240</v>
      </c>
      <c r="O351" s="42">
        <f>Иные!C159</f>
        <v>0</v>
      </c>
      <c r="P351" s="42"/>
    </row>
    <row r="352" spans="1:16" s="52" customFormat="1" ht="31.5" x14ac:dyDescent="0.25">
      <c r="A352" s="24" t="s">
        <v>335</v>
      </c>
      <c r="B352" s="48">
        <f t="shared" si="170"/>
        <v>768128.54908000003</v>
      </c>
      <c r="C352" s="48">
        <f t="shared" si="171"/>
        <v>617139.34814999998</v>
      </c>
      <c r="D352" s="48">
        <f t="shared" ref="D352" si="180">C352/B352*100</f>
        <v>80.343237976137942</v>
      </c>
      <c r="E352" s="48">
        <f t="shared" ref="E352:F352" si="181">SUM(E353:E360)</f>
        <v>90887.4</v>
      </c>
      <c r="F352" s="48">
        <f t="shared" si="181"/>
        <v>69897.8</v>
      </c>
      <c r="G352" s="49">
        <f t="shared" si="16"/>
        <v>76.905929754839505</v>
      </c>
      <c r="H352" s="48">
        <f>SUM(H353:H360)</f>
        <v>240039.81178000002</v>
      </c>
      <c r="I352" s="48">
        <f t="shared" ref="I352:O352" si="182">SUM(I353:I360)</f>
        <v>194772.14978000001</v>
      </c>
      <c r="J352" s="48">
        <f t="shared" si="17"/>
        <v>81.141602443227839</v>
      </c>
      <c r="K352" s="48">
        <f t="shared" si="182"/>
        <v>349899.46929999994</v>
      </c>
      <c r="L352" s="48">
        <f t="shared" si="182"/>
        <v>267641.95961999998</v>
      </c>
      <c r="M352" s="48">
        <f t="shared" si="18"/>
        <v>76.491101902908781</v>
      </c>
      <c r="N352" s="48">
        <f t="shared" si="182"/>
        <v>87301.868000000002</v>
      </c>
      <c r="O352" s="48">
        <f t="shared" si="182"/>
        <v>84827.438750000001</v>
      </c>
      <c r="P352" s="48">
        <f t="shared" si="19"/>
        <v>97.165662881348652</v>
      </c>
    </row>
    <row r="353" spans="1:16" ht="31.5" x14ac:dyDescent="0.25">
      <c r="A353" s="109" t="s">
        <v>277</v>
      </c>
      <c r="B353" s="42">
        <f t="shared" si="170"/>
        <v>687820.84908000007</v>
      </c>
      <c r="C353" s="42">
        <f t="shared" si="171"/>
        <v>545356.51584999997</v>
      </c>
      <c r="D353" s="42">
        <f t="shared" si="13"/>
        <v>79.287581436277435</v>
      </c>
      <c r="E353" s="46">
        <f>Дотации!B76</f>
        <v>90887.4</v>
      </c>
      <c r="F353" s="46">
        <f>Дотации!C76</f>
        <v>69897.8</v>
      </c>
      <c r="G353" s="46">
        <f t="shared" si="16"/>
        <v>76.905929754839505</v>
      </c>
      <c r="H353" s="42">
        <f>Субсидии!B345</f>
        <v>161287.81178000002</v>
      </c>
      <c r="I353" s="42">
        <f>Субсидии!C345</f>
        <v>123947.33945</v>
      </c>
      <c r="J353" s="42">
        <f t="shared" si="17"/>
        <v>76.848546757560825</v>
      </c>
      <c r="K353" s="42">
        <f>'Субвенции '!B343</f>
        <v>348343.76930000004</v>
      </c>
      <c r="L353" s="42">
        <f>'Субвенции '!C343</f>
        <v>266683.93764999998</v>
      </c>
      <c r="M353" s="42">
        <f t="shared" si="18"/>
        <v>76.557688454110647</v>
      </c>
      <c r="N353" s="42">
        <f>Иные!B163</f>
        <v>87301.868000000002</v>
      </c>
      <c r="O353" s="42">
        <f>Иные!C163</f>
        <v>84827.438750000001</v>
      </c>
      <c r="P353" s="42">
        <f t="shared" si="19"/>
        <v>97.165662881348652</v>
      </c>
    </row>
    <row r="354" spans="1:16" x14ac:dyDescent="0.25">
      <c r="A354" s="110" t="s">
        <v>540</v>
      </c>
      <c r="B354" s="98">
        <f t="shared" si="170"/>
        <v>16764.099999999999</v>
      </c>
      <c r="C354" s="98">
        <f t="shared" si="171"/>
        <v>16668.14328</v>
      </c>
      <c r="D354" s="98">
        <f t="shared" ref="D354:D360" si="183">C354/B354*100</f>
        <v>99.427605895932388</v>
      </c>
      <c r="E354" s="42"/>
      <c r="F354" s="42"/>
      <c r="G354" s="93"/>
      <c r="H354" s="161">
        <f>Субсидии!B346</f>
        <v>16476</v>
      </c>
      <c r="I354" s="161">
        <f>Субсидии!C346</f>
        <v>16476</v>
      </c>
      <c r="J354" s="42">
        <f t="shared" si="17"/>
        <v>100</v>
      </c>
      <c r="K354" s="42">
        <f>'Субвенции '!B344</f>
        <v>288.10000000000002</v>
      </c>
      <c r="L354" s="42">
        <f>'Субвенции '!C344</f>
        <v>192.14328</v>
      </c>
      <c r="M354" s="42">
        <f>L354/K354*100</f>
        <v>66.693259284970495</v>
      </c>
      <c r="N354" s="42"/>
      <c r="O354" s="42"/>
      <c r="P354" s="42"/>
    </row>
    <row r="355" spans="1:16" x14ac:dyDescent="0.25">
      <c r="A355" s="110" t="s">
        <v>541</v>
      </c>
      <c r="B355" s="98">
        <f t="shared" si="170"/>
        <v>10938.1</v>
      </c>
      <c r="C355" s="98">
        <f t="shared" si="171"/>
        <v>9309.5478600000006</v>
      </c>
      <c r="D355" s="98">
        <f t="shared" si="183"/>
        <v>85.111197191468364</v>
      </c>
      <c r="E355" s="42"/>
      <c r="F355" s="42"/>
      <c r="G355" s="93"/>
      <c r="H355" s="161">
        <f>Субсидии!B347</f>
        <v>10650</v>
      </c>
      <c r="I355" s="161">
        <f>Субсидии!C347</f>
        <v>9150</v>
      </c>
      <c r="J355" s="42">
        <f t="shared" si="17"/>
        <v>85.91549295774648</v>
      </c>
      <c r="K355" s="42">
        <f>'Субвенции '!B345</f>
        <v>288.10000000000002</v>
      </c>
      <c r="L355" s="42">
        <f>'Субвенции '!C345</f>
        <v>159.54785999999999</v>
      </c>
      <c r="M355" s="42">
        <f>L355/K355*100</f>
        <v>55.379333564734459</v>
      </c>
      <c r="N355" s="42"/>
      <c r="O355" s="42"/>
      <c r="P355" s="42"/>
    </row>
    <row r="356" spans="1:16" x14ac:dyDescent="0.25">
      <c r="A356" s="110" t="s">
        <v>223</v>
      </c>
      <c r="B356" s="98">
        <f t="shared" si="170"/>
        <v>10833.1</v>
      </c>
      <c r="C356" s="98">
        <f t="shared" si="171"/>
        <v>10707.39524</v>
      </c>
      <c r="D356" s="98">
        <f t="shared" si="183"/>
        <v>98.839623376503496</v>
      </c>
      <c r="E356" s="42"/>
      <c r="F356" s="42"/>
      <c r="G356" s="93"/>
      <c r="H356" s="161">
        <f>Субсидии!B348</f>
        <v>10545</v>
      </c>
      <c r="I356" s="161">
        <f>Субсидии!C348</f>
        <v>10545</v>
      </c>
      <c r="J356" s="42">
        <f t="shared" si="17"/>
        <v>100</v>
      </c>
      <c r="K356" s="42">
        <f>'Субвенции '!B346</f>
        <v>288.10000000000002</v>
      </c>
      <c r="L356" s="42">
        <f>'Субвенции '!C346</f>
        <v>162.39524</v>
      </c>
      <c r="M356" s="42">
        <f>L356/K356*100</f>
        <v>56.367664005553621</v>
      </c>
      <c r="N356" s="42"/>
      <c r="O356" s="42"/>
      <c r="P356" s="42"/>
    </row>
    <row r="357" spans="1:16" x14ac:dyDescent="0.25">
      <c r="A357" s="110" t="s">
        <v>544</v>
      </c>
      <c r="B357" s="98">
        <f t="shared" si="170"/>
        <v>5035.2</v>
      </c>
      <c r="C357" s="98">
        <f t="shared" si="171"/>
        <v>4991.1752999999999</v>
      </c>
      <c r="D357" s="98">
        <f t="shared" si="183"/>
        <v>99.125661344137271</v>
      </c>
      <c r="E357" s="42"/>
      <c r="F357" s="42"/>
      <c r="G357" s="93"/>
      <c r="H357" s="161">
        <f>Субсидии!B349</f>
        <v>4920</v>
      </c>
      <c r="I357" s="161">
        <f>Субсидии!C349</f>
        <v>4920</v>
      </c>
      <c r="J357" s="42">
        <f t="shared" si="17"/>
        <v>100</v>
      </c>
      <c r="K357" s="42">
        <f>'Субвенции '!B347</f>
        <v>115.2</v>
      </c>
      <c r="L357" s="42">
        <f>'Субвенции '!C347</f>
        <v>71.175300000000007</v>
      </c>
      <c r="M357" s="42">
        <f>L357/K357*100</f>
        <v>61.784114583333341</v>
      </c>
      <c r="N357" s="42"/>
      <c r="O357" s="42"/>
      <c r="P357" s="42"/>
    </row>
    <row r="358" spans="1:16" x14ac:dyDescent="0.25">
      <c r="A358" s="110" t="s">
        <v>542</v>
      </c>
      <c r="B358" s="98">
        <f t="shared" si="170"/>
        <v>17572.099999999999</v>
      </c>
      <c r="C358" s="98">
        <f t="shared" si="171"/>
        <v>16112.05947</v>
      </c>
      <c r="D358" s="98">
        <f t="shared" si="183"/>
        <v>91.691143744913816</v>
      </c>
      <c r="E358" s="42"/>
      <c r="F358" s="42"/>
      <c r="G358" s="93"/>
      <c r="H358" s="161">
        <f>Субсидии!B350</f>
        <v>17284</v>
      </c>
      <c r="I358" s="161">
        <f>Субсидии!C350</f>
        <v>15939</v>
      </c>
      <c r="J358" s="42">
        <f t="shared" si="17"/>
        <v>92.218236519324222</v>
      </c>
      <c r="K358" s="42">
        <f>'Субвенции '!B348</f>
        <v>288.10000000000002</v>
      </c>
      <c r="L358" s="42">
        <f>'Субвенции '!C348</f>
        <v>173.05947</v>
      </c>
      <c r="M358" s="42">
        <f>L358/K358*100</f>
        <v>60.069236376258239</v>
      </c>
      <c r="N358" s="42"/>
      <c r="O358" s="42"/>
      <c r="P358" s="42"/>
    </row>
    <row r="359" spans="1:16" x14ac:dyDescent="0.25">
      <c r="A359" s="112" t="s">
        <v>352</v>
      </c>
      <c r="B359" s="98">
        <f t="shared" si="170"/>
        <v>11500</v>
      </c>
      <c r="C359" s="98">
        <f t="shared" si="171"/>
        <v>10000</v>
      </c>
      <c r="D359" s="98">
        <f t="shared" si="183"/>
        <v>86.956521739130437</v>
      </c>
      <c r="E359" s="42"/>
      <c r="F359" s="42"/>
      <c r="G359" s="93"/>
      <c r="H359" s="161">
        <f>Субсидии!B351</f>
        <v>11500</v>
      </c>
      <c r="I359" s="161">
        <f>Субсидии!C351</f>
        <v>10000</v>
      </c>
      <c r="J359" s="42">
        <f t="shared" si="17"/>
        <v>86.956521739130437</v>
      </c>
      <c r="K359" s="42"/>
      <c r="L359" s="42"/>
      <c r="M359" s="42"/>
      <c r="N359" s="42">
        <f>Иные!B164</f>
        <v>0</v>
      </c>
      <c r="O359" s="42">
        <f>Иные!C164</f>
        <v>0</v>
      </c>
      <c r="P359" s="42"/>
    </row>
    <row r="360" spans="1:16" x14ac:dyDescent="0.25">
      <c r="A360" s="110" t="s">
        <v>543</v>
      </c>
      <c r="B360" s="98">
        <f t="shared" si="170"/>
        <v>7665.1</v>
      </c>
      <c r="C360" s="98">
        <f t="shared" si="171"/>
        <v>3994.5111500000003</v>
      </c>
      <c r="D360" s="98">
        <f t="shared" si="183"/>
        <v>52.112968519654011</v>
      </c>
      <c r="E360" s="42"/>
      <c r="F360" s="42"/>
      <c r="G360" s="93"/>
      <c r="H360" s="161">
        <f>Субсидии!B352</f>
        <v>7377</v>
      </c>
      <c r="I360" s="161">
        <f>Субсидии!C352</f>
        <v>3794.8103300000002</v>
      </c>
      <c r="J360" s="42">
        <f t="shared" si="17"/>
        <v>51.441105191812397</v>
      </c>
      <c r="K360" s="42">
        <f>'Субвенции '!B349</f>
        <v>288.10000000000002</v>
      </c>
      <c r="L360" s="42">
        <f>'Субвенции '!C349</f>
        <v>199.70081999999999</v>
      </c>
      <c r="M360" s="42">
        <f>L360/K360*100</f>
        <v>69.316494272821927</v>
      </c>
      <c r="N360" s="42"/>
      <c r="O360" s="42"/>
      <c r="P360" s="42"/>
    </row>
    <row r="361" spans="1:16" s="52" customFormat="1" ht="31.5" x14ac:dyDescent="0.25">
      <c r="A361" s="24" t="s">
        <v>336</v>
      </c>
      <c r="B361" s="48">
        <f t="shared" si="170"/>
        <v>405925.93514000002</v>
      </c>
      <c r="C361" s="48">
        <f t="shared" si="171"/>
        <v>285396.00937000004</v>
      </c>
      <c r="D361" s="48">
        <f t="shared" ref="D361" si="184">C361/B361*100</f>
        <v>70.307409471525801</v>
      </c>
      <c r="E361" s="48">
        <f t="shared" ref="E361:F361" si="185">SUM(E362:E368)</f>
        <v>56680.3</v>
      </c>
      <c r="F361" s="48">
        <f t="shared" si="185"/>
        <v>43927.199999999997</v>
      </c>
      <c r="G361" s="49">
        <f t="shared" si="16"/>
        <v>77.499942660853932</v>
      </c>
      <c r="H361" s="48">
        <f>SUM(H362:H368)</f>
        <v>175916.9718</v>
      </c>
      <c r="I361" s="48">
        <f t="shared" ref="I361:O361" si="186">SUM(I362:I368)</f>
        <v>124442.21980000001</v>
      </c>
      <c r="J361" s="48">
        <f t="shared" si="17"/>
        <v>70.739177992148683</v>
      </c>
      <c r="K361" s="48">
        <f t="shared" si="186"/>
        <v>144849.67020000005</v>
      </c>
      <c r="L361" s="48">
        <f t="shared" si="186"/>
        <v>104987.96828999999</v>
      </c>
      <c r="M361" s="48">
        <f t="shared" si="18"/>
        <v>72.480640201001961</v>
      </c>
      <c r="N361" s="48">
        <f t="shared" si="186"/>
        <v>28478.993139999999</v>
      </c>
      <c r="O361" s="48">
        <f t="shared" si="186"/>
        <v>12038.621279999999</v>
      </c>
      <c r="P361" s="48">
        <f t="shared" si="19"/>
        <v>42.271934337071862</v>
      </c>
    </row>
    <row r="362" spans="1:16" ht="31.5" x14ac:dyDescent="0.25">
      <c r="A362" s="109" t="s">
        <v>276</v>
      </c>
      <c r="B362" s="42">
        <f t="shared" si="170"/>
        <v>371488.64316000004</v>
      </c>
      <c r="C362" s="42">
        <f t="shared" si="171"/>
        <v>259635.42992</v>
      </c>
      <c r="D362" s="42">
        <f t="shared" si="13"/>
        <v>69.890543008652656</v>
      </c>
      <c r="E362" s="46">
        <f>Дотации!B78</f>
        <v>56680.3</v>
      </c>
      <c r="F362" s="46">
        <f>Дотации!C78</f>
        <v>43927.199999999997</v>
      </c>
      <c r="G362" s="46">
        <f t="shared" si="16"/>
        <v>77.499942660853932</v>
      </c>
      <c r="H362" s="42">
        <f>Субсидии!B354</f>
        <v>147754.97982000001</v>
      </c>
      <c r="I362" s="42">
        <f>Субсидии!C354</f>
        <v>99280.227899999998</v>
      </c>
      <c r="J362" s="42">
        <f t="shared" si="17"/>
        <v>67.192475015695891</v>
      </c>
      <c r="K362" s="42">
        <f>'Субвенции '!B351</f>
        <v>144043.07020000002</v>
      </c>
      <c r="L362" s="42">
        <f>'Субвенции '!C351</f>
        <v>104466.63040999998</v>
      </c>
      <c r="M362" s="42">
        <f t="shared" si="18"/>
        <v>72.524579117170177</v>
      </c>
      <c r="N362" s="42">
        <f>Иные!B166</f>
        <v>23010.293139999998</v>
      </c>
      <c r="O362" s="42">
        <f>Иные!C166</f>
        <v>11961.37161</v>
      </c>
      <c r="P362" s="42">
        <f t="shared" si="19"/>
        <v>51.982699817095856</v>
      </c>
    </row>
    <row r="363" spans="1:16" x14ac:dyDescent="0.25">
      <c r="A363" s="110" t="s">
        <v>586</v>
      </c>
      <c r="B363" s="98">
        <f t="shared" si="170"/>
        <v>0</v>
      </c>
      <c r="C363" s="98">
        <f t="shared" si="171"/>
        <v>0</v>
      </c>
      <c r="D363" s="98"/>
      <c r="E363" s="42"/>
      <c r="F363" s="42"/>
      <c r="G363" s="93"/>
      <c r="H363" s="161"/>
      <c r="I363" s="161"/>
      <c r="J363" s="42"/>
      <c r="K363" s="42">
        <f>'Субвенции '!B352</f>
        <v>0</v>
      </c>
      <c r="L363" s="42">
        <f>'Субвенции '!C352</f>
        <v>0</v>
      </c>
      <c r="M363" s="42"/>
      <c r="N363" s="42"/>
      <c r="O363" s="42"/>
      <c r="P363" s="42"/>
    </row>
    <row r="364" spans="1:16" x14ac:dyDescent="0.25">
      <c r="A364" s="110" t="s">
        <v>261</v>
      </c>
      <c r="B364" s="98">
        <f t="shared" si="170"/>
        <v>0</v>
      </c>
      <c r="C364" s="98">
        <f t="shared" si="171"/>
        <v>0</v>
      </c>
      <c r="D364" s="98"/>
      <c r="E364" s="42"/>
      <c r="F364" s="42"/>
      <c r="G364" s="93"/>
      <c r="H364" s="161">
        <f>Субсидии!B355</f>
        <v>0</v>
      </c>
      <c r="I364" s="161">
        <f>Субсидии!C355</f>
        <v>0</v>
      </c>
      <c r="J364" s="42"/>
      <c r="K364" s="42">
        <f>'Субвенции '!B353</f>
        <v>0</v>
      </c>
      <c r="L364" s="42">
        <f>'Субвенции '!C353</f>
        <v>0</v>
      </c>
      <c r="M364" s="42"/>
      <c r="N364" s="42"/>
      <c r="O364" s="42"/>
      <c r="P364" s="42"/>
    </row>
    <row r="365" spans="1:16" x14ac:dyDescent="0.25">
      <c r="A365" s="110" t="s">
        <v>585</v>
      </c>
      <c r="B365" s="98">
        <f t="shared" si="170"/>
        <v>1984.2</v>
      </c>
      <c r="C365" s="98">
        <f t="shared" si="171"/>
        <v>1941.5605399999999</v>
      </c>
      <c r="D365" s="98">
        <f>C365/B365*100</f>
        <v>97.851050297349047</v>
      </c>
      <c r="E365" s="42"/>
      <c r="F365" s="42"/>
      <c r="G365" s="93"/>
      <c r="H365" s="161">
        <f>Субсидии!B356</f>
        <v>1869</v>
      </c>
      <c r="I365" s="161">
        <f>Субсидии!C356</f>
        <v>1869</v>
      </c>
      <c r="J365" s="42">
        <f t="shared" si="17"/>
        <v>100</v>
      </c>
      <c r="K365" s="42">
        <f>'Субвенции '!B354</f>
        <v>115.2</v>
      </c>
      <c r="L365" s="42">
        <f>'Субвенции '!C354</f>
        <v>72.560539999999989</v>
      </c>
      <c r="M365" s="42">
        <f>L365/K365*100</f>
        <v>62.986579861111103</v>
      </c>
      <c r="N365" s="42"/>
      <c r="O365" s="42"/>
      <c r="P365" s="42"/>
    </row>
    <row r="366" spans="1:16" x14ac:dyDescent="0.25">
      <c r="A366" s="110" t="s">
        <v>332</v>
      </c>
      <c r="B366" s="98">
        <f t="shared" si="170"/>
        <v>9108.1</v>
      </c>
      <c r="C366" s="98">
        <f t="shared" si="171"/>
        <v>7498.5014799999999</v>
      </c>
      <c r="D366" s="98">
        <f>C366/B366*100</f>
        <v>82.327834345253123</v>
      </c>
      <c r="E366" s="42"/>
      <c r="F366" s="42"/>
      <c r="G366" s="93"/>
      <c r="H366" s="161">
        <f>Субсидии!B357</f>
        <v>8820</v>
      </c>
      <c r="I366" s="161">
        <f>Субсидии!C357</f>
        <v>7319.9999200000002</v>
      </c>
      <c r="J366" s="42">
        <f t="shared" si="17"/>
        <v>82.993196371882078</v>
      </c>
      <c r="K366" s="42">
        <f>'Субвенции '!B355</f>
        <v>288.10000000000002</v>
      </c>
      <c r="L366" s="42">
        <f>'Субвенции '!C355</f>
        <v>178.50155999999998</v>
      </c>
      <c r="M366" s="42">
        <f>L366/K366*100</f>
        <v>61.958195071155842</v>
      </c>
      <c r="N366" s="42">
        <f>Иные!B167</f>
        <v>0</v>
      </c>
      <c r="O366" s="42">
        <f>Иные!C167</f>
        <v>0</v>
      </c>
      <c r="P366" s="42"/>
    </row>
    <row r="367" spans="1:16" x14ac:dyDescent="0.25">
      <c r="A367" s="110" t="s">
        <v>334</v>
      </c>
      <c r="B367" s="98">
        <f t="shared" si="170"/>
        <v>6088.1919799999996</v>
      </c>
      <c r="C367" s="98">
        <f t="shared" si="171"/>
        <v>6044.1822999999995</v>
      </c>
      <c r="D367" s="98">
        <f>C367/B367*100</f>
        <v>99.277130548041612</v>
      </c>
      <c r="E367" s="42"/>
      <c r="F367" s="42"/>
      <c r="G367" s="93"/>
      <c r="H367" s="161">
        <f>Субсидии!B358</f>
        <v>5972.9919799999998</v>
      </c>
      <c r="I367" s="161">
        <f>Субсидии!C358</f>
        <v>5972.9919799999998</v>
      </c>
      <c r="J367" s="42">
        <f t="shared" si="17"/>
        <v>100</v>
      </c>
      <c r="K367" s="42">
        <f>'Субвенции '!B356</f>
        <v>115.2</v>
      </c>
      <c r="L367" s="42">
        <f>'Субвенции '!C356</f>
        <v>71.190320000000014</v>
      </c>
      <c r="M367" s="42">
        <f>L367/K367*100</f>
        <v>61.797152777777789</v>
      </c>
      <c r="N367" s="42">
        <f>Иные!B169</f>
        <v>0</v>
      </c>
      <c r="O367" s="42">
        <f>Иные!C169</f>
        <v>0</v>
      </c>
      <c r="P367" s="42"/>
    </row>
    <row r="368" spans="1:16" x14ac:dyDescent="0.25">
      <c r="A368" s="110" t="s">
        <v>333</v>
      </c>
      <c r="B368" s="98">
        <f t="shared" si="170"/>
        <v>17256.8</v>
      </c>
      <c r="C368" s="98">
        <f t="shared" si="171"/>
        <v>10276.335129999999</v>
      </c>
      <c r="D368" s="98">
        <f>C368/B368*100</f>
        <v>59.549482696676094</v>
      </c>
      <c r="E368" s="42"/>
      <c r="F368" s="42"/>
      <c r="G368" s="93"/>
      <c r="H368" s="161">
        <f>Субсидии!B359</f>
        <v>11500</v>
      </c>
      <c r="I368" s="161">
        <f>Субсидии!C359</f>
        <v>10000</v>
      </c>
      <c r="J368" s="42">
        <f t="shared" si="17"/>
        <v>86.956521739130437</v>
      </c>
      <c r="K368" s="42">
        <f>'Субвенции '!B357</f>
        <v>288.10000000000002</v>
      </c>
      <c r="L368" s="42">
        <f>'Субвенции '!C357</f>
        <v>199.08545999999998</v>
      </c>
      <c r="M368" s="42">
        <f>L368/K368*100</f>
        <v>69.102901770218665</v>
      </c>
      <c r="N368" s="42">
        <f>Иные!B168</f>
        <v>5468.7</v>
      </c>
      <c r="O368" s="42">
        <f>Иные!C168</f>
        <v>77.249669999999995</v>
      </c>
      <c r="P368" s="42">
        <f t="shared" si="19"/>
        <v>1.4125783092873991</v>
      </c>
    </row>
    <row r="369" spans="1:16" x14ac:dyDescent="0.25">
      <c r="A369" s="110" t="s">
        <v>443</v>
      </c>
      <c r="B369" s="98">
        <f t="shared" si="170"/>
        <v>0</v>
      </c>
      <c r="C369" s="98">
        <f t="shared" si="171"/>
        <v>0</v>
      </c>
      <c r="D369" s="98"/>
      <c r="E369" s="42"/>
      <c r="F369" s="42"/>
      <c r="G369" s="93"/>
      <c r="H369" s="161"/>
      <c r="I369" s="161"/>
      <c r="J369" s="42"/>
      <c r="K369" s="42">
        <f>'Субвенции '!B358</f>
        <v>0</v>
      </c>
      <c r="L369" s="42">
        <f>'Субвенции '!C358</f>
        <v>0</v>
      </c>
      <c r="M369" s="42"/>
      <c r="N369" s="42"/>
      <c r="O369" s="42"/>
      <c r="P369" s="42"/>
    </row>
    <row r="370" spans="1:16" s="52" customFormat="1" ht="31.5" x14ac:dyDescent="0.25">
      <c r="A370" s="22" t="s">
        <v>331</v>
      </c>
      <c r="B370" s="48">
        <f t="shared" si="170"/>
        <v>444511.86781000008</v>
      </c>
      <c r="C370" s="48">
        <f t="shared" si="171"/>
        <v>319613.03626999998</v>
      </c>
      <c r="D370" s="48">
        <f t="shared" ref="D370" si="187">C370/B370*100</f>
        <v>71.902025438522998</v>
      </c>
      <c r="E370" s="48">
        <f t="shared" ref="E370:F370" si="188">SUM(E371:E382)</f>
        <v>98392.2</v>
      </c>
      <c r="F370" s="48">
        <f t="shared" si="188"/>
        <v>76253.929999999993</v>
      </c>
      <c r="G370" s="49">
        <f t="shared" si="16"/>
        <v>77.499974591481831</v>
      </c>
      <c r="H370" s="48">
        <f>SUM(H371:H382)</f>
        <v>101492.04589000001</v>
      </c>
      <c r="I370" s="48">
        <f t="shared" ref="I370:O370" si="189">SUM(I371:I382)</f>
        <v>74702.864170000001</v>
      </c>
      <c r="J370" s="48">
        <f t="shared" si="17"/>
        <v>73.604649029309272</v>
      </c>
      <c r="K370" s="48">
        <f t="shared" si="189"/>
        <v>222956.66170000006</v>
      </c>
      <c r="L370" s="48">
        <f t="shared" si="189"/>
        <v>153796.7769</v>
      </c>
      <c r="M370" s="48">
        <f t="shared" si="18"/>
        <v>68.980570361670416</v>
      </c>
      <c r="N370" s="48">
        <f t="shared" si="189"/>
        <v>21670.960220000004</v>
      </c>
      <c r="O370" s="48">
        <f t="shared" si="189"/>
        <v>14859.465200000001</v>
      </c>
      <c r="P370" s="48">
        <f t="shared" si="19"/>
        <v>68.568559256946472</v>
      </c>
    </row>
    <row r="371" spans="1:16" ht="31.5" x14ac:dyDescent="0.25">
      <c r="A371" s="109" t="s">
        <v>275</v>
      </c>
      <c r="B371" s="42">
        <f t="shared" si="170"/>
        <v>384656.99529999995</v>
      </c>
      <c r="C371" s="42">
        <f t="shared" si="171"/>
        <v>268240.97476999997</v>
      </c>
      <c r="D371" s="42">
        <f t="shared" si="13"/>
        <v>69.735108953574255</v>
      </c>
      <c r="E371" s="46">
        <f>Дотации!B80</f>
        <v>98392.2</v>
      </c>
      <c r="F371" s="46">
        <f>Дотации!C80</f>
        <v>76253.929999999993</v>
      </c>
      <c r="G371" s="46">
        <f t="shared" si="16"/>
        <v>77.499974591481831</v>
      </c>
      <c r="H371" s="42">
        <f>Субсидии!B361</f>
        <v>53293.445599999999</v>
      </c>
      <c r="I371" s="42">
        <f>Субсидии!C361</f>
        <v>29168.055540000001</v>
      </c>
      <c r="J371" s="42">
        <f t="shared" si="17"/>
        <v>54.731037206571607</v>
      </c>
      <c r="K371" s="42">
        <f>'Субвенции '!B360</f>
        <v>221054.96169999999</v>
      </c>
      <c r="L371" s="42">
        <f>'Субвенции '!C360</f>
        <v>152714.09625</v>
      </c>
      <c r="M371" s="42">
        <f t="shared" si="18"/>
        <v>69.084220085162656</v>
      </c>
      <c r="N371" s="42">
        <f>Иные!B171</f>
        <v>11916.388000000001</v>
      </c>
      <c r="O371" s="42">
        <f>Иные!C171</f>
        <v>10104.892980000001</v>
      </c>
      <c r="P371" s="42">
        <f t="shared" si="19"/>
        <v>84.798287702615923</v>
      </c>
    </row>
    <row r="372" spans="1:16" x14ac:dyDescent="0.25">
      <c r="A372" s="110" t="s">
        <v>330</v>
      </c>
      <c r="B372" s="98">
        <f t="shared" si="170"/>
        <v>0</v>
      </c>
      <c r="C372" s="98">
        <f t="shared" si="171"/>
        <v>0</v>
      </c>
      <c r="D372" s="98" t="e">
        <f t="shared" ref="D372:D382" si="190">C372/B372*100</f>
        <v>#DIV/0!</v>
      </c>
      <c r="E372" s="42"/>
      <c r="F372" s="42"/>
      <c r="G372" s="93"/>
      <c r="H372" s="161">
        <f>Субсидии!B362</f>
        <v>0</v>
      </c>
      <c r="I372" s="161">
        <f>Субсидии!C362</f>
        <v>0</v>
      </c>
      <c r="J372" s="42"/>
      <c r="K372" s="42">
        <f>'Субвенции '!B361</f>
        <v>0</v>
      </c>
      <c r="L372" s="42">
        <f>'Субвенции '!C361</f>
        <v>0</v>
      </c>
      <c r="M372" s="42"/>
      <c r="N372" s="42">
        <f>Иные!B174</f>
        <v>0</v>
      </c>
      <c r="O372" s="42">
        <f>Иные!C174</f>
        <v>0</v>
      </c>
      <c r="P372" s="42"/>
    </row>
    <row r="373" spans="1:16" x14ac:dyDescent="0.25">
      <c r="A373" s="110" t="s">
        <v>547</v>
      </c>
      <c r="B373" s="98">
        <f t="shared" si="170"/>
        <v>5667.1</v>
      </c>
      <c r="C373" s="98">
        <f t="shared" si="171"/>
        <v>4065.53386</v>
      </c>
      <c r="D373" s="98">
        <f t="shared" si="190"/>
        <v>71.739229235411401</v>
      </c>
      <c r="E373" s="42"/>
      <c r="F373" s="42"/>
      <c r="G373" s="93"/>
      <c r="H373" s="161">
        <f>Субсидии!B363</f>
        <v>5379</v>
      </c>
      <c r="I373" s="161">
        <f>Субсидии!C363</f>
        <v>3878.4291699999999</v>
      </c>
      <c r="J373" s="42"/>
      <c r="K373" s="42">
        <f>'Субвенции '!B362</f>
        <v>288.10000000000002</v>
      </c>
      <c r="L373" s="42">
        <f>'Субвенции '!C362</f>
        <v>187.10469000000001</v>
      </c>
      <c r="M373" s="42">
        <f t="shared" ref="M373:M382" si="191">L373/K373*100</f>
        <v>64.944356126345014</v>
      </c>
      <c r="N373" s="42"/>
      <c r="O373" s="42"/>
      <c r="P373" s="42"/>
    </row>
    <row r="374" spans="1:16" x14ac:dyDescent="0.25">
      <c r="A374" s="110" t="s">
        <v>548</v>
      </c>
      <c r="B374" s="98">
        <f t="shared" si="170"/>
        <v>5071.2</v>
      </c>
      <c r="C374" s="98">
        <f t="shared" si="171"/>
        <v>5005.2021300000006</v>
      </c>
      <c r="D374" s="98">
        <f t="shared" si="190"/>
        <v>98.698574893516337</v>
      </c>
      <c r="E374" s="42"/>
      <c r="F374" s="42"/>
      <c r="G374" s="93"/>
      <c r="H374" s="161">
        <f>Субсидии!B364</f>
        <v>4956</v>
      </c>
      <c r="I374" s="161">
        <f>Субсидии!C364</f>
        <v>4955.9987500000007</v>
      </c>
      <c r="J374" s="42"/>
      <c r="K374" s="42">
        <f>'Субвенции '!B363</f>
        <v>115.2</v>
      </c>
      <c r="L374" s="42">
        <f>'Субвенции '!C363</f>
        <v>49.203379999999996</v>
      </c>
      <c r="M374" s="42">
        <f t="shared" si="191"/>
        <v>42.711267361111105</v>
      </c>
      <c r="N374" s="42"/>
      <c r="O374" s="42"/>
      <c r="P374" s="42"/>
    </row>
    <row r="375" spans="1:16" x14ac:dyDescent="0.25">
      <c r="A375" s="110" t="s">
        <v>549</v>
      </c>
      <c r="B375" s="98">
        <f t="shared" si="170"/>
        <v>7315.4538799999991</v>
      </c>
      <c r="C375" s="98">
        <f t="shared" si="171"/>
        <v>7274.9804700000004</v>
      </c>
      <c r="D375" s="98">
        <f t="shared" si="190"/>
        <v>99.446740958744201</v>
      </c>
      <c r="E375" s="42"/>
      <c r="F375" s="42"/>
      <c r="G375" s="93"/>
      <c r="H375" s="161">
        <f>Субсидии!B365</f>
        <v>5037</v>
      </c>
      <c r="I375" s="161">
        <f>Субсидии!C365</f>
        <v>5036.6438699999999</v>
      </c>
      <c r="J375" s="42"/>
      <c r="K375" s="42">
        <f>'Субвенции '!B364</f>
        <v>115.2</v>
      </c>
      <c r="L375" s="42">
        <f>'Субвенции '!C364</f>
        <v>75.082719999999995</v>
      </c>
      <c r="M375" s="42">
        <f t="shared" si="191"/>
        <v>65.175972222222214</v>
      </c>
      <c r="N375" s="42">
        <f>Иные!B175</f>
        <v>2163.2538799999998</v>
      </c>
      <c r="O375" s="42">
        <f>Иные!C175</f>
        <v>2163.2538799999998</v>
      </c>
      <c r="P375" s="42">
        <f t="shared" si="19"/>
        <v>100</v>
      </c>
    </row>
    <row r="376" spans="1:16" x14ac:dyDescent="0.25">
      <c r="A376" s="110" t="s">
        <v>329</v>
      </c>
      <c r="B376" s="98">
        <f t="shared" si="170"/>
        <v>16131.6</v>
      </c>
      <c r="C376" s="98">
        <f t="shared" si="171"/>
        <v>10815.321470000001</v>
      </c>
      <c r="D376" s="98">
        <f t="shared" si="190"/>
        <v>67.0443196583104</v>
      </c>
      <c r="E376" s="42"/>
      <c r="F376" s="42"/>
      <c r="G376" s="93"/>
      <c r="H376" s="161">
        <f>Субсидии!B368</f>
        <v>10000</v>
      </c>
      <c r="I376" s="161">
        <f>Субсидии!C368</f>
        <v>10000</v>
      </c>
      <c r="J376" s="42">
        <f>I376/H376*100</f>
        <v>100</v>
      </c>
      <c r="K376" s="42">
        <f>'Субвенции '!B365</f>
        <v>576.6</v>
      </c>
      <c r="L376" s="42">
        <f>'Субвенции '!C365</f>
        <v>260.32146999999998</v>
      </c>
      <c r="M376" s="42">
        <f t="shared" si="191"/>
        <v>45.147670828997569</v>
      </c>
      <c r="N376" s="42">
        <f>Иные!B172</f>
        <v>5555</v>
      </c>
      <c r="O376" s="42">
        <f>Иные!C172</f>
        <v>555</v>
      </c>
      <c r="P376" s="42">
        <f t="shared" si="19"/>
        <v>9.99099909990999</v>
      </c>
    </row>
    <row r="377" spans="1:16" x14ac:dyDescent="0.25">
      <c r="A377" s="110" t="s">
        <v>587</v>
      </c>
      <c r="B377" s="98">
        <f t="shared" si="170"/>
        <v>9123.1</v>
      </c>
      <c r="C377" s="98">
        <f t="shared" si="171"/>
        <v>9011.5008399999988</v>
      </c>
      <c r="D377" s="98">
        <f t="shared" si="190"/>
        <v>98.776740800824257</v>
      </c>
      <c r="E377" s="42"/>
      <c r="F377" s="42"/>
      <c r="G377" s="93"/>
      <c r="H377" s="161">
        <f>Субсидии!B366</f>
        <v>8835</v>
      </c>
      <c r="I377" s="161">
        <f>Субсидии!C366</f>
        <v>8833.8171999999995</v>
      </c>
      <c r="J377" s="42">
        <f t="shared" ref="J377:J382" si="192">I377/H377*100</f>
        <v>99.986612337294844</v>
      </c>
      <c r="K377" s="42">
        <f>'Субвенции '!B366</f>
        <v>288.10000000000002</v>
      </c>
      <c r="L377" s="42">
        <f>'Субвенции '!C366</f>
        <v>177.68364000000003</v>
      </c>
      <c r="M377" s="42">
        <f t="shared" si="191"/>
        <v>61.674293648038883</v>
      </c>
      <c r="N377" s="42">
        <f>Иные!B173</f>
        <v>0</v>
      </c>
      <c r="O377" s="42">
        <f>Иные!C173</f>
        <v>0</v>
      </c>
      <c r="P377" s="42"/>
    </row>
    <row r="378" spans="1:16" x14ac:dyDescent="0.25">
      <c r="A378" s="110" t="s">
        <v>552</v>
      </c>
      <c r="B378" s="98">
        <f t="shared" si="170"/>
        <v>0</v>
      </c>
      <c r="C378" s="98">
        <f t="shared" si="171"/>
        <v>0</v>
      </c>
      <c r="D378" s="98"/>
      <c r="E378" s="42"/>
      <c r="F378" s="42"/>
      <c r="G378" s="93"/>
      <c r="H378" s="161">
        <f>Субсидии!B367</f>
        <v>0</v>
      </c>
      <c r="I378" s="161">
        <f>Субсидии!C367</f>
        <v>0</v>
      </c>
      <c r="J378" s="42"/>
      <c r="K378" s="42">
        <f>'Субвенции '!B367</f>
        <v>0</v>
      </c>
      <c r="L378" s="42">
        <f>'Субвенции '!C367</f>
        <v>0</v>
      </c>
      <c r="M378" s="42"/>
      <c r="N378" s="42"/>
      <c r="O378" s="42"/>
      <c r="P378" s="42"/>
    </row>
    <row r="379" spans="1:16" x14ac:dyDescent="0.25">
      <c r="A379" s="110" t="s">
        <v>551</v>
      </c>
      <c r="B379" s="98">
        <f t="shared" si="170"/>
        <v>0</v>
      </c>
      <c r="C379" s="98">
        <f t="shared" si="171"/>
        <v>0</v>
      </c>
      <c r="D379" s="98"/>
      <c r="E379" s="42"/>
      <c r="F379" s="42"/>
      <c r="G379" s="93"/>
      <c r="H379" s="161">
        <f>Субсидии!B369</f>
        <v>0</v>
      </c>
      <c r="I379" s="161">
        <f>Субсидии!C369</f>
        <v>0</v>
      </c>
      <c r="J379" s="42"/>
      <c r="K379" s="42">
        <f>'Субвенции '!B368</f>
        <v>0</v>
      </c>
      <c r="L379" s="42">
        <f>'Субвенции '!C368</f>
        <v>0</v>
      </c>
      <c r="M379" s="42"/>
      <c r="N379" s="42"/>
      <c r="O379" s="42"/>
      <c r="P379" s="42"/>
    </row>
    <row r="380" spans="1:16" x14ac:dyDescent="0.25">
      <c r="A380" s="110" t="s">
        <v>320</v>
      </c>
      <c r="B380" s="98">
        <f t="shared" si="170"/>
        <v>3309.8002900000001</v>
      </c>
      <c r="C380" s="98">
        <f t="shared" si="171"/>
        <v>2113.93732</v>
      </c>
      <c r="D380" s="98">
        <f t="shared" si="190"/>
        <v>63.869029390894148</v>
      </c>
      <c r="E380" s="42"/>
      <c r="F380" s="42"/>
      <c r="G380" s="93"/>
      <c r="H380" s="161">
        <f>Субсидии!B370</f>
        <v>3194.6002900000003</v>
      </c>
      <c r="I380" s="161">
        <f>Субсидии!C370</f>
        <v>2042.8636799999999</v>
      </c>
      <c r="J380" s="42">
        <f t="shared" si="192"/>
        <v>63.947395434563106</v>
      </c>
      <c r="K380" s="42">
        <f>'Субвенции '!B369</f>
        <v>115.2</v>
      </c>
      <c r="L380" s="42">
        <f>'Субвенции '!C369</f>
        <v>71.073639999999997</v>
      </c>
      <c r="M380" s="42">
        <f t="shared" si="191"/>
        <v>61.69586805555555</v>
      </c>
      <c r="N380" s="42"/>
      <c r="O380" s="42"/>
      <c r="P380" s="42"/>
    </row>
    <row r="381" spans="1:16" x14ac:dyDescent="0.25">
      <c r="A381" s="110" t="s">
        <v>364</v>
      </c>
      <c r="B381" s="98">
        <f t="shared" si="170"/>
        <v>8316.1</v>
      </c>
      <c r="C381" s="98">
        <f t="shared" si="171"/>
        <v>8215.76116</v>
      </c>
      <c r="D381" s="98">
        <f t="shared" si="190"/>
        <v>98.79343875133776</v>
      </c>
      <c r="E381" s="42"/>
      <c r="F381" s="42"/>
      <c r="G381" s="93"/>
      <c r="H381" s="161">
        <f>Субсидии!B371</f>
        <v>8028</v>
      </c>
      <c r="I381" s="161">
        <f>Субсидии!C371</f>
        <v>8027.4138000000003</v>
      </c>
      <c r="J381" s="42">
        <f t="shared" si="192"/>
        <v>99.992698056801203</v>
      </c>
      <c r="K381" s="42">
        <f>'Субвенции '!B370</f>
        <v>288.10000000000002</v>
      </c>
      <c r="L381" s="42">
        <f>'Субвенции '!C370</f>
        <v>188.34735999999998</v>
      </c>
      <c r="M381" s="42">
        <f t="shared" si="191"/>
        <v>65.375688996876065</v>
      </c>
      <c r="N381" s="42"/>
      <c r="O381" s="42"/>
      <c r="P381" s="42"/>
    </row>
    <row r="382" spans="1:16" x14ac:dyDescent="0.25">
      <c r="A382" s="110" t="s">
        <v>550</v>
      </c>
      <c r="B382" s="98">
        <f t="shared" si="170"/>
        <v>4920.5183399999996</v>
      </c>
      <c r="C382" s="98">
        <f t="shared" si="171"/>
        <v>4869.8242500000006</v>
      </c>
      <c r="D382" s="98">
        <f t="shared" si="190"/>
        <v>98.969740858642979</v>
      </c>
      <c r="E382" s="42"/>
      <c r="F382" s="42"/>
      <c r="G382" s="93"/>
      <c r="H382" s="161">
        <f>Субсидии!B372</f>
        <v>2769</v>
      </c>
      <c r="I382" s="161">
        <f>Субсидии!C372</f>
        <v>2759.6421600000003</v>
      </c>
      <c r="J382" s="42">
        <f t="shared" si="192"/>
        <v>99.662049837486464</v>
      </c>
      <c r="K382" s="42">
        <f>'Субвенции '!B371</f>
        <v>115.2</v>
      </c>
      <c r="L382" s="42">
        <f>'Субвенции '!C371</f>
        <v>73.863749999999996</v>
      </c>
      <c r="M382" s="42">
        <f t="shared" si="191"/>
        <v>64.117838541666657</v>
      </c>
      <c r="N382" s="42">
        <f>Иные!B176</f>
        <v>2036.31834</v>
      </c>
      <c r="O382" s="42">
        <f>Иные!C176</f>
        <v>2036.31834</v>
      </c>
      <c r="P382" s="42">
        <f t="shared" si="19"/>
        <v>100</v>
      </c>
    </row>
    <row r="383" spans="1:16" s="52" customFormat="1" ht="31.5" x14ac:dyDescent="0.25">
      <c r="A383" s="22" t="s">
        <v>328</v>
      </c>
      <c r="B383" s="48">
        <f t="shared" si="170"/>
        <v>574776.16620000009</v>
      </c>
      <c r="C383" s="48">
        <f t="shared" si="171"/>
        <v>466825.16172999993</v>
      </c>
      <c r="D383" s="48">
        <f t="shared" ref="D383" si="193">C383/B383*100</f>
        <v>81.218601114988246</v>
      </c>
      <c r="E383" s="48">
        <f t="shared" ref="E383:F383" si="194">SUM(E384:E391)</f>
        <v>122858.9</v>
      </c>
      <c r="F383" s="48">
        <f t="shared" si="194"/>
        <v>95215.58</v>
      </c>
      <c r="G383" s="49">
        <f t="shared" si="16"/>
        <v>77.49994505892532</v>
      </c>
      <c r="H383" s="48">
        <f>SUM(H384:H391)</f>
        <v>129569.54380000001</v>
      </c>
      <c r="I383" s="48">
        <f t="shared" ref="I383:O383" si="195">SUM(I384:I391)</f>
        <v>100091.42805999999</v>
      </c>
      <c r="J383" s="48">
        <f t="shared" si="17"/>
        <v>77.249193849519429</v>
      </c>
      <c r="K383" s="48">
        <f t="shared" si="195"/>
        <v>230882.09440000006</v>
      </c>
      <c r="L383" s="48">
        <f t="shared" si="195"/>
        <v>184242.38148999994</v>
      </c>
      <c r="M383" s="48">
        <f t="shared" si="18"/>
        <v>79.799337392878357</v>
      </c>
      <c r="N383" s="48">
        <f t="shared" si="195"/>
        <v>91465.627999999997</v>
      </c>
      <c r="O383" s="48">
        <f t="shared" si="195"/>
        <v>87275.77218</v>
      </c>
      <c r="P383" s="48">
        <f t="shared" si="19"/>
        <v>95.419201823006134</v>
      </c>
    </row>
    <row r="384" spans="1:16" ht="31.5" x14ac:dyDescent="0.25">
      <c r="A384" s="109" t="s">
        <v>274</v>
      </c>
      <c r="B384" s="42">
        <f t="shared" si="170"/>
        <v>433890.37641999999</v>
      </c>
      <c r="C384" s="42">
        <f t="shared" si="171"/>
        <v>328691.60630999994</v>
      </c>
      <c r="D384" s="42">
        <f t="shared" si="13"/>
        <v>75.754527911407493</v>
      </c>
      <c r="E384" s="46">
        <f>Дотации!B82</f>
        <v>122858.9</v>
      </c>
      <c r="F384" s="46">
        <f>Дотации!C82</f>
        <v>95215.58</v>
      </c>
      <c r="G384" s="46">
        <f t="shared" si="16"/>
        <v>77.49994505892532</v>
      </c>
      <c r="H384" s="42">
        <f>Субсидии!B374</f>
        <v>70224.454020000005</v>
      </c>
      <c r="I384" s="42">
        <f>Субсидии!C374</f>
        <v>43067.907409999993</v>
      </c>
      <c r="J384" s="42">
        <f t="shared" si="17"/>
        <v>61.328931653543648</v>
      </c>
      <c r="K384" s="42">
        <f>'Субвенции '!B373</f>
        <v>229441.39439999999</v>
      </c>
      <c r="L384" s="42">
        <f>'Субвенции '!C373</f>
        <v>183232.34672</v>
      </c>
      <c r="M384" s="42">
        <f t="shared" si="18"/>
        <v>79.860195758991608</v>
      </c>
      <c r="N384" s="42">
        <f>Иные!B178</f>
        <v>11365.628000000001</v>
      </c>
      <c r="O384" s="42">
        <f>Иные!C178</f>
        <v>7175.772179999999</v>
      </c>
      <c r="P384" s="42">
        <f t="shared" si="19"/>
        <v>63.135729763458727</v>
      </c>
    </row>
    <row r="385" spans="1:16" x14ac:dyDescent="0.25">
      <c r="A385" s="110" t="s">
        <v>376</v>
      </c>
      <c r="B385" s="98">
        <f t="shared" si="170"/>
        <v>9802.1</v>
      </c>
      <c r="C385" s="98">
        <f t="shared" si="171"/>
        <v>9719.8141799999994</v>
      </c>
      <c r="D385" s="98">
        <f t="shared" ref="D385:D391" si="196">C385/B385*100</f>
        <v>99.160528662225431</v>
      </c>
      <c r="E385" s="42"/>
      <c r="F385" s="42"/>
      <c r="G385" s="93"/>
      <c r="H385" s="161">
        <f>Субсидии!B376</f>
        <v>9514</v>
      </c>
      <c r="I385" s="161">
        <f>Субсидии!C376</f>
        <v>9514</v>
      </c>
      <c r="J385" s="42">
        <f t="shared" si="17"/>
        <v>100</v>
      </c>
      <c r="K385" s="42">
        <f>'Субвенции '!B375</f>
        <v>288.10000000000002</v>
      </c>
      <c r="L385" s="42">
        <f>'Субвенции '!C375</f>
        <v>205.81417999999999</v>
      </c>
      <c r="M385" s="42">
        <f t="shared" ref="M385:M391" si="197">L385/K385*100</f>
        <v>71.43845192641443</v>
      </c>
      <c r="N385" s="42"/>
      <c r="O385" s="42"/>
      <c r="P385" s="42"/>
    </row>
    <row r="386" spans="1:16" x14ac:dyDescent="0.25">
      <c r="A386" s="110" t="s">
        <v>588</v>
      </c>
      <c r="B386" s="98">
        <f t="shared" si="170"/>
        <v>3302.7547099999997</v>
      </c>
      <c r="C386" s="98">
        <f t="shared" si="171"/>
        <v>2419.56387</v>
      </c>
      <c r="D386" s="98">
        <f t="shared" si="196"/>
        <v>73.25896357589329</v>
      </c>
      <c r="E386" s="42"/>
      <c r="F386" s="42"/>
      <c r="G386" s="93"/>
      <c r="H386" s="161">
        <f>Субсидии!B377</f>
        <v>3187.5547099999999</v>
      </c>
      <c r="I386" s="161">
        <f>Субсидии!C377</f>
        <v>2345.9998999999998</v>
      </c>
      <c r="J386" s="42">
        <f t="shared" si="17"/>
        <v>73.598733619853689</v>
      </c>
      <c r="K386" s="42">
        <f>'Субвенции '!B376</f>
        <v>115.2</v>
      </c>
      <c r="L386" s="42">
        <f>'Субвенции '!C376</f>
        <v>73.563969999999998</v>
      </c>
      <c r="M386" s="42">
        <f t="shared" si="197"/>
        <v>63.857612847222221</v>
      </c>
      <c r="N386" s="42"/>
      <c r="O386" s="42"/>
      <c r="P386" s="42"/>
    </row>
    <row r="387" spans="1:16" x14ac:dyDescent="0.25">
      <c r="A387" s="110" t="s">
        <v>327</v>
      </c>
      <c r="B387" s="98">
        <f t="shared" si="170"/>
        <v>5959.2</v>
      </c>
      <c r="C387" s="98">
        <f t="shared" si="171"/>
        <v>5885.0889100000004</v>
      </c>
      <c r="D387" s="98">
        <f t="shared" si="196"/>
        <v>98.756358403812612</v>
      </c>
      <c r="E387" s="42"/>
      <c r="F387" s="42"/>
      <c r="G387" s="93"/>
      <c r="H387" s="161">
        <f>Субсидии!B378</f>
        <v>5844</v>
      </c>
      <c r="I387" s="161">
        <f>Субсидии!C378</f>
        <v>5814.3348900000001</v>
      </c>
      <c r="J387" s="42">
        <f t="shared" si="17"/>
        <v>99.492383470225874</v>
      </c>
      <c r="K387" s="42">
        <f>'Субвенции '!B377</f>
        <v>115.2</v>
      </c>
      <c r="L387" s="42">
        <f>'Субвенции '!C377</f>
        <v>70.754019999999997</v>
      </c>
      <c r="M387" s="42">
        <f t="shared" si="197"/>
        <v>61.418420138888884</v>
      </c>
      <c r="N387" s="42"/>
      <c r="O387" s="42"/>
      <c r="P387" s="42"/>
    </row>
    <row r="388" spans="1:16" x14ac:dyDescent="0.25">
      <c r="A388" s="110" t="s">
        <v>408</v>
      </c>
      <c r="B388" s="98">
        <f t="shared" si="170"/>
        <v>4684.7187999999996</v>
      </c>
      <c r="C388" s="98">
        <f t="shared" si="171"/>
        <v>4650.3215099999998</v>
      </c>
      <c r="D388" s="98">
        <f t="shared" si="196"/>
        <v>99.265755502763582</v>
      </c>
      <c r="E388" s="42"/>
      <c r="F388" s="42"/>
      <c r="G388" s="93"/>
      <c r="H388" s="161">
        <f>Субсидии!B379</f>
        <v>4569.5187999999998</v>
      </c>
      <c r="I388" s="161">
        <f>Субсидии!C379</f>
        <v>4569.5187999999998</v>
      </c>
      <c r="J388" s="42">
        <f t="shared" si="17"/>
        <v>100</v>
      </c>
      <c r="K388" s="42">
        <f>'Субвенции '!B378</f>
        <v>115.2</v>
      </c>
      <c r="L388" s="42">
        <f>'Субвенции '!C378</f>
        <v>80.802710000000005</v>
      </c>
      <c r="M388" s="42">
        <f t="shared" si="197"/>
        <v>70.141241319444447</v>
      </c>
      <c r="N388" s="42"/>
      <c r="O388" s="42"/>
      <c r="P388" s="42"/>
    </row>
    <row r="389" spans="1:16" x14ac:dyDescent="0.25">
      <c r="A389" s="110" t="s">
        <v>554</v>
      </c>
      <c r="B389" s="98">
        <f t="shared" si="170"/>
        <v>2065.1999999999998</v>
      </c>
      <c r="C389" s="98">
        <f t="shared" si="171"/>
        <v>2025.7426</v>
      </c>
      <c r="D389" s="98">
        <f t="shared" si="196"/>
        <v>98.089415068758484</v>
      </c>
      <c r="E389" s="42"/>
      <c r="F389" s="42"/>
      <c r="G389" s="93"/>
      <c r="H389" s="161">
        <f>Субсидии!B380</f>
        <v>1950</v>
      </c>
      <c r="I389" s="161">
        <f>Субсидии!C380</f>
        <v>1950</v>
      </c>
      <c r="J389" s="42">
        <f t="shared" si="17"/>
        <v>100</v>
      </c>
      <c r="K389" s="42">
        <f>'Субвенции '!B379</f>
        <v>115.2</v>
      </c>
      <c r="L389" s="42">
        <f>'Субвенции '!C379</f>
        <v>75.74260000000001</v>
      </c>
      <c r="M389" s="42">
        <f t="shared" si="197"/>
        <v>65.748784722222226</v>
      </c>
      <c r="N389" s="42"/>
      <c r="O389" s="42"/>
      <c r="P389" s="42"/>
    </row>
    <row r="390" spans="1:16" x14ac:dyDescent="0.25">
      <c r="A390" s="110" t="s">
        <v>555</v>
      </c>
      <c r="B390" s="98">
        <f t="shared" si="170"/>
        <v>4988.07341</v>
      </c>
      <c r="C390" s="98">
        <f t="shared" si="171"/>
        <v>3503.2164700000003</v>
      </c>
      <c r="D390" s="98">
        <f t="shared" si="196"/>
        <v>70.23185470720648</v>
      </c>
      <c r="E390" s="42"/>
      <c r="F390" s="42"/>
      <c r="G390" s="93"/>
      <c r="H390" s="161">
        <f>Субсидии!B381</f>
        <v>4872.8734100000001</v>
      </c>
      <c r="I390" s="161">
        <f>Субсидии!C381</f>
        <v>3423.2620200000001</v>
      </c>
      <c r="J390" s="42">
        <f t="shared" si="17"/>
        <v>70.251404704560144</v>
      </c>
      <c r="K390" s="42">
        <f>'Субвенции '!B380</f>
        <v>115.2</v>
      </c>
      <c r="L390" s="42">
        <f>'Субвенции '!C380</f>
        <v>79.954449999999994</v>
      </c>
      <c r="M390" s="42">
        <f t="shared" si="197"/>
        <v>69.404904513888894</v>
      </c>
      <c r="N390" s="42"/>
      <c r="O390" s="42"/>
      <c r="P390" s="42"/>
    </row>
    <row r="391" spans="1:16" x14ac:dyDescent="0.25">
      <c r="A391" s="110" t="s">
        <v>326</v>
      </c>
      <c r="B391" s="98">
        <f t="shared" ref="B391:B405" si="198">E391+H391+K391+N391</f>
        <v>110083.74286</v>
      </c>
      <c r="C391" s="98">
        <f t="shared" ref="C391:C405" si="199">F391+I391+L391+O391</f>
        <v>109929.80787999999</v>
      </c>
      <c r="D391" s="98">
        <f t="shared" si="196"/>
        <v>99.860165564868396</v>
      </c>
      <c r="E391" s="42"/>
      <c r="F391" s="42"/>
      <c r="G391" s="93"/>
      <c r="H391" s="161">
        <f>Субсидии!B375</f>
        <v>29407.14286</v>
      </c>
      <c r="I391" s="161">
        <f>Субсидии!C375</f>
        <v>29406.405039999998</v>
      </c>
      <c r="J391" s="42">
        <f>I391/H391*100</f>
        <v>99.997491017731605</v>
      </c>
      <c r="K391" s="42">
        <f>'Субвенции '!B374</f>
        <v>576.6</v>
      </c>
      <c r="L391" s="42">
        <f>'Субвенции '!C374</f>
        <v>423.40284000000003</v>
      </c>
      <c r="M391" s="42">
        <f t="shared" si="197"/>
        <v>73.430946930280953</v>
      </c>
      <c r="N391" s="42">
        <f>Иные!B179</f>
        <v>80100</v>
      </c>
      <c r="O391" s="42">
        <f>Иные!C179</f>
        <v>80100</v>
      </c>
      <c r="P391" s="42">
        <f>O391/N391*100</f>
        <v>100</v>
      </c>
    </row>
    <row r="392" spans="1:16" s="52" customFormat="1" ht="31.5" x14ac:dyDescent="0.25">
      <c r="A392" s="24" t="s">
        <v>268</v>
      </c>
      <c r="B392" s="48">
        <f t="shared" si="198"/>
        <v>9717628.0355199985</v>
      </c>
      <c r="C392" s="48">
        <f t="shared" si="199"/>
        <v>5318978.794590001</v>
      </c>
      <c r="D392" s="48">
        <f t="shared" ref="D392" si="200">C392/B392*100</f>
        <v>54.735361089640413</v>
      </c>
      <c r="E392" s="48">
        <f t="shared" ref="E392:F392" si="201">SUM(E393:E398)</f>
        <v>210549.09999999998</v>
      </c>
      <c r="F392" s="48">
        <f t="shared" si="201"/>
        <v>161515.84</v>
      </c>
      <c r="G392" s="49">
        <f t="shared" si="16"/>
        <v>76.711721873900203</v>
      </c>
      <c r="H392" s="48">
        <f>SUM(H393:H398)</f>
        <v>5921413.6442100005</v>
      </c>
      <c r="I392" s="48">
        <f t="shared" ref="I392:O392" si="202">SUM(I393:I398)</f>
        <v>2817453.7425199999</v>
      </c>
      <c r="J392" s="48">
        <f t="shared" si="17"/>
        <v>47.580762159301706</v>
      </c>
      <c r="K392" s="48">
        <f t="shared" si="202"/>
        <v>3159825.3397000004</v>
      </c>
      <c r="L392" s="48">
        <f t="shared" si="202"/>
        <v>2106077.374330001</v>
      </c>
      <c r="M392" s="48">
        <f t="shared" si="18"/>
        <v>66.651702164334054</v>
      </c>
      <c r="N392" s="48">
        <f t="shared" si="202"/>
        <v>425839.95160999987</v>
      </c>
      <c r="O392" s="48">
        <f t="shared" si="202"/>
        <v>233931.83773999996</v>
      </c>
      <c r="P392" s="48">
        <f t="shared" si="19"/>
        <v>54.934215743628364</v>
      </c>
    </row>
    <row r="393" spans="1:16" ht="31.5" x14ac:dyDescent="0.25">
      <c r="A393" s="109" t="s">
        <v>267</v>
      </c>
      <c r="B393" s="42">
        <f t="shared" si="198"/>
        <v>8468441.6082199998</v>
      </c>
      <c r="C393" s="42">
        <f t="shared" si="199"/>
        <v>4363128.4371800013</v>
      </c>
      <c r="D393" s="42">
        <f t="shared" si="13"/>
        <v>51.522211984609726</v>
      </c>
      <c r="E393" s="46">
        <f>Дотации!B85</f>
        <v>210549.09999999998</v>
      </c>
      <c r="F393" s="46">
        <f>Дотации!C85</f>
        <v>161515.84</v>
      </c>
      <c r="G393" s="46">
        <f t="shared" si="16"/>
        <v>76.711721873900203</v>
      </c>
      <c r="H393" s="42">
        <f>Субсидии!B383</f>
        <v>4743356.1292700004</v>
      </c>
      <c r="I393" s="42">
        <f>Субсидии!C383</f>
        <v>1898145.5268599999</v>
      </c>
      <c r="J393" s="42">
        <f t="shared" si="17"/>
        <v>40.016930526195246</v>
      </c>
      <c r="K393" s="42">
        <f>'Субвенции '!B382</f>
        <v>3156942.9397</v>
      </c>
      <c r="L393" s="42">
        <f>'Субвенции '!C382</f>
        <v>2104010.6325800009</v>
      </c>
      <c r="M393" s="42">
        <f t="shared" si="18"/>
        <v>66.647090960090082</v>
      </c>
      <c r="N393" s="42">
        <f>Иные!B182</f>
        <v>357593.43924999994</v>
      </c>
      <c r="O393" s="42">
        <f>Иные!C182</f>
        <v>199456.43773999999</v>
      </c>
      <c r="P393" s="42">
        <f t="shared" si="19"/>
        <v>55.777432091128617</v>
      </c>
    </row>
    <row r="394" spans="1:16" x14ac:dyDescent="0.25">
      <c r="A394" s="110" t="s">
        <v>264</v>
      </c>
      <c r="B394" s="98">
        <f t="shared" si="198"/>
        <v>30304.500779999998</v>
      </c>
      <c r="C394" s="98">
        <f t="shared" si="199"/>
        <v>30159.93046</v>
      </c>
      <c r="D394" s="98">
        <f>C394/B394*100</f>
        <v>99.522941093636462</v>
      </c>
      <c r="E394" s="42">
        <f>Дотации!B86</f>
        <v>0</v>
      </c>
      <c r="F394" s="42">
        <f>Дотации!C86</f>
        <v>0</v>
      </c>
      <c r="G394" s="46"/>
      <c r="H394" s="161">
        <f>Субсидии!B385</f>
        <v>26932.100780000001</v>
      </c>
      <c r="I394" s="161">
        <f>Субсидии!C385</f>
        <v>26932.100780000001</v>
      </c>
      <c r="J394" s="42">
        <f>I394/H394*100</f>
        <v>100</v>
      </c>
      <c r="K394" s="42">
        <f>'Субвенции '!B384</f>
        <v>576.6</v>
      </c>
      <c r="L394" s="42">
        <f>'Субвенции '!C384</f>
        <v>432.02967999999998</v>
      </c>
      <c r="M394" s="42">
        <f t="shared" ref="M394:M397" si="203">L394/K394*100</f>
        <v>74.927103711411718</v>
      </c>
      <c r="N394" s="42">
        <f>Иные!B184</f>
        <v>2795.8</v>
      </c>
      <c r="O394" s="42">
        <f>Иные!C184</f>
        <v>2795.8</v>
      </c>
      <c r="P394" s="42">
        <f t="shared" si="19"/>
        <v>100</v>
      </c>
    </row>
    <row r="395" spans="1:16" x14ac:dyDescent="0.25">
      <c r="A395" s="110" t="s">
        <v>556</v>
      </c>
      <c r="B395" s="98">
        <f t="shared" si="198"/>
        <v>46617.45</v>
      </c>
      <c r="C395" s="98">
        <f t="shared" si="199"/>
        <v>42890.521260000009</v>
      </c>
      <c r="D395" s="98">
        <f>C395/B395*100</f>
        <v>92.005292567482797</v>
      </c>
      <c r="E395" s="42"/>
      <c r="F395" s="42"/>
      <c r="G395" s="93"/>
      <c r="H395" s="161">
        <f>Субсидии!B386</f>
        <v>39031.699999999997</v>
      </c>
      <c r="I395" s="161">
        <f>Субсидии!C386</f>
        <v>35528.145080000002</v>
      </c>
      <c r="J395" s="42">
        <f>I395/H395*100</f>
        <v>91.023821867866388</v>
      </c>
      <c r="K395" s="42">
        <f>'Субвенции '!B385</f>
        <v>864.7</v>
      </c>
      <c r="L395" s="42">
        <f>'Субвенции '!C385</f>
        <v>641.32618000000002</v>
      </c>
      <c r="M395" s="42">
        <f t="shared" si="203"/>
        <v>74.167477737943798</v>
      </c>
      <c r="N395" s="42">
        <f>Иные!B185</f>
        <v>6721.05</v>
      </c>
      <c r="O395" s="42">
        <f>Иные!C185</f>
        <v>6721.05</v>
      </c>
      <c r="P395" s="42">
        <f t="shared" ref="P395:P398" si="204">O395/N395*100</f>
        <v>100</v>
      </c>
    </row>
    <row r="396" spans="1:16" x14ac:dyDescent="0.25">
      <c r="A396" s="110" t="s">
        <v>265</v>
      </c>
      <c r="B396" s="98">
        <f t="shared" si="198"/>
        <v>53114.26773</v>
      </c>
      <c r="C396" s="98">
        <f t="shared" si="199"/>
        <v>51303.964480000002</v>
      </c>
      <c r="D396" s="98">
        <f>C396/B396*100</f>
        <v>96.591681807226536</v>
      </c>
      <c r="E396" s="42"/>
      <c r="F396" s="42"/>
      <c r="G396" s="93"/>
      <c r="H396" s="161">
        <f>Субсидии!B387</f>
        <v>49103.217729999997</v>
      </c>
      <c r="I396" s="161">
        <f>Субсидии!C387</f>
        <v>47648.291660000003</v>
      </c>
      <c r="J396" s="42">
        <f>I396/H396*100</f>
        <v>97.037004625643718</v>
      </c>
      <c r="K396" s="42">
        <f>'Субвенции '!B386</f>
        <v>1153</v>
      </c>
      <c r="L396" s="42">
        <f>'Субвенции '!C386</f>
        <v>797.62281999999993</v>
      </c>
      <c r="M396" s="42">
        <f t="shared" si="203"/>
        <v>69.178041630529052</v>
      </c>
      <c r="N396" s="42">
        <f>Иные!B186</f>
        <v>2858.05</v>
      </c>
      <c r="O396" s="42">
        <f>Иные!C186</f>
        <v>2858.05</v>
      </c>
      <c r="P396" s="42">
        <f t="shared" si="204"/>
        <v>100</v>
      </c>
    </row>
    <row r="397" spans="1:16" x14ac:dyDescent="0.25">
      <c r="A397" s="110" t="s">
        <v>222</v>
      </c>
      <c r="B397" s="98">
        <f t="shared" si="198"/>
        <v>28332.1</v>
      </c>
      <c r="C397" s="98">
        <f t="shared" si="199"/>
        <v>28239.763070000001</v>
      </c>
      <c r="D397" s="98">
        <f>C397/B397*100</f>
        <v>99.674090766303962</v>
      </c>
      <c r="E397" s="42"/>
      <c r="F397" s="42"/>
      <c r="G397" s="93"/>
      <c r="H397" s="161">
        <f>Субсидии!B388</f>
        <v>21051</v>
      </c>
      <c r="I397" s="161">
        <f>Субсидии!C388</f>
        <v>21051</v>
      </c>
      <c r="J397" s="42">
        <f>I397/H397*100</f>
        <v>100</v>
      </c>
      <c r="K397" s="42">
        <f>'Субвенции '!B387</f>
        <v>288.10000000000002</v>
      </c>
      <c r="L397" s="42">
        <f>'Субвенции '!C387</f>
        <v>195.76307</v>
      </c>
      <c r="M397" s="42">
        <f t="shared" si="203"/>
        <v>67.949694550503295</v>
      </c>
      <c r="N397" s="42">
        <f>Иные!B183</f>
        <v>6993</v>
      </c>
      <c r="O397" s="42">
        <f>Иные!C183</f>
        <v>6993</v>
      </c>
      <c r="P397" s="42">
        <f t="shared" si="204"/>
        <v>100</v>
      </c>
    </row>
    <row r="398" spans="1:16" x14ac:dyDescent="0.25">
      <c r="A398" s="110" t="s">
        <v>589</v>
      </c>
      <c r="B398" s="98">
        <f t="shared" si="198"/>
        <v>1090818.10879</v>
      </c>
      <c r="C398" s="98">
        <f t="shared" si="199"/>
        <v>803256.17814000009</v>
      </c>
      <c r="D398" s="98">
        <f>C398/B398*100</f>
        <v>73.637957755488628</v>
      </c>
      <c r="E398" s="42"/>
      <c r="F398" s="42"/>
      <c r="G398" s="93"/>
      <c r="H398" s="161">
        <f>Субсидии!B384</f>
        <v>1041939.4964300001</v>
      </c>
      <c r="I398" s="161">
        <f>Субсидии!C384</f>
        <v>788148.67814000009</v>
      </c>
      <c r="J398" s="42">
        <f t="shared" ref="J398" si="205">I398/H398*100</f>
        <v>75.642461087273873</v>
      </c>
      <c r="K398" s="42">
        <f>'Субвенции '!B383</f>
        <v>0</v>
      </c>
      <c r="L398" s="42">
        <f>'Субвенции '!C383</f>
        <v>0</v>
      </c>
      <c r="M398" s="42"/>
      <c r="N398" s="42">
        <f>Иные!B187</f>
        <v>48878.612359999999</v>
      </c>
      <c r="O398" s="42">
        <f>Иные!C187</f>
        <v>15107.5</v>
      </c>
      <c r="P398" s="42">
        <f t="shared" si="204"/>
        <v>30.908201502797329</v>
      </c>
    </row>
    <row r="399" spans="1:16" x14ac:dyDescent="0.25">
      <c r="A399" s="113" t="s">
        <v>98</v>
      </c>
      <c r="B399" s="101">
        <f t="shared" si="198"/>
        <v>23952848.338399999</v>
      </c>
      <c r="C399" s="101">
        <f t="shared" si="199"/>
        <v>15252768.75784</v>
      </c>
      <c r="D399" s="101">
        <f t="shared" si="13"/>
        <v>63.678308910709092</v>
      </c>
      <c r="E399" s="101">
        <f>Дотации!B87</f>
        <v>230390</v>
      </c>
      <c r="F399" s="101">
        <f>Дотации!C87</f>
        <v>178966.86000000002</v>
      </c>
      <c r="G399" s="101">
        <f>F399/E399*100</f>
        <v>77.679960067711278</v>
      </c>
      <c r="H399" s="101">
        <f>Субсидии!B389</f>
        <v>12020655.296459999</v>
      </c>
      <c r="I399" s="101">
        <f>Субсидии!C389</f>
        <v>6379052.7135799993</v>
      </c>
      <c r="J399" s="101">
        <f t="shared" si="17"/>
        <v>53.067428989986823</v>
      </c>
      <c r="K399" s="101">
        <f>'Субвенции '!B388</f>
        <v>8928470.96294</v>
      </c>
      <c r="L399" s="101">
        <f>'Субвенции '!C388</f>
        <v>6818059.03058</v>
      </c>
      <c r="M399" s="101">
        <f t="shared" si="18"/>
        <v>76.363120391836105</v>
      </c>
      <c r="N399" s="101">
        <f>Иные!B188</f>
        <v>2773332.0789999999</v>
      </c>
      <c r="O399" s="101">
        <f>Иные!C188</f>
        <v>1876690.1536799998</v>
      </c>
      <c r="P399" s="101">
        <f>O399/N399*100</f>
        <v>67.669146723918161</v>
      </c>
    </row>
    <row r="400" spans="1:16" x14ac:dyDescent="0.25">
      <c r="A400" s="31" t="s">
        <v>99</v>
      </c>
      <c r="B400" s="42">
        <f t="shared" si="198"/>
        <v>23119248.619680002</v>
      </c>
      <c r="C400" s="42">
        <f t="shared" si="199"/>
        <v>14648647.24667</v>
      </c>
      <c r="D400" s="42">
        <f t="shared" si="13"/>
        <v>63.361260080920204</v>
      </c>
      <c r="E400" s="46">
        <f>Дотации!B88</f>
        <v>0</v>
      </c>
      <c r="F400" s="46">
        <f>Дотации!C88</f>
        <v>0</v>
      </c>
      <c r="G400" s="46"/>
      <c r="H400" s="42">
        <f>Субсидии!B390</f>
        <v>11939636.39171</v>
      </c>
      <c r="I400" s="42">
        <f>Субсидии!C390</f>
        <v>6318173.3397699995</v>
      </c>
      <c r="J400" s="42">
        <f t="shared" si="17"/>
        <v>52.917636119613086</v>
      </c>
      <c r="K400" s="42">
        <f>'Субвенции '!B389</f>
        <v>8704215.08684</v>
      </c>
      <c r="L400" s="42">
        <f>'Субвенции '!C389</f>
        <v>6661767.6122500021</v>
      </c>
      <c r="M400" s="42">
        <f t="shared" si="18"/>
        <v>76.534960887191346</v>
      </c>
      <c r="N400" s="42">
        <f>Иные!B189</f>
        <v>2475397.1411299999</v>
      </c>
      <c r="O400" s="42">
        <f>Иные!C189</f>
        <v>1668706.2946499998</v>
      </c>
      <c r="P400" s="42">
        <f>O400/N400*100</f>
        <v>67.411659604981537</v>
      </c>
    </row>
    <row r="401" spans="1:21" x14ac:dyDescent="0.25">
      <c r="A401" s="31" t="s">
        <v>100</v>
      </c>
      <c r="B401" s="42">
        <f t="shared" si="198"/>
        <v>120804.80755</v>
      </c>
      <c r="C401" s="42">
        <f t="shared" si="199"/>
        <v>94455.573640000002</v>
      </c>
      <c r="D401" s="42">
        <f t="shared" si="13"/>
        <v>78.188588315002036</v>
      </c>
      <c r="E401" s="46">
        <f>Дотации!B89</f>
        <v>39758.199999999997</v>
      </c>
      <c r="F401" s="46">
        <f>Дотации!C89</f>
        <v>30812.65</v>
      </c>
      <c r="G401" s="46">
        <f t="shared" ref="G401:G403" si="206">F401/E401*100</f>
        <v>77.500113184198497</v>
      </c>
      <c r="H401" s="42">
        <f>Субсидии!B391</f>
        <v>19263.54405</v>
      </c>
      <c r="I401" s="42">
        <f>Субсидии!C391</f>
        <v>15161.805679999999</v>
      </c>
      <c r="J401" s="42">
        <f t="shared" si="17"/>
        <v>78.707249510507381</v>
      </c>
      <c r="K401" s="42">
        <f>'Субвенции '!B390</f>
        <v>30287.675499999998</v>
      </c>
      <c r="L401" s="42">
        <f>'Субвенции '!C390</f>
        <v>20347.155360000001</v>
      </c>
      <c r="M401" s="42">
        <f t="shared" si="18"/>
        <v>67.179653189298065</v>
      </c>
      <c r="N401" s="42">
        <f>Иные!B190</f>
        <v>31495.387999999999</v>
      </c>
      <c r="O401" s="42">
        <f>Иные!C190</f>
        <v>28133.962599999999</v>
      </c>
      <c r="P401" s="42">
        <f t="shared" ref="P401:P403" si="207">O401/N401*100</f>
        <v>89.327245627201037</v>
      </c>
    </row>
    <row r="402" spans="1:21" x14ac:dyDescent="0.25">
      <c r="A402" s="31" t="s">
        <v>101</v>
      </c>
      <c r="B402" s="42">
        <f t="shared" si="198"/>
        <v>485467.57656999998</v>
      </c>
      <c r="C402" s="42">
        <f t="shared" si="199"/>
        <v>345038.43923000002</v>
      </c>
      <c r="D402" s="42">
        <f t="shared" si="13"/>
        <v>71.073426091154957</v>
      </c>
      <c r="E402" s="46">
        <f>Дотации!B90</f>
        <v>127765.5</v>
      </c>
      <c r="F402" s="46">
        <f>Дотации!C90</f>
        <v>98940.73</v>
      </c>
      <c r="G402" s="46">
        <f t="shared" si="206"/>
        <v>77.439316560417325</v>
      </c>
      <c r="H402" s="42">
        <f>Субсидии!B392</f>
        <v>33766.460700000003</v>
      </c>
      <c r="I402" s="42">
        <f>Субсидии!C392</f>
        <v>24257.191769999998</v>
      </c>
      <c r="J402" s="42">
        <f t="shared" si="17"/>
        <v>71.838123591081597</v>
      </c>
      <c r="K402" s="42">
        <f>'Субвенции '!B391</f>
        <v>133667.96599999999</v>
      </c>
      <c r="L402" s="42">
        <f>'Субвенции '!C391</f>
        <v>93353.513510000019</v>
      </c>
      <c r="M402" s="42">
        <f t="shared" si="18"/>
        <v>69.839854905849336</v>
      </c>
      <c r="N402" s="42">
        <f>Иные!B191</f>
        <v>190267.64987000002</v>
      </c>
      <c r="O402" s="42">
        <f>Иные!C191</f>
        <v>128487.00395</v>
      </c>
      <c r="P402" s="42">
        <f t="shared" si="207"/>
        <v>67.529611070399241</v>
      </c>
    </row>
    <row r="403" spans="1:21" x14ac:dyDescent="0.25">
      <c r="A403" s="31" t="s">
        <v>102</v>
      </c>
      <c r="B403" s="42">
        <f t="shared" si="198"/>
        <v>227327.3346</v>
      </c>
      <c r="C403" s="42">
        <f t="shared" si="199"/>
        <v>164627.49830000001</v>
      </c>
      <c r="D403" s="42">
        <f t="shared" si="13"/>
        <v>72.418699048961628</v>
      </c>
      <c r="E403" s="46">
        <f>Дотации!B91</f>
        <v>62866.3</v>
      </c>
      <c r="F403" s="46">
        <f>Дотации!C91</f>
        <v>49213.48</v>
      </c>
      <c r="G403" s="46">
        <f t="shared" si="206"/>
        <v>78.282768351247014</v>
      </c>
      <c r="H403" s="42">
        <f>Субсидии!B393</f>
        <v>27988.899999999998</v>
      </c>
      <c r="I403" s="42">
        <f>Субсидии!C393</f>
        <v>21460.376359999998</v>
      </c>
      <c r="J403" s="42">
        <f>I403/H403*100</f>
        <v>76.674597286781548</v>
      </c>
      <c r="K403" s="42">
        <f>'Субвенции '!B392</f>
        <v>60300.234599999996</v>
      </c>
      <c r="L403" s="42">
        <f>'Субвенции '!C392</f>
        <v>42590.749459999999</v>
      </c>
      <c r="M403" s="42">
        <f>L403/K403*100</f>
        <v>70.631150512969981</v>
      </c>
      <c r="N403" s="42">
        <f>Иные!B192</f>
        <v>76171.900000000009</v>
      </c>
      <c r="O403" s="42">
        <f>Иные!C192</f>
        <v>51362.892480000002</v>
      </c>
      <c r="P403" s="42">
        <f t="shared" si="207"/>
        <v>67.430236714588972</v>
      </c>
    </row>
    <row r="404" spans="1:21" ht="31.5" x14ac:dyDescent="0.25">
      <c r="A404" s="113" t="s">
        <v>120</v>
      </c>
      <c r="B404" s="101">
        <f t="shared" si="198"/>
        <v>876468.52382</v>
      </c>
      <c r="C404" s="101">
        <f t="shared" si="199"/>
        <v>0</v>
      </c>
      <c r="D404" s="101">
        <f t="shared" ref="D404:D405" si="208">C404/B404*100</f>
        <v>0</v>
      </c>
      <c r="E404" s="101">
        <f>Дотации!B92</f>
        <v>0</v>
      </c>
      <c r="F404" s="101">
        <f>Дотации!C92</f>
        <v>0</v>
      </c>
      <c r="G404" s="101"/>
      <c r="H404" s="101">
        <f>Субсидии!B394</f>
        <v>723103.71114000003</v>
      </c>
      <c r="I404" s="101"/>
      <c r="J404" s="101"/>
      <c r="K404" s="101">
        <f>'Субвенции '!B393</f>
        <v>0</v>
      </c>
      <c r="L404" s="101">
        <f>'Субвенции '!C393</f>
        <v>0</v>
      </c>
      <c r="M404" s="101"/>
      <c r="N404" s="101">
        <f>Иные!B193</f>
        <v>153364.81268</v>
      </c>
      <c r="O404" s="101">
        <f>Иные!C193</f>
        <v>0</v>
      </c>
      <c r="P404" s="101"/>
      <c r="Q404" s="36"/>
      <c r="R404" s="36"/>
      <c r="U404" s="37"/>
    </row>
    <row r="405" spans="1:21" x14ac:dyDescent="0.25">
      <c r="A405" s="114" t="s">
        <v>104</v>
      </c>
      <c r="B405" s="102">
        <f t="shared" si="198"/>
        <v>65368877.589639992</v>
      </c>
      <c r="C405" s="102">
        <f t="shared" si="199"/>
        <v>42625486.423949994</v>
      </c>
      <c r="D405" s="102">
        <f t="shared" si="208"/>
        <v>65.207615604991673</v>
      </c>
      <c r="E405" s="102">
        <f>E7+E399+E404</f>
        <v>4499603</v>
      </c>
      <c r="F405" s="102">
        <f>F7+F399+F404</f>
        <v>3519673.8600000003</v>
      </c>
      <c r="G405" s="103">
        <f>F405/E405*100</f>
        <v>78.221875574356233</v>
      </c>
      <c r="H405" s="102">
        <f>H7+H399+H404</f>
        <v>29310297.991069995</v>
      </c>
      <c r="I405" s="102">
        <f>I7+I399+I404</f>
        <v>16567661.209619999</v>
      </c>
      <c r="J405" s="102">
        <f>I405/H405*100</f>
        <v>56.52505209830241</v>
      </c>
      <c r="K405" s="102">
        <f>K7+K399+K404</f>
        <v>26303877.84544</v>
      </c>
      <c r="L405" s="102">
        <f>L7+L399+L404</f>
        <v>19118240.581590001</v>
      </c>
      <c r="M405" s="102">
        <f>L405/K405*100</f>
        <v>72.682213223189478</v>
      </c>
      <c r="N405" s="102">
        <f>N7+N399+N404</f>
        <v>5255098.7531300001</v>
      </c>
      <c r="O405" s="102">
        <f>O7+O399+O404</f>
        <v>3419910.7727399995</v>
      </c>
      <c r="P405" s="102">
        <f>O405/N405*100</f>
        <v>65.07795444763164</v>
      </c>
      <c r="U405" s="37"/>
    </row>
    <row r="406" spans="1:21" ht="8.25" customHeight="1" x14ac:dyDescent="0.25">
      <c r="U406" s="38"/>
    </row>
    <row r="407" spans="1:21" ht="22.5" customHeight="1" x14ac:dyDescent="0.25">
      <c r="A407" s="217" t="s">
        <v>1100</v>
      </c>
      <c r="B407" s="217"/>
      <c r="C407" s="217"/>
      <c r="D407" s="217"/>
      <c r="E407" s="217"/>
      <c r="F407" s="217"/>
      <c r="G407" s="217"/>
      <c r="H407" s="217"/>
      <c r="I407" s="217"/>
      <c r="J407" s="217"/>
      <c r="K407" s="217"/>
      <c r="L407" s="217"/>
      <c r="M407" s="217"/>
      <c r="N407" s="217"/>
      <c r="O407" s="217"/>
      <c r="P407" s="217"/>
      <c r="U407" s="38"/>
    </row>
    <row r="408" spans="1:21" ht="18.75" customHeight="1" x14ac:dyDescent="0.25">
      <c r="A408" s="217" t="s">
        <v>1152</v>
      </c>
      <c r="B408" s="217"/>
      <c r="C408" s="217"/>
      <c r="D408" s="217"/>
      <c r="E408" s="217"/>
      <c r="F408" s="217"/>
      <c r="G408" s="217"/>
      <c r="H408" s="217"/>
      <c r="I408" s="217"/>
      <c r="J408" s="217"/>
      <c r="K408" s="217"/>
      <c r="L408" s="217"/>
      <c r="M408" s="217"/>
      <c r="N408" s="217"/>
      <c r="O408" s="217"/>
      <c r="P408" s="217"/>
      <c r="U408" s="37"/>
    </row>
    <row r="409" spans="1:21" ht="17.25" customHeight="1" x14ac:dyDescent="0.25">
      <c r="A409" s="217" t="s">
        <v>119</v>
      </c>
      <c r="B409" s="217"/>
      <c r="C409" s="217"/>
      <c r="D409" s="217"/>
      <c r="E409" s="217"/>
      <c r="F409" s="217"/>
      <c r="G409" s="217"/>
      <c r="H409" s="217"/>
      <c r="I409" s="217"/>
      <c r="J409" s="217"/>
      <c r="K409" s="217"/>
      <c r="L409" s="217"/>
      <c r="M409" s="217"/>
      <c r="N409" s="217"/>
      <c r="O409" s="217"/>
      <c r="P409" s="217"/>
      <c r="U409" s="37"/>
    </row>
    <row r="410" spans="1:21" ht="15.75" customHeight="1" x14ac:dyDescent="0.25">
      <c r="A410" s="105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U410" s="37"/>
    </row>
    <row r="411" spans="1:21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U411" s="37"/>
    </row>
    <row r="412" spans="1:21" ht="33.75" customHeight="1" x14ac:dyDescent="0.25">
      <c r="A412" s="105"/>
      <c r="B412" s="104"/>
      <c r="C412" s="104">
        <f t="shared" ref="B412:E412" si="209">C7+C399+C404-C405</f>
        <v>0</v>
      </c>
      <c r="D412" s="104"/>
      <c r="E412" s="104">
        <f t="shared" si="209"/>
        <v>0</v>
      </c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U412" s="37"/>
    </row>
    <row r="413" spans="1:21" x14ac:dyDescent="0.25"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</row>
    <row r="414" spans="1:21" x14ac:dyDescent="0.25">
      <c r="L414" s="17"/>
    </row>
    <row r="415" spans="1:21" ht="16.5" customHeight="1" x14ac:dyDescent="0.25"/>
  </sheetData>
  <mergeCells count="12">
    <mergeCell ref="A1:P1"/>
    <mergeCell ref="O2:P2"/>
    <mergeCell ref="A3:A6"/>
    <mergeCell ref="A407:P407"/>
    <mergeCell ref="A408:P408"/>
    <mergeCell ref="A409:P409"/>
    <mergeCell ref="E4:G5"/>
    <mergeCell ref="B3:D5"/>
    <mergeCell ref="H4:J5"/>
    <mergeCell ref="K4:M5"/>
    <mergeCell ref="N4:P5"/>
    <mergeCell ref="E3:P3"/>
  </mergeCells>
  <printOptions horizontalCentered="1"/>
  <pageMargins left="0.11811023622047245" right="0.11811023622047245" top="0.15748031496062992" bottom="0.15748031496062992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01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N9" sqref="N9"/>
    </sheetView>
  </sheetViews>
  <sheetFormatPr defaultRowHeight="15" x14ac:dyDescent="0.25"/>
  <cols>
    <col min="1" max="1" width="24.5" style="16" customWidth="1"/>
    <col min="2" max="2" width="14.75" style="16" customWidth="1"/>
    <col min="3" max="3" width="12.375" style="16" customWidth="1"/>
    <col min="4" max="4" width="12" style="16" customWidth="1"/>
    <col min="5" max="5" width="20.25" style="16" customWidth="1"/>
    <col min="6" max="6" width="13.875" style="16" customWidth="1"/>
    <col min="7" max="7" width="15.875" style="16" customWidth="1"/>
    <col min="8" max="8" width="20.125" style="16" customWidth="1"/>
    <col min="9" max="9" width="16.25" style="16" customWidth="1"/>
    <col min="10" max="10" width="14.25" style="16" customWidth="1"/>
    <col min="11" max="11" width="20.375" style="16" customWidth="1"/>
    <col min="12" max="13" width="15.25" style="16" customWidth="1"/>
    <col min="14" max="16384" width="9" style="16"/>
  </cols>
  <sheetData>
    <row r="1" spans="1:13" ht="21.75" customHeight="1" x14ac:dyDescent="0.25"/>
    <row r="2" spans="1:13" ht="26.25" customHeight="1" x14ac:dyDescent="0.25">
      <c r="A2" s="59"/>
      <c r="B2" s="213" t="s">
        <v>1099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</row>
    <row r="3" spans="1:13" ht="27.75" customHeight="1" x14ac:dyDescent="0.3">
      <c r="A3" s="2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5.75" x14ac:dyDescent="0.25">
      <c r="M4" s="69" t="s">
        <v>91</v>
      </c>
    </row>
    <row r="5" spans="1:13" ht="17.25" customHeight="1" x14ac:dyDescent="0.25">
      <c r="A5" s="257" t="s">
        <v>92</v>
      </c>
      <c r="B5" s="218" t="s">
        <v>105</v>
      </c>
      <c r="C5" s="219"/>
      <c r="D5" s="220"/>
      <c r="E5" s="260" t="s">
        <v>110</v>
      </c>
      <c r="F5" s="261"/>
      <c r="G5" s="261"/>
      <c r="H5" s="261"/>
      <c r="I5" s="261"/>
      <c r="J5" s="261"/>
      <c r="K5" s="261"/>
      <c r="L5" s="261"/>
      <c r="M5" s="261"/>
    </row>
    <row r="6" spans="1:13" ht="63.75" customHeight="1" x14ac:dyDescent="0.25">
      <c r="A6" s="258"/>
      <c r="B6" s="221"/>
      <c r="C6" s="222"/>
      <c r="D6" s="223"/>
      <c r="E6" s="262" t="s">
        <v>106</v>
      </c>
      <c r="F6" s="263"/>
      <c r="G6" s="264"/>
      <c r="H6" s="262" t="s">
        <v>107</v>
      </c>
      <c r="I6" s="263"/>
      <c r="J6" s="264"/>
      <c r="K6" s="262" t="s">
        <v>854</v>
      </c>
      <c r="L6" s="263"/>
      <c r="M6" s="264"/>
    </row>
    <row r="7" spans="1:13" ht="53.25" customHeight="1" x14ac:dyDescent="0.25">
      <c r="A7" s="259"/>
      <c r="B7" s="67" t="s">
        <v>849</v>
      </c>
      <c r="C7" s="35" t="s">
        <v>97</v>
      </c>
      <c r="D7" s="67" t="s">
        <v>6</v>
      </c>
      <c r="E7" s="39" t="s">
        <v>849</v>
      </c>
      <c r="F7" s="40" t="s">
        <v>97</v>
      </c>
      <c r="G7" s="39" t="s">
        <v>6</v>
      </c>
      <c r="H7" s="39" t="s">
        <v>849</v>
      </c>
      <c r="I7" s="40" t="s">
        <v>97</v>
      </c>
      <c r="J7" s="39" t="s">
        <v>6</v>
      </c>
      <c r="K7" s="39" t="s">
        <v>849</v>
      </c>
      <c r="L7" s="40" t="s">
        <v>97</v>
      </c>
      <c r="M7" s="39" t="s">
        <v>6</v>
      </c>
    </row>
    <row r="8" spans="1:13" s="47" customFormat="1" ht="51" customHeight="1" x14ac:dyDescent="0.2">
      <c r="A8" s="30" t="s">
        <v>209</v>
      </c>
      <c r="B8" s="41">
        <f>E8+H8+K8</f>
        <v>4269213</v>
      </c>
      <c r="C8" s="41">
        <f t="shared" ref="C8:D8" si="0">F8+I8+L8</f>
        <v>3340707.0000000009</v>
      </c>
      <c r="D8" s="41">
        <f t="shared" si="0"/>
        <v>153.43398505942776</v>
      </c>
      <c r="E8" s="77"/>
      <c r="F8" s="41"/>
      <c r="G8" s="77"/>
      <c r="H8" s="41">
        <f t="shared" ref="H8:L8" si="1">H11+H13+H15+H17+H19+H21+H24+H26+H28+H30+H32+H34+H36+H38+H40+H42+H44+H46+H48+H50+H52+H54+H56+H58+H60+H62+H64+H66+H68+H70+H72+H74+H76+H78+H80+H82+H84</f>
        <v>4042260.3000000003</v>
      </c>
      <c r="I8" s="41">
        <f t="shared" si="1"/>
        <v>3170491.6800000011</v>
      </c>
      <c r="J8" s="41">
        <f t="shared" ref="J8:J9" si="2">I8/H8*100</f>
        <v>78.433634766172801</v>
      </c>
      <c r="K8" s="41">
        <f t="shared" si="1"/>
        <v>226952.7</v>
      </c>
      <c r="L8" s="41">
        <f t="shared" si="1"/>
        <v>170215.32</v>
      </c>
      <c r="M8" s="41">
        <f t="shared" ref="M8:M9" si="3">L8/K8*100</f>
        <v>75.00035029325494</v>
      </c>
    </row>
    <row r="9" spans="1:13" s="47" customFormat="1" ht="40.5" customHeight="1" x14ac:dyDescent="0.2">
      <c r="A9" s="30" t="s">
        <v>208</v>
      </c>
      <c r="B9" s="41">
        <f t="shared" ref="B9:B10" si="4">E9+H9+K9</f>
        <v>4269213</v>
      </c>
      <c r="C9" s="41">
        <f t="shared" ref="C9:C10" si="5">F9+I9+L9</f>
        <v>3340707.0000000009</v>
      </c>
      <c r="D9" s="41">
        <f t="shared" ref="D9:D10" si="6">G9+J9+M9</f>
        <v>153.43398505942776</v>
      </c>
      <c r="E9" s="77"/>
      <c r="F9" s="41"/>
      <c r="G9" s="77"/>
      <c r="H9" s="41">
        <f t="shared" ref="H9:L9" si="7">H12+H14+H16+H18+H20+H22+H25+H27+H29+H31+H33+H35+H37+H39+H41+H43+H45+H47+H49+H51+H53+H55+H57+H59+H61+H63+H65+H67+H69+H71+H73+H75+H77+H79+H81+H83+H85</f>
        <v>4042260.3000000003</v>
      </c>
      <c r="I9" s="41">
        <f t="shared" si="7"/>
        <v>3170491.6800000011</v>
      </c>
      <c r="J9" s="41">
        <f t="shared" si="2"/>
        <v>78.433634766172801</v>
      </c>
      <c r="K9" s="41">
        <f t="shared" si="7"/>
        <v>226952.7</v>
      </c>
      <c r="L9" s="41">
        <f t="shared" si="7"/>
        <v>170215.32</v>
      </c>
      <c r="M9" s="41">
        <f t="shared" si="3"/>
        <v>75.00035029325494</v>
      </c>
    </row>
    <row r="10" spans="1:13" s="47" customFormat="1" ht="26.25" customHeight="1" x14ac:dyDescent="0.2">
      <c r="A10" s="30" t="s">
        <v>103</v>
      </c>
      <c r="B10" s="41">
        <f t="shared" si="4"/>
        <v>0</v>
      </c>
      <c r="C10" s="41">
        <f t="shared" si="5"/>
        <v>0</v>
      </c>
      <c r="D10" s="41">
        <f t="shared" si="6"/>
        <v>0</v>
      </c>
      <c r="E10" s="77"/>
      <c r="F10" s="41"/>
      <c r="G10" s="77"/>
      <c r="H10" s="41">
        <f t="shared" ref="H10:L10" si="8">H23+H86</f>
        <v>0</v>
      </c>
      <c r="I10" s="41">
        <f t="shared" si="8"/>
        <v>0</v>
      </c>
      <c r="J10" s="41"/>
      <c r="K10" s="41">
        <f t="shared" si="8"/>
        <v>0</v>
      </c>
      <c r="L10" s="41">
        <f t="shared" si="8"/>
        <v>0</v>
      </c>
      <c r="M10" s="41"/>
    </row>
    <row r="11" spans="1:13" s="52" customFormat="1" ht="42.75" customHeight="1" x14ac:dyDescent="0.2">
      <c r="A11" s="55" t="s">
        <v>759</v>
      </c>
      <c r="B11" s="58">
        <f>E11+H11+K11</f>
        <v>105285.5</v>
      </c>
      <c r="C11" s="58">
        <f>F11+I11+L11</f>
        <v>81191.599999999991</v>
      </c>
      <c r="D11" s="58">
        <f>C11/B11*100</f>
        <v>77.115652202819945</v>
      </c>
      <c r="E11" s="58"/>
      <c r="F11" s="78"/>
      <c r="G11" s="58"/>
      <c r="H11" s="58">
        <f t="shared" ref="H11:L11" si="9">H12</f>
        <v>89081.9</v>
      </c>
      <c r="I11" s="58">
        <f t="shared" si="9"/>
        <v>69038.45</v>
      </c>
      <c r="J11" s="58">
        <f>I11/H11*100</f>
        <v>77.499974742343852</v>
      </c>
      <c r="K11" s="58">
        <f t="shared" si="9"/>
        <v>16203.6</v>
      </c>
      <c r="L11" s="58">
        <f t="shared" si="9"/>
        <v>12153.15</v>
      </c>
      <c r="M11" s="58">
        <f>L11/K11*100</f>
        <v>75.002777160630956</v>
      </c>
    </row>
    <row r="12" spans="1:13" ht="42.75" customHeight="1" x14ac:dyDescent="0.25">
      <c r="A12" s="57" t="s">
        <v>760</v>
      </c>
      <c r="B12" s="45">
        <f>E12+H12+K12</f>
        <v>105285.5</v>
      </c>
      <c r="C12" s="45">
        <f>F12+I12+L12</f>
        <v>81191.599999999991</v>
      </c>
      <c r="D12" s="45">
        <f>C12/B12*100</f>
        <v>77.115652202819945</v>
      </c>
      <c r="E12" s="45"/>
      <c r="F12" s="71"/>
      <c r="G12" s="45"/>
      <c r="H12" s="45">
        <v>89081.9</v>
      </c>
      <c r="I12" s="45">
        <v>69038.45</v>
      </c>
      <c r="J12" s="45">
        <f>I12/H12*100</f>
        <v>77.499974742343852</v>
      </c>
      <c r="K12" s="45">
        <v>16203.6</v>
      </c>
      <c r="L12" s="45">
        <v>12153.15</v>
      </c>
      <c r="M12" s="45">
        <f>L12/K12*100</f>
        <v>75.002777160630956</v>
      </c>
    </row>
    <row r="13" spans="1:13" s="52" customFormat="1" ht="31.5" x14ac:dyDescent="0.2">
      <c r="A13" s="55" t="s">
        <v>761</v>
      </c>
      <c r="B13" s="58">
        <f t="shared" ref="B13:B76" si="10">E13+H13+K13</f>
        <v>73095.199999999997</v>
      </c>
      <c r="C13" s="58">
        <f t="shared" ref="C13:C76" si="11">F13+I13+L13</f>
        <v>56648.78</v>
      </c>
      <c r="D13" s="58">
        <f t="shared" ref="D13:D76" si="12">C13/B13*100</f>
        <v>77.5</v>
      </c>
      <c r="E13" s="58"/>
      <c r="F13" s="78"/>
      <c r="G13" s="58"/>
      <c r="H13" s="58">
        <f t="shared" ref="H13:L13" si="13">H14</f>
        <v>73095.199999999997</v>
      </c>
      <c r="I13" s="58">
        <f t="shared" si="13"/>
        <v>56648.78</v>
      </c>
      <c r="J13" s="58">
        <f t="shared" ref="J13:J76" si="14">I13/H13*100</f>
        <v>77.5</v>
      </c>
      <c r="K13" s="58">
        <f t="shared" si="13"/>
        <v>0</v>
      </c>
      <c r="L13" s="58">
        <f t="shared" si="13"/>
        <v>0</v>
      </c>
      <c r="M13" s="58"/>
    </row>
    <row r="14" spans="1:13" ht="31.5" x14ac:dyDescent="0.25">
      <c r="A14" s="57" t="s">
        <v>762</v>
      </c>
      <c r="B14" s="45">
        <f t="shared" si="10"/>
        <v>73095.199999999997</v>
      </c>
      <c r="C14" s="45">
        <f t="shared" si="11"/>
        <v>56648.78</v>
      </c>
      <c r="D14" s="45">
        <f t="shared" si="12"/>
        <v>77.5</v>
      </c>
      <c r="E14" s="45"/>
      <c r="F14" s="71"/>
      <c r="G14" s="45"/>
      <c r="H14" s="45">
        <v>73095.199999999997</v>
      </c>
      <c r="I14" s="45">
        <v>56648.78</v>
      </c>
      <c r="J14" s="45">
        <f t="shared" si="14"/>
        <v>77.5</v>
      </c>
      <c r="K14" s="45"/>
      <c r="L14" s="45"/>
      <c r="M14" s="45"/>
    </row>
    <row r="15" spans="1:13" s="52" customFormat="1" ht="31.5" x14ac:dyDescent="0.2">
      <c r="A15" s="55" t="s">
        <v>204</v>
      </c>
      <c r="B15" s="58">
        <f t="shared" si="10"/>
        <v>158532.1</v>
      </c>
      <c r="C15" s="58">
        <f t="shared" si="11"/>
        <v>122862.45</v>
      </c>
      <c r="D15" s="58">
        <f t="shared" si="12"/>
        <v>77.5000457320631</v>
      </c>
      <c r="E15" s="58"/>
      <c r="F15" s="78"/>
      <c r="G15" s="58"/>
      <c r="H15" s="58">
        <f t="shared" ref="H15:L15" si="15">H16</f>
        <v>158532.1</v>
      </c>
      <c r="I15" s="58">
        <f t="shared" si="15"/>
        <v>122862.45</v>
      </c>
      <c r="J15" s="58">
        <f t="shared" si="14"/>
        <v>77.5000457320631</v>
      </c>
      <c r="K15" s="58">
        <f t="shared" si="15"/>
        <v>0</v>
      </c>
      <c r="L15" s="58">
        <f t="shared" si="15"/>
        <v>0</v>
      </c>
      <c r="M15" s="58"/>
    </row>
    <row r="16" spans="1:13" ht="31.5" x14ac:dyDescent="0.25">
      <c r="A16" s="57" t="s">
        <v>203</v>
      </c>
      <c r="B16" s="45">
        <f t="shared" si="10"/>
        <v>158532.1</v>
      </c>
      <c r="C16" s="45">
        <f t="shared" si="11"/>
        <v>122862.45</v>
      </c>
      <c r="D16" s="45">
        <f t="shared" si="12"/>
        <v>77.5000457320631</v>
      </c>
      <c r="E16" s="45"/>
      <c r="F16" s="71"/>
      <c r="G16" s="45"/>
      <c r="H16" s="45">
        <v>158532.1</v>
      </c>
      <c r="I16" s="45">
        <v>122862.45</v>
      </c>
      <c r="J16" s="45">
        <f t="shared" si="14"/>
        <v>77.5000457320631</v>
      </c>
      <c r="K16" s="45"/>
      <c r="L16" s="45"/>
      <c r="M16" s="45"/>
    </row>
    <row r="17" spans="1:13" s="52" customFormat="1" ht="33" customHeight="1" x14ac:dyDescent="0.2">
      <c r="A17" s="55" t="s">
        <v>763</v>
      </c>
      <c r="B17" s="58">
        <f t="shared" si="10"/>
        <v>134265.20000000001</v>
      </c>
      <c r="C17" s="58">
        <f t="shared" si="11"/>
        <v>105188.78</v>
      </c>
      <c r="D17" s="58">
        <f t="shared" si="12"/>
        <v>78.344038514819914</v>
      </c>
      <c r="E17" s="58"/>
      <c r="F17" s="78"/>
      <c r="G17" s="58"/>
      <c r="H17" s="58">
        <f t="shared" ref="H17:L17" si="16">H18</f>
        <v>134265.20000000001</v>
      </c>
      <c r="I17" s="58">
        <f t="shared" si="16"/>
        <v>105188.78</v>
      </c>
      <c r="J17" s="58">
        <f t="shared" si="14"/>
        <v>78.344038514819914</v>
      </c>
      <c r="K17" s="58">
        <f t="shared" si="16"/>
        <v>0</v>
      </c>
      <c r="L17" s="58">
        <f t="shared" si="16"/>
        <v>0</v>
      </c>
      <c r="M17" s="58"/>
    </row>
    <row r="18" spans="1:13" ht="38.25" customHeight="1" x14ac:dyDescent="0.25">
      <c r="A18" s="57" t="s">
        <v>764</v>
      </c>
      <c r="B18" s="45">
        <f t="shared" si="10"/>
        <v>134265.20000000001</v>
      </c>
      <c r="C18" s="45">
        <f t="shared" si="11"/>
        <v>105188.78</v>
      </c>
      <c r="D18" s="45">
        <f t="shared" si="12"/>
        <v>78.344038514819914</v>
      </c>
      <c r="E18" s="45"/>
      <c r="F18" s="71"/>
      <c r="G18" s="45"/>
      <c r="H18" s="45">
        <v>134265.20000000001</v>
      </c>
      <c r="I18" s="45">
        <v>105188.78</v>
      </c>
      <c r="J18" s="45">
        <f t="shared" si="14"/>
        <v>78.344038514819914</v>
      </c>
      <c r="K18" s="45"/>
      <c r="L18" s="45"/>
      <c r="M18" s="45"/>
    </row>
    <row r="19" spans="1:13" s="52" customFormat="1" ht="31.5" x14ac:dyDescent="0.2">
      <c r="A19" s="55" t="s">
        <v>765</v>
      </c>
      <c r="B19" s="58">
        <f t="shared" si="10"/>
        <v>0</v>
      </c>
      <c r="C19" s="58">
        <f t="shared" si="11"/>
        <v>0</v>
      </c>
      <c r="D19" s="58"/>
      <c r="E19" s="58"/>
      <c r="F19" s="78"/>
      <c r="G19" s="58"/>
      <c r="H19" s="58">
        <f t="shared" ref="H19:L19" si="17">H20</f>
        <v>0</v>
      </c>
      <c r="I19" s="58">
        <f t="shared" si="17"/>
        <v>0</v>
      </c>
      <c r="J19" s="58"/>
      <c r="K19" s="58">
        <f t="shared" si="17"/>
        <v>0</v>
      </c>
      <c r="L19" s="58">
        <f t="shared" si="17"/>
        <v>0</v>
      </c>
      <c r="M19" s="58"/>
    </row>
    <row r="20" spans="1:13" ht="31.5" x14ac:dyDescent="0.25">
      <c r="A20" s="57" t="s">
        <v>766</v>
      </c>
      <c r="B20" s="45">
        <f t="shared" si="10"/>
        <v>0</v>
      </c>
      <c r="C20" s="45">
        <f t="shared" si="11"/>
        <v>0</v>
      </c>
      <c r="D20" s="45"/>
      <c r="E20" s="45"/>
      <c r="F20" s="71"/>
      <c r="G20" s="45"/>
      <c r="H20" s="45"/>
      <c r="I20" s="45"/>
      <c r="J20" s="45"/>
      <c r="K20" s="45"/>
      <c r="L20" s="45"/>
      <c r="M20" s="45"/>
    </row>
    <row r="21" spans="1:13" s="52" customFormat="1" ht="31.5" x14ac:dyDescent="0.2">
      <c r="A21" s="55" t="s">
        <v>767</v>
      </c>
      <c r="B21" s="58">
        <f t="shared" si="10"/>
        <v>220233.60000000001</v>
      </c>
      <c r="C21" s="58">
        <f t="shared" si="11"/>
        <v>192481.38</v>
      </c>
      <c r="D21" s="58">
        <f t="shared" si="12"/>
        <v>87.398734797959989</v>
      </c>
      <c r="E21" s="58"/>
      <c r="F21" s="78"/>
      <c r="G21" s="58"/>
      <c r="H21" s="58">
        <f t="shared" ref="H21:L21" si="18">H22+H23</f>
        <v>220233.60000000001</v>
      </c>
      <c r="I21" s="58">
        <f t="shared" si="18"/>
        <v>192481.38</v>
      </c>
      <c r="J21" s="58">
        <f t="shared" si="14"/>
        <v>87.398734797959989</v>
      </c>
      <c r="K21" s="58">
        <f t="shared" si="18"/>
        <v>0</v>
      </c>
      <c r="L21" s="58">
        <f t="shared" si="18"/>
        <v>0</v>
      </c>
      <c r="M21" s="58"/>
    </row>
    <row r="22" spans="1:13" ht="31.5" x14ac:dyDescent="0.25">
      <c r="A22" s="57" t="s">
        <v>768</v>
      </c>
      <c r="B22" s="45">
        <f t="shared" si="10"/>
        <v>220233.60000000001</v>
      </c>
      <c r="C22" s="45">
        <f t="shared" si="11"/>
        <v>192481.38</v>
      </c>
      <c r="D22" s="45">
        <f t="shared" si="12"/>
        <v>87.398734797959989</v>
      </c>
      <c r="E22" s="45"/>
      <c r="F22" s="71"/>
      <c r="G22" s="45"/>
      <c r="H22" s="45">
        <v>220233.60000000001</v>
      </c>
      <c r="I22" s="45">
        <v>192481.38</v>
      </c>
      <c r="J22" s="45">
        <f t="shared" si="14"/>
        <v>87.398734797959989</v>
      </c>
      <c r="K22" s="45"/>
      <c r="L22" s="45"/>
      <c r="M22" s="45"/>
    </row>
    <row r="23" spans="1:13" ht="15.75" x14ac:dyDescent="0.25">
      <c r="A23" s="23" t="s">
        <v>393</v>
      </c>
      <c r="B23" s="45">
        <f t="shared" si="10"/>
        <v>0</v>
      </c>
      <c r="C23" s="45">
        <f t="shared" si="11"/>
        <v>0</v>
      </c>
      <c r="D23" s="45"/>
      <c r="E23" s="45"/>
      <c r="F23" s="71"/>
      <c r="G23" s="45"/>
      <c r="H23" s="45"/>
      <c r="I23" s="45"/>
      <c r="J23" s="45"/>
      <c r="K23" s="45"/>
      <c r="L23" s="45"/>
      <c r="M23" s="45"/>
    </row>
    <row r="24" spans="1:13" s="52" customFormat="1" ht="31.5" x14ac:dyDescent="0.2">
      <c r="A24" s="55" t="s">
        <v>769</v>
      </c>
      <c r="B24" s="58">
        <f t="shared" si="10"/>
        <v>76846.7</v>
      </c>
      <c r="C24" s="58">
        <f t="shared" si="11"/>
        <v>59050.9</v>
      </c>
      <c r="D24" s="58">
        <f t="shared" si="12"/>
        <v>76.842466885370484</v>
      </c>
      <c r="E24" s="58"/>
      <c r="F24" s="78"/>
      <c r="G24" s="58"/>
      <c r="H24" s="58">
        <f t="shared" ref="H24:L24" si="19">H25</f>
        <v>56645.2</v>
      </c>
      <c r="I24" s="58">
        <f t="shared" si="19"/>
        <v>43900.15</v>
      </c>
      <c r="J24" s="58">
        <f t="shared" si="14"/>
        <v>77.500211844957747</v>
      </c>
      <c r="K24" s="58">
        <f t="shared" si="19"/>
        <v>20201.5</v>
      </c>
      <c r="L24" s="58">
        <f t="shared" si="19"/>
        <v>15150.75</v>
      </c>
      <c r="M24" s="58">
        <f t="shared" ref="M24:M76" si="20">L24/K24*100</f>
        <v>74.998143702200323</v>
      </c>
    </row>
    <row r="25" spans="1:13" ht="31.5" x14ac:dyDescent="0.25">
      <c r="A25" s="57" t="s">
        <v>770</v>
      </c>
      <c r="B25" s="45">
        <f t="shared" si="10"/>
        <v>76846.7</v>
      </c>
      <c r="C25" s="45">
        <f t="shared" si="11"/>
        <v>59050.9</v>
      </c>
      <c r="D25" s="45">
        <f t="shared" si="12"/>
        <v>76.842466885370484</v>
      </c>
      <c r="E25" s="45"/>
      <c r="F25" s="71"/>
      <c r="G25" s="45"/>
      <c r="H25" s="45">
        <v>56645.2</v>
      </c>
      <c r="I25" s="45">
        <v>43900.15</v>
      </c>
      <c r="J25" s="45">
        <f t="shared" si="14"/>
        <v>77.500211844957747</v>
      </c>
      <c r="K25" s="45">
        <v>20201.5</v>
      </c>
      <c r="L25" s="45">
        <v>15150.75</v>
      </c>
      <c r="M25" s="45">
        <f t="shared" si="20"/>
        <v>74.998143702200323</v>
      </c>
    </row>
    <row r="26" spans="1:13" s="52" customFormat="1" ht="31.5" x14ac:dyDescent="0.2">
      <c r="A26" s="55" t="s">
        <v>771</v>
      </c>
      <c r="B26" s="58">
        <f t="shared" si="10"/>
        <v>112110</v>
      </c>
      <c r="C26" s="58">
        <f t="shared" si="11"/>
        <v>87762.9</v>
      </c>
      <c r="D26" s="58">
        <f t="shared" si="12"/>
        <v>78.282847203639278</v>
      </c>
      <c r="E26" s="58"/>
      <c r="F26" s="78"/>
      <c r="G26" s="58"/>
      <c r="H26" s="58">
        <f t="shared" ref="H26:L26" si="21">H27</f>
        <v>112110</v>
      </c>
      <c r="I26" s="58">
        <f t="shared" si="21"/>
        <v>87762.9</v>
      </c>
      <c r="J26" s="58">
        <f t="shared" si="14"/>
        <v>78.282847203639278</v>
      </c>
      <c r="K26" s="58">
        <f t="shared" si="21"/>
        <v>0</v>
      </c>
      <c r="L26" s="58">
        <f t="shared" si="21"/>
        <v>0</v>
      </c>
      <c r="M26" s="58"/>
    </row>
    <row r="27" spans="1:13" ht="23.25" customHeight="1" x14ac:dyDescent="0.25">
      <c r="A27" s="57" t="s">
        <v>772</v>
      </c>
      <c r="B27" s="45">
        <f t="shared" si="10"/>
        <v>112110</v>
      </c>
      <c r="C27" s="45">
        <f t="shared" si="11"/>
        <v>87762.9</v>
      </c>
      <c r="D27" s="45">
        <f t="shared" si="12"/>
        <v>78.282847203639278</v>
      </c>
      <c r="E27" s="45"/>
      <c r="F27" s="71"/>
      <c r="G27" s="45"/>
      <c r="H27" s="45">
        <v>112110</v>
      </c>
      <c r="I27" s="45">
        <v>87762.9</v>
      </c>
      <c r="J27" s="45">
        <f t="shared" si="14"/>
        <v>78.282847203639278</v>
      </c>
      <c r="K27" s="45"/>
      <c r="L27" s="45"/>
      <c r="M27" s="45"/>
    </row>
    <row r="28" spans="1:13" s="52" customFormat="1" ht="31.5" x14ac:dyDescent="0.2">
      <c r="A28" s="55" t="s">
        <v>773</v>
      </c>
      <c r="B28" s="58">
        <f t="shared" si="10"/>
        <v>62697.2</v>
      </c>
      <c r="C28" s="58">
        <f t="shared" si="11"/>
        <v>48590.43</v>
      </c>
      <c r="D28" s="58">
        <f t="shared" si="12"/>
        <v>77.500159496755842</v>
      </c>
      <c r="E28" s="58"/>
      <c r="F28" s="78"/>
      <c r="G28" s="58"/>
      <c r="H28" s="58">
        <f t="shared" ref="H28:I28" si="22">H29</f>
        <v>62697.2</v>
      </c>
      <c r="I28" s="58">
        <f t="shared" si="22"/>
        <v>48590.43</v>
      </c>
      <c r="J28" s="58">
        <f t="shared" si="14"/>
        <v>77.500159496755842</v>
      </c>
      <c r="K28" s="58"/>
      <c r="L28" s="58"/>
      <c r="M28" s="58"/>
    </row>
    <row r="29" spans="1:13" ht="31.5" x14ac:dyDescent="0.25">
      <c r="A29" s="57" t="s">
        <v>774</v>
      </c>
      <c r="B29" s="45">
        <f t="shared" si="10"/>
        <v>62697.2</v>
      </c>
      <c r="C29" s="45">
        <f t="shared" si="11"/>
        <v>48590.43</v>
      </c>
      <c r="D29" s="45">
        <f t="shared" si="12"/>
        <v>77.500159496755842</v>
      </c>
      <c r="E29" s="45"/>
      <c r="F29" s="71"/>
      <c r="G29" s="45"/>
      <c r="H29" s="45">
        <v>62697.2</v>
      </c>
      <c r="I29" s="45">
        <v>48590.43</v>
      </c>
      <c r="J29" s="45">
        <f t="shared" si="14"/>
        <v>77.500159496755842</v>
      </c>
      <c r="K29" s="45"/>
      <c r="L29" s="45"/>
      <c r="M29" s="45"/>
    </row>
    <row r="30" spans="1:13" s="52" customFormat="1" ht="31.5" x14ac:dyDescent="0.2">
      <c r="A30" s="55" t="s">
        <v>775</v>
      </c>
      <c r="B30" s="58">
        <f t="shared" si="10"/>
        <v>136731.29999999999</v>
      </c>
      <c r="C30" s="58">
        <f t="shared" si="11"/>
        <v>105966.78</v>
      </c>
      <c r="D30" s="58">
        <f t="shared" si="12"/>
        <v>77.50001645563232</v>
      </c>
      <c r="E30" s="58"/>
      <c r="F30" s="78"/>
      <c r="G30" s="58"/>
      <c r="H30" s="58">
        <f t="shared" ref="H30:L30" si="23">H31</f>
        <v>136731.29999999999</v>
      </c>
      <c r="I30" s="58">
        <f t="shared" si="23"/>
        <v>105966.78</v>
      </c>
      <c r="J30" s="58">
        <f t="shared" si="14"/>
        <v>77.50001645563232</v>
      </c>
      <c r="K30" s="58">
        <f t="shared" si="23"/>
        <v>0</v>
      </c>
      <c r="L30" s="58">
        <f t="shared" si="23"/>
        <v>0</v>
      </c>
      <c r="M30" s="58"/>
    </row>
    <row r="31" spans="1:13" ht="31.5" x14ac:dyDescent="0.25">
      <c r="A31" s="57" t="s">
        <v>776</v>
      </c>
      <c r="B31" s="45">
        <f t="shared" si="10"/>
        <v>136731.29999999999</v>
      </c>
      <c r="C31" s="45">
        <f t="shared" si="11"/>
        <v>105966.78</v>
      </c>
      <c r="D31" s="45">
        <f t="shared" si="12"/>
        <v>77.50001645563232</v>
      </c>
      <c r="E31" s="45"/>
      <c r="F31" s="71"/>
      <c r="G31" s="45"/>
      <c r="H31" s="45">
        <v>136731.29999999999</v>
      </c>
      <c r="I31" s="45">
        <v>105966.78</v>
      </c>
      <c r="J31" s="45">
        <f t="shared" si="14"/>
        <v>77.50001645563232</v>
      </c>
      <c r="K31" s="45"/>
      <c r="L31" s="45"/>
      <c r="M31" s="45"/>
    </row>
    <row r="32" spans="1:13" s="52" customFormat="1" ht="31.5" x14ac:dyDescent="0.2">
      <c r="A32" s="55" t="s">
        <v>777</v>
      </c>
      <c r="B32" s="58">
        <f t="shared" si="10"/>
        <v>49880.9</v>
      </c>
      <c r="C32" s="58">
        <f t="shared" si="11"/>
        <v>39391.03</v>
      </c>
      <c r="D32" s="58">
        <f t="shared" si="12"/>
        <v>78.970166937645473</v>
      </c>
      <c r="E32" s="58"/>
      <c r="F32" s="78"/>
      <c r="G32" s="58"/>
      <c r="H32" s="58">
        <f t="shared" ref="H32:I32" si="24">H33</f>
        <v>49880.9</v>
      </c>
      <c r="I32" s="58">
        <f t="shared" si="24"/>
        <v>39391.03</v>
      </c>
      <c r="J32" s="58">
        <f t="shared" si="14"/>
        <v>78.970166937645473</v>
      </c>
      <c r="K32" s="58"/>
      <c r="L32" s="58"/>
      <c r="M32" s="58"/>
    </row>
    <row r="33" spans="1:13" ht="31.5" x14ac:dyDescent="0.25">
      <c r="A33" s="57" t="s">
        <v>778</v>
      </c>
      <c r="B33" s="45">
        <f t="shared" si="10"/>
        <v>49880.9</v>
      </c>
      <c r="C33" s="45">
        <f t="shared" si="11"/>
        <v>39391.03</v>
      </c>
      <c r="D33" s="45">
        <f t="shared" si="12"/>
        <v>78.970166937645473</v>
      </c>
      <c r="E33" s="45"/>
      <c r="F33" s="71"/>
      <c r="G33" s="45"/>
      <c r="H33" s="45">
        <v>49880.9</v>
      </c>
      <c r="I33" s="45">
        <v>39391.03</v>
      </c>
      <c r="J33" s="45">
        <f t="shared" si="14"/>
        <v>78.970166937645473</v>
      </c>
      <c r="K33" s="45"/>
      <c r="L33" s="45"/>
      <c r="M33" s="45"/>
    </row>
    <row r="34" spans="1:13" s="52" customFormat="1" ht="31.5" x14ac:dyDescent="0.2">
      <c r="A34" s="55" t="s">
        <v>779</v>
      </c>
      <c r="B34" s="58">
        <f t="shared" si="10"/>
        <v>51297.8</v>
      </c>
      <c r="C34" s="58">
        <f t="shared" si="11"/>
        <v>39207.9</v>
      </c>
      <c r="D34" s="58">
        <f t="shared" si="12"/>
        <v>76.43193275345142</v>
      </c>
      <c r="E34" s="58"/>
      <c r="F34" s="78"/>
      <c r="G34" s="58"/>
      <c r="H34" s="58">
        <f t="shared" ref="H34:L34" si="25">H35</f>
        <v>29367.599999999999</v>
      </c>
      <c r="I34" s="58">
        <f t="shared" si="25"/>
        <v>22759.95</v>
      </c>
      <c r="J34" s="58">
        <f t="shared" si="14"/>
        <v>77.500204306787083</v>
      </c>
      <c r="K34" s="58">
        <f t="shared" si="25"/>
        <v>21930.2</v>
      </c>
      <c r="L34" s="58">
        <f t="shared" si="25"/>
        <v>16447.95</v>
      </c>
      <c r="M34" s="58">
        <f t="shared" si="20"/>
        <v>75.001367976580241</v>
      </c>
    </row>
    <row r="35" spans="1:13" ht="31.5" x14ac:dyDescent="0.25">
      <c r="A35" s="57" t="s">
        <v>780</v>
      </c>
      <c r="B35" s="45">
        <f t="shared" si="10"/>
        <v>51297.8</v>
      </c>
      <c r="C35" s="45">
        <f t="shared" si="11"/>
        <v>39207.9</v>
      </c>
      <c r="D35" s="45">
        <f t="shared" si="12"/>
        <v>76.43193275345142</v>
      </c>
      <c r="E35" s="45"/>
      <c r="F35" s="71"/>
      <c r="G35" s="45"/>
      <c r="H35" s="45">
        <v>29367.599999999999</v>
      </c>
      <c r="I35" s="45">
        <v>22759.95</v>
      </c>
      <c r="J35" s="45">
        <f t="shared" si="14"/>
        <v>77.500204306787083</v>
      </c>
      <c r="K35" s="45">
        <v>21930.2</v>
      </c>
      <c r="L35" s="45">
        <v>16447.95</v>
      </c>
      <c r="M35" s="45">
        <f t="shared" si="20"/>
        <v>75.001367976580241</v>
      </c>
    </row>
    <row r="36" spans="1:13" s="52" customFormat="1" ht="31.5" x14ac:dyDescent="0.2">
      <c r="A36" s="55" t="s">
        <v>781</v>
      </c>
      <c r="B36" s="58">
        <f t="shared" si="10"/>
        <v>127836.5</v>
      </c>
      <c r="C36" s="58">
        <f t="shared" si="11"/>
        <v>99073.279999999999</v>
      </c>
      <c r="D36" s="58">
        <f t="shared" si="12"/>
        <v>77.499994133130983</v>
      </c>
      <c r="E36" s="58"/>
      <c r="F36" s="78"/>
      <c r="G36" s="58"/>
      <c r="H36" s="58">
        <f t="shared" ref="H36:I36" si="26">H37</f>
        <v>127836.5</v>
      </c>
      <c r="I36" s="58">
        <f t="shared" si="26"/>
        <v>99073.279999999999</v>
      </c>
      <c r="J36" s="58">
        <f t="shared" si="14"/>
        <v>77.499994133130983</v>
      </c>
      <c r="K36" s="58"/>
      <c r="L36" s="58"/>
      <c r="M36" s="58"/>
    </row>
    <row r="37" spans="1:13" ht="31.5" x14ac:dyDescent="0.25">
      <c r="A37" s="57" t="s">
        <v>782</v>
      </c>
      <c r="B37" s="45">
        <f t="shared" si="10"/>
        <v>127836.5</v>
      </c>
      <c r="C37" s="45">
        <f t="shared" si="11"/>
        <v>99073.279999999999</v>
      </c>
      <c r="D37" s="45">
        <f t="shared" si="12"/>
        <v>77.499994133130983</v>
      </c>
      <c r="E37" s="45"/>
      <c r="F37" s="71"/>
      <c r="G37" s="45"/>
      <c r="H37" s="45">
        <v>127836.5</v>
      </c>
      <c r="I37" s="45">
        <v>99073.279999999999</v>
      </c>
      <c r="J37" s="45">
        <f t="shared" si="14"/>
        <v>77.499994133130983</v>
      </c>
      <c r="K37" s="45"/>
      <c r="L37" s="45"/>
      <c r="M37" s="45"/>
    </row>
    <row r="38" spans="1:13" s="52" customFormat="1" ht="30.75" customHeight="1" x14ac:dyDescent="0.2">
      <c r="A38" s="55" t="s">
        <v>783</v>
      </c>
      <c r="B38" s="58">
        <f t="shared" si="10"/>
        <v>83547.7</v>
      </c>
      <c r="C38" s="58">
        <f t="shared" si="11"/>
        <v>63759.94</v>
      </c>
      <c r="D38" s="58">
        <f t="shared" si="12"/>
        <v>76.315613715278815</v>
      </c>
      <c r="E38" s="58"/>
      <c r="F38" s="78"/>
      <c r="G38" s="58"/>
      <c r="H38" s="58">
        <f t="shared" ref="H38:L38" si="27">H39</f>
        <v>33494.5</v>
      </c>
      <c r="I38" s="58">
        <f t="shared" si="27"/>
        <v>26220.43</v>
      </c>
      <c r="J38" s="58">
        <f t="shared" si="14"/>
        <v>78.282792697308508</v>
      </c>
      <c r="K38" s="58">
        <f t="shared" si="27"/>
        <v>50053.2</v>
      </c>
      <c r="L38" s="58">
        <f t="shared" si="27"/>
        <v>37539.51</v>
      </c>
      <c r="M38" s="58">
        <f t="shared" si="20"/>
        <v>74.99922082903791</v>
      </c>
    </row>
    <row r="39" spans="1:13" ht="31.5" x14ac:dyDescent="0.25">
      <c r="A39" s="57" t="s">
        <v>784</v>
      </c>
      <c r="B39" s="45">
        <f t="shared" si="10"/>
        <v>83547.7</v>
      </c>
      <c r="C39" s="45">
        <f t="shared" si="11"/>
        <v>63759.94</v>
      </c>
      <c r="D39" s="45">
        <f t="shared" si="12"/>
        <v>76.315613715278815</v>
      </c>
      <c r="E39" s="45"/>
      <c r="F39" s="71"/>
      <c r="G39" s="45"/>
      <c r="H39" s="45">
        <v>33494.5</v>
      </c>
      <c r="I39" s="45">
        <v>26220.43</v>
      </c>
      <c r="J39" s="45">
        <f t="shared" si="14"/>
        <v>78.282792697308508</v>
      </c>
      <c r="K39" s="45">
        <v>50053.2</v>
      </c>
      <c r="L39" s="45">
        <v>37539.51</v>
      </c>
      <c r="M39" s="45">
        <f t="shared" si="20"/>
        <v>74.99922082903791</v>
      </c>
    </row>
    <row r="40" spans="1:13" s="52" customFormat="1" ht="31.5" x14ac:dyDescent="0.2">
      <c r="A40" s="55" t="s">
        <v>785</v>
      </c>
      <c r="B40" s="58">
        <f t="shared" si="10"/>
        <v>89477.8</v>
      </c>
      <c r="C40" s="58">
        <f t="shared" si="11"/>
        <v>70045.679999999993</v>
      </c>
      <c r="D40" s="58">
        <f t="shared" si="12"/>
        <v>78.282747228921579</v>
      </c>
      <c r="E40" s="58"/>
      <c r="F40" s="78"/>
      <c r="G40" s="58"/>
      <c r="H40" s="58">
        <f t="shared" ref="H40:I40" si="28">H41</f>
        <v>89477.8</v>
      </c>
      <c r="I40" s="58">
        <f t="shared" si="28"/>
        <v>70045.679999999993</v>
      </c>
      <c r="J40" s="58">
        <f t="shared" si="14"/>
        <v>78.282747228921579</v>
      </c>
      <c r="K40" s="58"/>
      <c r="L40" s="58"/>
      <c r="M40" s="58"/>
    </row>
    <row r="41" spans="1:13" ht="31.5" x14ac:dyDescent="0.25">
      <c r="A41" s="57" t="s">
        <v>786</v>
      </c>
      <c r="B41" s="45">
        <f t="shared" si="10"/>
        <v>89477.8</v>
      </c>
      <c r="C41" s="45">
        <f t="shared" si="11"/>
        <v>70045.679999999993</v>
      </c>
      <c r="D41" s="45">
        <f t="shared" si="12"/>
        <v>78.282747228921579</v>
      </c>
      <c r="E41" s="45"/>
      <c r="F41" s="71"/>
      <c r="G41" s="45"/>
      <c r="H41" s="45">
        <v>89477.8</v>
      </c>
      <c r="I41" s="45">
        <v>70045.679999999993</v>
      </c>
      <c r="J41" s="45">
        <f t="shared" si="14"/>
        <v>78.282747228921579</v>
      </c>
      <c r="K41" s="45"/>
      <c r="L41" s="45"/>
      <c r="M41" s="45"/>
    </row>
    <row r="42" spans="1:13" s="52" customFormat="1" ht="31.5" x14ac:dyDescent="0.2">
      <c r="A42" s="55" t="s">
        <v>787</v>
      </c>
      <c r="B42" s="58">
        <f t="shared" si="10"/>
        <v>202275.1</v>
      </c>
      <c r="C42" s="58">
        <f t="shared" si="11"/>
        <v>156763.13</v>
      </c>
      <c r="D42" s="58">
        <f t="shared" si="12"/>
        <v>77.499964157723809</v>
      </c>
      <c r="E42" s="58"/>
      <c r="F42" s="78"/>
      <c r="G42" s="58"/>
      <c r="H42" s="58">
        <f t="shared" ref="H42:K42" si="29">H43</f>
        <v>202275.1</v>
      </c>
      <c r="I42" s="58">
        <f t="shared" si="29"/>
        <v>156763.13</v>
      </c>
      <c r="J42" s="58">
        <f t="shared" si="14"/>
        <v>77.499964157723809</v>
      </c>
      <c r="K42" s="58">
        <f t="shared" si="29"/>
        <v>0</v>
      </c>
      <c r="L42" s="58"/>
      <c r="M42" s="58"/>
    </row>
    <row r="43" spans="1:13" ht="31.5" x14ac:dyDescent="0.25">
      <c r="A43" s="57" t="s">
        <v>788</v>
      </c>
      <c r="B43" s="45">
        <f t="shared" si="10"/>
        <v>202275.1</v>
      </c>
      <c r="C43" s="45">
        <f t="shared" si="11"/>
        <v>156763.13</v>
      </c>
      <c r="D43" s="45">
        <f t="shared" si="12"/>
        <v>77.499964157723809</v>
      </c>
      <c r="E43" s="45"/>
      <c r="F43" s="71"/>
      <c r="G43" s="45"/>
      <c r="H43" s="45">
        <v>202275.1</v>
      </c>
      <c r="I43" s="45">
        <v>156763.13</v>
      </c>
      <c r="J43" s="45">
        <f t="shared" si="14"/>
        <v>77.499964157723809</v>
      </c>
      <c r="K43" s="45"/>
      <c r="L43" s="45"/>
      <c r="M43" s="45"/>
    </row>
    <row r="44" spans="1:13" s="52" customFormat="1" ht="31.5" x14ac:dyDescent="0.2">
      <c r="A44" s="55" t="s">
        <v>789</v>
      </c>
      <c r="B44" s="58">
        <f t="shared" si="10"/>
        <v>138932.4</v>
      </c>
      <c r="C44" s="58">
        <f t="shared" si="11"/>
        <v>107672.53</v>
      </c>
      <c r="D44" s="58">
        <f t="shared" si="12"/>
        <v>77.499942418039282</v>
      </c>
      <c r="E44" s="58"/>
      <c r="F44" s="78"/>
      <c r="G44" s="58"/>
      <c r="H44" s="58">
        <f t="shared" ref="H44:I44" si="30">H45</f>
        <v>138932.4</v>
      </c>
      <c r="I44" s="58">
        <f t="shared" si="30"/>
        <v>107672.53</v>
      </c>
      <c r="J44" s="58">
        <f t="shared" si="14"/>
        <v>77.499942418039282</v>
      </c>
      <c r="K44" s="58"/>
      <c r="L44" s="58"/>
      <c r="M44" s="58"/>
    </row>
    <row r="45" spans="1:13" ht="31.5" x14ac:dyDescent="0.25">
      <c r="A45" s="57" t="s">
        <v>790</v>
      </c>
      <c r="B45" s="45">
        <f t="shared" si="10"/>
        <v>138932.4</v>
      </c>
      <c r="C45" s="45">
        <f t="shared" si="11"/>
        <v>107672.53</v>
      </c>
      <c r="D45" s="45">
        <f t="shared" si="12"/>
        <v>77.499942418039282</v>
      </c>
      <c r="E45" s="45"/>
      <c r="F45" s="71"/>
      <c r="G45" s="45"/>
      <c r="H45" s="45">
        <v>138932.4</v>
      </c>
      <c r="I45" s="45">
        <v>107672.53</v>
      </c>
      <c r="J45" s="45">
        <f t="shared" si="14"/>
        <v>77.499942418039282</v>
      </c>
      <c r="K45" s="45"/>
      <c r="L45" s="45"/>
      <c r="M45" s="45"/>
    </row>
    <row r="46" spans="1:13" s="52" customFormat="1" ht="31.5" x14ac:dyDescent="0.2">
      <c r="A46" s="55" t="s">
        <v>791</v>
      </c>
      <c r="B46" s="58">
        <f t="shared" si="10"/>
        <v>80635.8</v>
      </c>
      <c r="C46" s="58">
        <f t="shared" si="11"/>
        <v>62492.83</v>
      </c>
      <c r="D46" s="58">
        <f t="shared" si="12"/>
        <v>77.500105412236252</v>
      </c>
      <c r="E46" s="58"/>
      <c r="F46" s="78"/>
      <c r="G46" s="58"/>
      <c r="H46" s="58">
        <f t="shared" ref="H46:I46" si="31">H47</f>
        <v>80635.8</v>
      </c>
      <c r="I46" s="58">
        <f t="shared" si="31"/>
        <v>62492.83</v>
      </c>
      <c r="J46" s="58">
        <f t="shared" si="14"/>
        <v>77.500105412236252</v>
      </c>
      <c r="K46" s="58"/>
      <c r="L46" s="58"/>
      <c r="M46" s="58"/>
    </row>
    <row r="47" spans="1:13" ht="31.5" x14ac:dyDescent="0.25">
      <c r="A47" s="57" t="s">
        <v>792</v>
      </c>
      <c r="B47" s="45">
        <f t="shared" si="10"/>
        <v>80635.8</v>
      </c>
      <c r="C47" s="45">
        <f t="shared" si="11"/>
        <v>62492.83</v>
      </c>
      <c r="D47" s="45">
        <f t="shared" si="12"/>
        <v>77.500105412236252</v>
      </c>
      <c r="E47" s="45"/>
      <c r="F47" s="71"/>
      <c r="G47" s="45"/>
      <c r="H47" s="45">
        <v>80635.8</v>
      </c>
      <c r="I47" s="45">
        <v>62492.83</v>
      </c>
      <c r="J47" s="45">
        <f t="shared" si="14"/>
        <v>77.500105412236252</v>
      </c>
      <c r="K47" s="45"/>
      <c r="L47" s="45"/>
      <c r="M47" s="45"/>
    </row>
    <row r="48" spans="1:13" s="52" customFormat="1" ht="31.5" x14ac:dyDescent="0.2">
      <c r="A48" s="55" t="s">
        <v>793</v>
      </c>
      <c r="B48" s="58">
        <f t="shared" si="10"/>
        <v>108325.5</v>
      </c>
      <c r="C48" s="58">
        <f t="shared" si="11"/>
        <v>83952.2</v>
      </c>
      <c r="D48" s="58">
        <f t="shared" si="12"/>
        <v>77.499942303520413</v>
      </c>
      <c r="E48" s="58"/>
      <c r="F48" s="78"/>
      <c r="G48" s="58"/>
      <c r="H48" s="58">
        <f t="shared" ref="H48:I48" si="32">H49</f>
        <v>108325.5</v>
      </c>
      <c r="I48" s="58">
        <f t="shared" si="32"/>
        <v>83952.2</v>
      </c>
      <c r="J48" s="58">
        <f t="shared" si="14"/>
        <v>77.499942303520413</v>
      </c>
      <c r="K48" s="58"/>
      <c r="L48" s="58"/>
      <c r="M48" s="58"/>
    </row>
    <row r="49" spans="1:13" ht="31.5" x14ac:dyDescent="0.25">
      <c r="A49" s="57" t="s">
        <v>794</v>
      </c>
      <c r="B49" s="45">
        <f t="shared" si="10"/>
        <v>108325.5</v>
      </c>
      <c r="C49" s="45">
        <f t="shared" si="11"/>
        <v>83952.2</v>
      </c>
      <c r="D49" s="45">
        <f t="shared" si="12"/>
        <v>77.499942303520413</v>
      </c>
      <c r="E49" s="45"/>
      <c r="F49" s="71"/>
      <c r="G49" s="45"/>
      <c r="H49" s="45">
        <v>108325.5</v>
      </c>
      <c r="I49" s="45">
        <v>83952.2</v>
      </c>
      <c r="J49" s="45">
        <f t="shared" si="14"/>
        <v>77.499942303520413</v>
      </c>
      <c r="K49" s="45"/>
      <c r="L49" s="45"/>
      <c r="M49" s="45"/>
    </row>
    <row r="50" spans="1:13" s="52" customFormat="1" ht="31.5" x14ac:dyDescent="0.2">
      <c r="A50" s="55" t="s">
        <v>795</v>
      </c>
      <c r="B50" s="58">
        <f t="shared" si="10"/>
        <v>215572.8</v>
      </c>
      <c r="C50" s="58">
        <f t="shared" si="11"/>
        <v>173741.53</v>
      </c>
      <c r="D50" s="58">
        <f t="shared" si="12"/>
        <v>80.595293098201637</v>
      </c>
      <c r="E50" s="58"/>
      <c r="F50" s="78"/>
      <c r="G50" s="58"/>
      <c r="H50" s="58">
        <f t="shared" ref="H50:I50" si="33">H51</f>
        <v>215572.8</v>
      </c>
      <c r="I50" s="58">
        <f t="shared" si="33"/>
        <v>173741.53</v>
      </c>
      <c r="J50" s="58">
        <f t="shared" si="14"/>
        <v>80.595293098201637</v>
      </c>
      <c r="K50" s="58"/>
      <c r="L50" s="58"/>
      <c r="M50" s="58"/>
    </row>
    <row r="51" spans="1:13" ht="31.5" x14ac:dyDescent="0.25">
      <c r="A51" s="57" t="s">
        <v>796</v>
      </c>
      <c r="B51" s="45">
        <f t="shared" si="10"/>
        <v>215572.8</v>
      </c>
      <c r="C51" s="45">
        <f t="shared" si="11"/>
        <v>173741.53</v>
      </c>
      <c r="D51" s="45">
        <f t="shared" si="12"/>
        <v>80.595293098201637</v>
      </c>
      <c r="E51" s="45"/>
      <c r="F51" s="71"/>
      <c r="G51" s="45"/>
      <c r="H51" s="45">
        <v>215572.8</v>
      </c>
      <c r="I51" s="45">
        <v>173741.53</v>
      </c>
      <c r="J51" s="45">
        <f t="shared" si="14"/>
        <v>80.595293098201637</v>
      </c>
      <c r="K51" s="45"/>
      <c r="L51" s="45"/>
      <c r="M51" s="45"/>
    </row>
    <row r="52" spans="1:13" s="52" customFormat="1" ht="36.75" customHeight="1" x14ac:dyDescent="0.2">
      <c r="A52" s="55" t="s">
        <v>797</v>
      </c>
      <c r="B52" s="58">
        <f t="shared" si="10"/>
        <v>90548.2</v>
      </c>
      <c r="C52" s="58">
        <f t="shared" si="11"/>
        <v>70174.78</v>
      </c>
      <c r="D52" s="58">
        <f t="shared" si="12"/>
        <v>77.499917171186169</v>
      </c>
      <c r="E52" s="58"/>
      <c r="F52" s="78"/>
      <c r="G52" s="58"/>
      <c r="H52" s="58">
        <f t="shared" ref="H52:I52" si="34">H53</f>
        <v>90548.2</v>
      </c>
      <c r="I52" s="58">
        <f t="shared" si="34"/>
        <v>70174.78</v>
      </c>
      <c r="J52" s="58">
        <f t="shared" si="14"/>
        <v>77.499917171186169</v>
      </c>
      <c r="K52" s="58"/>
      <c r="L52" s="58"/>
      <c r="M52" s="58"/>
    </row>
    <row r="53" spans="1:13" ht="37.5" customHeight="1" x14ac:dyDescent="0.25">
      <c r="A53" s="57" t="s">
        <v>798</v>
      </c>
      <c r="B53" s="45">
        <f t="shared" si="10"/>
        <v>90548.2</v>
      </c>
      <c r="C53" s="45">
        <f t="shared" si="11"/>
        <v>70174.78</v>
      </c>
      <c r="D53" s="45">
        <f t="shared" si="12"/>
        <v>77.499917171186169</v>
      </c>
      <c r="E53" s="45"/>
      <c r="F53" s="71"/>
      <c r="G53" s="45"/>
      <c r="H53" s="45">
        <v>90548.2</v>
      </c>
      <c r="I53" s="45">
        <v>70174.78</v>
      </c>
      <c r="J53" s="45">
        <f t="shared" si="14"/>
        <v>77.499917171186169</v>
      </c>
      <c r="K53" s="45"/>
      <c r="L53" s="45"/>
      <c r="M53" s="45"/>
    </row>
    <row r="54" spans="1:13" s="52" customFormat="1" ht="31.5" x14ac:dyDescent="0.2">
      <c r="A54" s="55" t="s">
        <v>799</v>
      </c>
      <c r="B54" s="58">
        <f t="shared" si="10"/>
        <v>212814.9</v>
      </c>
      <c r="C54" s="58">
        <f t="shared" si="11"/>
        <v>164931.43</v>
      </c>
      <c r="D54" s="58">
        <f t="shared" si="12"/>
        <v>77.499944787700485</v>
      </c>
      <c r="E54" s="58"/>
      <c r="F54" s="78"/>
      <c r="G54" s="58"/>
      <c r="H54" s="58">
        <f t="shared" ref="H54:I54" si="35">H55</f>
        <v>212814.9</v>
      </c>
      <c r="I54" s="58">
        <f t="shared" si="35"/>
        <v>164931.43</v>
      </c>
      <c r="J54" s="58">
        <f t="shared" si="14"/>
        <v>77.499944787700485</v>
      </c>
      <c r="K54" s="58"/>
      <c r="L54" s="58"/>
      <c r="M54" s="58"/>
    </row>
    <row r="55" spans="1:13" ht="31.5" x14ac:dyDescent="0.25">
      <c r="A55" s="57" t="s">
        <v>800</v>
      </c>
      <c r="B55" s="45">
        <f t="shared" si="10"/>
        <v>212814.9</v>
      </c>
      <c r="C55" s="45">
        <f t="shared" si="11"/>
        <v>164931.43</v>
      </c>
      <c r="D55" s="45">
        <f t="shared" si="12"/>
        <v>77.499944787700485</v>
      </c>
      <c r="E55" s="45"/>
      <c r="F55" s="71"/>
      <c r="G55" s="45"/>
      <c r="H55" s="45">
        <v>212814.9</v>
      </c>
      <c r="I55" s="45">
        <v>164931.43</v>
      </c>
      <c r="J55" s="45">
        <f t="shared" si="14"/>
        <v>77.499944787700485</v>
      </c>
      <c r="K55" s="45"/>
      <c r="L55" s="45"/>
      <c r="M55" s="45"/>
    </row>
    <row r="56" spans="1:13" s="52" customFormat="1" ht="31.5" x14ac:dyDescent="0.2">
      <c r="A56" s="55" t="s">
        <v>801</v>
      </c>
      <c r="B56" s="58">
        <f t="shared" si="10"/>
        <v>135068.70000000001</v>
      </c>
      <c r="C56" s="58">
        <f t="shared" si="11"/>
        <v>104678.3</v>
      </c>
      <c r="D56" s="58">
        <f t="shared" si="12"/>
        <v>77.500042570928713</v>
      </c>
      <c r="E56" s="58"/>
      <c r="F56" s="78"/>
      <c r="G56" s="58"/>
      <c r="H56" s="58">
        <f t="shared" ref="H56:I56" si="36">H57</f>
        <v>135068.70000000001</v>
      </c>
      <c r="I56" s="58">
        <f t="shared" si="36"/>
        <v>104678.3</v>
      </c>
      <c r="J56" s="58">
        <f t="shared" si="14"/>
        <v>77.500042570928713</v>
      </c>
      <c r="K56" s="58"/>
      <c r="L56" s="58"/>
      <c r="M56" s="58"/>
    </row>
    <row r="57" spans="1:13" ht="26.25" customHeight="1" x14ac:dyDescent="0.25">
      <c r="A57" s="57" t="s">
        <v>802</v>
      </c>
      <c r="B57" s="45">
        <f t="shared" si="10"/>
        <v>135068.70000000001</v>
      </c>
      <c r="C57" s="45">
        <f t="shared" si="11"/>
        <v>104678.3</v>
      </c>
      <c r="D57" s="45">
        <f t="shared" si="12"/>
        <v>77.500042570928713</v>
      </c>
      <c r="E57" s="45"/>
      <c r="F57" s="71"/>
      <c r="G57" s="45"/>
      <c r="H57" s="45">
        <v>135068.70000000001</v>
      </c>
      <c r="I57" s="45">
        <v>104678.3</v>
      </c>
      <c r="J57" s="45">
        <f t="shared" si="14"/>
        <v>77.500042570928713</v>
      </c>
      <c r="K57" s="45"/>
      <c r="L57" s="45"/>
      <c r="M57" s="45"/>
    </row>
    <row r="58" spans="1:13" s="52" customFormat="1" ht="31.5" x14ac:dyDescent="0.2">
      <c r="A58" s="55" t="s">
        <v>803</v>
      </c>
      <c r="B58" s="58">
        <f t="shared" si="10"/>
        <v>33607.199999999997</v>
      </c>
      <c r="C58" s="58">
        <f t="shared" si="11"/>
        <v>26308.58</v>
      </c>
      <c r="D58" s="58">
        <f t="shared" si="12"/>
        <v>78.282570401580628</v>
      </c>
      <c r="E58" s="58"/>
      <c r="F58" s="78"/>
      <c r="G58" s="58"/>
      <c r="H58" s="58">
        <f t="shared" ref="H58:I58" si="37">H59</f>
        <v>33607.199999999997</v>
      </c>
      <c r="I58" s="58">
        <f t="shared" si="37"/>
        <v>26308.58</v>
      </c>
      <c r="J58" s="58">
        <f t="shared" si="14"/>
        <v>78.282570401580628</v>
      </c>
      <c r="K58" s="58"/>
      <c r="L58" s="58"/>
      <c r="M58" s="58"/>
    </row>
    <row r="59" spans="1:13" ht="31.5" x14ac:dyDescent="0.25">
      <c r="A59" s="57" t="s">
        <v>804</v>
      </c>
      <c r="B59" s="45">
        <f t="shared" si="10"/>
        <v>33607.199999999997</v>
      </c>
      <c r="C59" s="45">
        <f t="shared" si="11"/>
        <v>26308.58</v>
      </c>
      <c r="D59" s="45">
        <f t="shared" si="12"/>
        <v>78.282570401580628</v>
      </c>
      <c r="E59" s="45"/>
      <c r="F59" s="71"/>
      <c r="G59" s="45"/>
      <c r="H59" s="45">
        <v>33607.199999999997</v>
      </c>
      <c r="I59" s="45">
        <v>26308.58</v>
      </c>
      <c r="J59" s="45">
        <f t="shared" si="14"/>
        <v>78.282570401580628</v>
      </c>
      <c r="K59" s="45"/>
      <c r="L59" s="45"/>
      <c r="M59" s="45"/>
    </row>
    <row r="60" spans="1:13" s="52" customFormat="1" ht="31.5" x14ac:dyDescent="0.2">
      <c r="A60" s="55" t="s">
        <v>805</v>
      </c>
      <c r="B60" s="58">
        <f t="shared" si="10"/>
        <v>191913.60000000001</v>
      </c>
      <c r="C60" s="58">
        <f t="shared" si="11"/>
        <v>151930.45000000001</v>
      </c>
      <c r="D60" s="58">
        <f t="shared" si="12"/>
        <v>79.166067438680741</v>
      </c>
      <c r="E60" s="58"/>
      <c r="F60" s="78"/>
      <c r="G60" s="58"/>
      <c r="H60" s="58">
        <f t="shared" ref="H60:I60" si="38">H61</f>
        <v>191913.60000000001</v>
      </c>
      <c r="I60" s="58">
        <f t="shared" si="38"/>
        <v>151930.45000000001</v>
      </c>
      <c r="J60" s="58">
        <f t="shared" si="14"/>
        <v>79.166067438680741</v>
      </c>
      <c r="K60" s="58"/>
      <c r="L60" s="58"/>
      <c r="M60" s="58"/>
    </row>
    <row r="61" spans="1:13" ht="31.5" x14ac:dyDescent="0.25">
      <c r="A61" s="57" t="s">
        <v>806</v>
      </c>
      <c r="B61" s="45">
        <f t="shared" si="10"/>
        <v>191913.60000000001</v>
      </c>
      <c r="C61" s="45">
        <f t="shared" si="11"/>
        <v>151930.45000000001</v>
      </c>
      <c r="D61" s="45">
        <f t="shared" si="12"/>
        <v>79.166067438680741</v>
      </c>
      <c r="E61" s="45"/>
      <c r="F61" s="71"/>
      <c r="G61" s="45"/>
      <c r="H61" s="45">
        <v>191913.60000000001</v>
      </c>
      <c r="I61" s="45">
        <v>151930.45000000001</v>
      </c>
      <c r="J61" s="45">
        <f t="shared" si="14"/>
        <v>79.166067438680741</v>
      </c>
      <c r="K61" s="45"/>
      <c r="L61" s="45"/>
      <c r="M61" s="45"/>
    </row>
    <row r="62" spans="1:13" s="52" customFormat="1" ht="31.5" x14ac:dyDescent="0.2">
      <c r="A62" s="55" t="s">
        <v>807</v>
      </c>
      <c r="B62" s="58">
        <f t="shared" si="10"/>
        <v>114516.90000000001</v>
      </c>
      <c r="C62" s="58">
        <f t="shared" si="11"/>
        <v>88413.900000000009</v>
      </c>
      <c r="D62" s="58">
        <f t="shared" si="12"/>
        <v>77.205984444217407</v>
      </c>
      <c r="E62" s="58"/>
      <c r="F62" s="78"/>
      <c r="G62" s="58"/>
      <c r="H62" s="58">
        <f t="shared" ref="H62:L62" si="39">H63</f>
        <v>101031.1</v>
      </c>
      <c r="I62" s="58">
        <f t="shared" si="39"/>
        <v>78299.100000000006</v>
      </c>
      <c r="J62" s="58">
        <f t="shared" si="14"/>
        <v>77.499997525514416</v>
      </c>
      <c r="K62" s="58">
        <f t="shared" si="39"/>
        <v>13485.8</v>
      </c>
      <c r="L62" s="58">
        <f t="shared" si="39"/>
        <v>10114.799999999999</v>
      </c>
      <c r="M62" s="58">
        <f t="shared" si="20"/>
        <v>75.003336843198028</v>
      </c>
    </row>
    <row r="63" spans="1:13" ht="31.5" x14ac:dyDescent="0.25">
      <c r="A63" s="57" t="s">
        <v>808</v>
      </c>
      <c r="B63" s="45">
        <f t="shared" si="10"/>
        <v>114516.90000000001</v>
      </c>
      <c r="C63" s="45">
        <f t="shared" si="11"/>
        <v>88413.900000000009</v>
      </c>
      <c r="D63" s="45">
        <f t="shared" si="12"/>
        <v>77.205984444217407</v>
      </c>
      <c r="E63" s="45"/>
      <c r="F63" s="71"/>
      <c r="G63" s="45"/>
      <c r="H63" s="45">
        <v>101031.1</v>
      </c>
      <c r="I63" s="45">
        <v>78299.100000000006</v>
      </c>
      <c r="J63" s="45">
        <f t="shared" si="14"/>
        <v>77.499997525514416</v>
      </c>
      <c r="K63" s="45">
        <v>13485.8</v>
      </c>
      <c r="L63" s="45">
        <v>10114.799999999999</v>
      </c>
      <c r="M63" s="45">
        <f t="shared" si="20"/>
        <v>75.003336843198028</v>
      </c>
    </row>
    <row r="64" spans="1:13" s="52" customFormat="1" ht="31.5" x14ac:dyDescent="0.2">
      <c r="A64" s="55" t="s">
        <v>809</v>
      </c>
      <c r="B64" s="58">
        <f t="shared" si="10"/>
        <v>181965.3</v>
      </c>
      <c r="C64" s="58">
        <f t="shared" si="11"/>
        <v>142447.53</v>
      </c>
      <c r="D64" s="58">
        <f t="shared" si="12"/>
        <v>78.282798973210831</v>
      </c>
      <c r="E64" s="58"/>
      <c r="F64" s="78"/>
      <c r="G64" s="58"/>
      <c r="H64" s="58">
        <f t="shared" ref="H64:I64" si="40">H65</f>
        <v>181965.3</v>
      </c>
      <c r="I64" s="58">
        <f t="shared" si="40"/>
        <v>142447.53</v>
      </c>
      <c r="J64" s="58">
        <f t="shared" si="14"/>
        <v>78.282798973210831</v>
      </c>
      <c r="K64" s="58"/>
      <c r="L64" s="58"/>
      <c r="M64" s="58"/>
    </row>
    <row r="65" spans="1:13" ht="31.5" x14ac:dyDescent="0.25">
      <c r="A65" s="57" t="s">
        <v>810</v>
      </c>
      <c r="B65" s="45">
        <f t="shared" si="10"/>
        <v>181965.3</v>
      </c>
      <c r="C65" s="45">
        <f t="shared" si="11"/>
        <v>142447.53</v>
      </c>
      <c r="D65" s="45">
        <f t="shared" si="12"/>
        <v>78.282798973210831</v>
      </c>
      <c r="E65" s="45"/>
      <c r="F65" s="71"/>
      <c r="G65" s="45"/>
      <c r="H65" s="45">
        <v>181965.3</v>
      </c>
      <c r="I65" s="45">
        <v>142447.53</v>
      </c>
      <c r="J65" s="45">
        <f t="shared" si="14"/>
        <v>78.282798973210831</v>
      </c>
      <c r="K65" s="45"/>
      <c r="L65" s="45"/>
      <c r="M65" s="45"/>
    </row>
    <row r="66" spans="1:13" s="52" customFormat="1" ht="31.5" x14ac:dyDescent="0.2">
      <c r="A66" s="55" t="s">
        <v>811</v>
      </c>
      <c r="B66" s="58">
        <f t="shared" si="10"/>
        <v>153660.20000000001</v>
      </c>
      <c r="C66" s="58">
        <f t="shared" si="11"/>
        <v>119086.53</v>
      </c>
      <c r="D66" s="58">
        <f t="shared" si="12"/>
        <v>77.499918651674278</v>
      </c>
      <c r="E66" s="58"/>
      <c r="F66" s="78"/>
      <c r="G66" s="58"/>
      <c r="H66" s="58">
        <f t="shared" ref="H66:I66" si="41">H67</f>
        <v>153660.20000000001</v>
      </c>
      <c r="I66" s="58">
        <f t="shared" si="41"/>
        <v>119086.53</v>
      </c>
      <c r="J66" s="58">
        <f t="shared" si="14"/>
        <v>77.499918651674278</v>
      </c>
      <c r="K66" s="58"/>
      <c r="L66" s="58"/>
      <c r="M66" s="58"/>
    </row>
    <row r="67" spans="1:13" ht="31.5" x14ac:dyDescent="0.25">
      <c r="A67" s="57" t="s">
        <v>812</v>
      </c>
      <c r="B67" s="45">
        <f t="shared" si="10"/>
        <v>153660.20000000001</v>
      </c>
      <c r="C67" s="45">
        <f t="shared" si="11"/>
        <v>119086.53</v>
      </c>
      <c r="D67" s="45">
        <f t="shared" si="12"/>
        <v>77.499918651674278</v>
      </c>
      <c r="E67" s="45"/>
      <c r="F67" s="71"/>
      <c r="G67" s="45"/>
      <c r="H67" s="45">
        <v>153660.20000000001</v>
      </c>
      <c r="I67" s="45">
        <v>119086.53</v>
      </c>
      <c r="J67" s="45">
        <f t="shared" si="14"/>
        <v>77.499918651674278</v>
      </c>
      <c r="K67" s="45"/>
      <c r="L67" s="45"/>
      <c r="M67" s="45"/>
    </row>
    <row r="68" spans="1:13" s="52" customFormat="1" ht="31.5" x14ac:dyDescent="0.2">
      <c r="A68" s="55" t="s">
        <v>813</v>
      </c>
      <c r="B68" s="58">
        <f t="shared" si="10"/>
        <v>70388.7</v>
      </c>
      <c r="C68" s="58">
        <f t="shared" si="11"/>
        <v>54551.25</v>
      </c>
      <c r="D68" s="58">
        <f t="shared" si="12"/>
        <v>77.500010655119368</v>
      </c>
      <c r="E68" s="58"/>
      <c r="F68" s="78"/>
      <c r="G68" s="58"/>
      <c r="H68" s="58">
        <f t="shared" ref="H68:I68" si="42">H69</f>
        <v>70388.7</v>
      </c>
      <c r="I68" s="58">
        <f t="shared" si="42"/>
        <v>54551.25</v>
      </c>
      <c r="J68" s="58">
        <f t="shared" si="14"/>
        <v>77.500010655119368</v>
      </c>
      <c r="K68" s="58"/>
      <c r="L68" s="58"/>
      <c r="M68" s="58"/>
    </row>
    <row r="69" spans="1:13" ht="31.5" x14ac:dyDescent="0.25">
      <c r="A69" s="57" t="s">
        <v>814</v>
      </c>
      <c r="B69" s="45">
        <f t="shared" si="10"/>
        <v>70388.7</v>
      </c>
      <c r="C69" s="45">
        <f t="shared" si="11"/>
        <v>54551.25</v>
      </c>
      <c r="D69" s="45">
        <f t="shared" si="12"/>
        <v>77.500010655119368</v>
      </c>
      <c r="E69" s="45"/>
      <c r="F69" s="71"/>
      <c r="G69" s="45"/>
      <c r="H69" s="45">
        <v>70388.7</v>
      </c>
      <c r="I69" s="45">
        <v>54551.25</v>
      </c>
      <c r="J69" s="45">
        <f t="shared" si="14"/>
        <v>77.500010655119368</v>
      </c>
      <c r="K69" s="45"/>
      <c r="L69" s="45"/>
      <c r="M69" s="45"/>
    </row>
    <row r="70" spans="1:13" s="52" customFormat="1" ht="31.5" x14ac:dyDescent="0.2">
      <c r="A70" s="55" t="s">
        <v>815</v>
      </c>
      <c r="B70" s="58">
        <f t="shared" si="10"/>
        <v>174402.9</v>
      </c>
      <c r="C70" s="58">
        <f t="shared" si="11"/>
        <v>135162.20000000001</v>
      </c>
      <c r="D70" s="58">
        <f t="shared" si="12"/>
        <v>77.499972764214363</v>
      </c>
      <c r="E70" s="58"/>
      <c r="F70" s="78"/>
      <c r="G70" s="58"/>
      <c r="H70" s="58">
        <f t="shared" ref="H70:I70" si="43">H71</f>
        <v>174402.9</v>
      </c>
      <c r="I70" s="58">
        <f t="shared" si="43"/>
        <v>135162.20000000001</v>
      </c>
      <c r="J70" s="58">
        <f t="shared" si="14"/>
        <v>77.499972764214363</v>
      </c>
      <c r="K70" s="58"/>
      <c r="L70" s="58"/>
      <c r="M70" s="58"/>
    </row>
    <row r="71" spans="1:13" ht="31.5" x14ac:dyDescent="0.25">
      <c r="A71" s="57" t="s">
        <v>816</v>
      </c>
      <c r="B71" s="45">
        <f t="shared" si="10"/>
        <v>174402.9</v>
      </c>
      <c r="C71" s="45">
        <f t="shared" si="11"/>
        <v>135162.20000000001</v>
      </c>
      <c r="D71" s="45">
        <f t="shared" si="12"/>
        <v>77.499972764214363</v>
      </c>
      <c r="E71" s="45"/>
      <c r="F71" s="71"/>
      <c r="G71" s="45"/>
      <c r="H71" s="45">
        <v>174402.9</v>
      </c>
      <c r="I71" s="45">
        <v>135162.20000000001</v>
      </c>
      <c r="J71" s="45">
        <f t="shared" si="14"/>
        <v>77.499972764214363</v>
      </c>
      <c r="K71" s="45"/>
      <c r="L71" s="45"/>
      <c r="M71" s="45"/>
    </row>
    <row r="72" spans="1:13" s="52" customFormat="1" ht="31.5" x14ac:dyDescent="0.2">
      <c r="A72" s="55" t="s">
        <v>817</v>
      </c>
      <c r="B72" s="58">
        <f t="shared" si="10"/>
        <v>32608.5</v>
      </c>
      <c r="C72" s="58">
        <f t="shared" si="11"/>
        <v>24966.2</v>
      </c>
      <c r="D72" s="58">
        <f t="shared" si="12"/>
        <v>76.56347271416962</v>
      </c>
      <c r="E72" s="58"/>
      <c r="F72" s="78"/>
      <c r="G72" s="58"/>
      <c r="H72" s="58">
        <f t="shared" ref="H72:L72" si="44">H73</f>
        <v>15520.9</v>
      </c>
      <c r="I72" s="58">
        <f t="shared" si="44"/>
        <v>12150.2</v>
      </c>
      <c r="J72" s="58">
        <f t="shared" si="14"/>
        <v>78.282831536830983</v>
      </c>
      <c r="K72" s="58">
        <f t="shared" si="44"/>
        <v>17087.599999999999</v>
      </c>
      <c r="L72" s="58">
        <f t="shared" si="44"/>
        <v>12816</v>
      </c>
      <c r="M72" s="58">
        <f t="shared" si="20"/>
        <v>75.001755659074419</v>
      </c>
    </row>
    <row r="73" spans="1:13" ht="31.5" x14ac:dyDescent="0.25">
      <c r="A73" s="57" t="s">
        <v>818</v>
      </c>
      <c r="B73" s="45">
        <f t="shared" si="10"/>
        <v>32608.5</v>
      </c>
      <c r="C73" s="45">
        <f t="shared" si="11"/>
        <v>24966.2</v>
      </c>
      <c r="D73" s="45">
        <f t="shared" si="12"/>
        <v>76.56347271416962</v>
      </c>
      <c r="E73" s="45"/>
      <c r="F73" s="71"/>
      <c r="G73" s="45"/>
      <c r="H73" s="45">
        <v>15520.9</v>
      </c>
      <c r="I73" s="45">
        <v>12150.2</v>
      </c>
      <c r="J73" s="45">
        <f t="shared" si="14"/>
        <v>78.282831536830983</v>
      </c>
      <c r="K73" s="45">
        <v>17087.599999999999</v>
      </c>
      <c r="L73" s="45">
        <v>12816</v>
      </c>
      <c r="M73" s="45">
        <f t="shared" si="20"/>
        <v>75.001755659074419</v>
      </c>
    </row>
    <row r="74" spans="1:13" s="52" customFormat="1" ht="31.5" x14ac:dyDescent="0.2">
      <c r="A74" s="55" t="s">
        <v>819</v>
      </c>
      <c r="B74" s="58">
        <f t="shared" si="10"/>
        <v>70770.899999999994</v>
      </c>
      <c r="C74" s="58">
        <f t="shared" si="11"/>
        <v>55401.45</v>
      </c>
      <c r="D74" s="58">
        <f t="shared" si="12"/>
        <v>78.282811155432526</v>
      </c>
      <c r="E74" s="58"/>
      <c r="F74" s="78"/>
      <c r="G74" s="58"/>
      <c r="H74" s="58">
        <f t="shared" ref="H74:I74" si="45">H75</f>
        <v>70770.899999999994</v>
      </c>
      <c r="I74" s="58">
        <f t="shared" si="45"/>
        <v>55401.45</v>
      </c>
      <c r="J74" s="58">
        <f t="shared" si="14"/>
        <v>78.282811155432526</v>
      </c>
      <c r="K74" s="58"/>
      <c r="L74" s="58"/>
      <c r="M74" s="58"/>
    </row>
    <row r="75" spans="1:13" ht="31.5" x14ac:dyDescent="0.25">
      <c r="A75" s="57" t="s">
        <v>820</v>
      </c>
      <c r="B75" s="45">
        <f t="shared" si="10"/>
        <v>70770.899999999994</v>
      </c>
      <c r="C75" s="45">
        <f t="shared" si="11"/>
        <v>55401.45</v>
      </c>
      <c r="D75" s="45">
        <f t="shared" si="12"/>
        <v>78.282811155432526</v>
      </c>
      <c r="E75" s="45"/>
      <c r="F75" s="71"/>
      <c r="G75" s="45"/>
      <c r="H75" s="45">
        <v>70770.899999999994</v>
      </c>
      <c r="I75" s="45">
        <v>55401.45</v>
      </c>
      <c r="J75" s="45">
        <f t="shared" si="14"/>
        <v>78.282811155432526</v>
      </c>
      <c r="K75" s="45"/>
      <c r="L75" s="45"/>
      <c r="M75" s="45"/>
    </row>
    <row r="76" spans="1:13" s="52" customFormat="1" ht="31.5" x14ac:dyDescent="0.2">
      <c r="A76" s="55" t="s">
        <v>821</v>
      </c>
      <c r="B76" s="58">
        <f t="shared" si="10"/>
        <v>90887.4</v>
      </c>
      <c r="C76" s="58">
        <f t="shared" si="11"/>
        <v>69897.8</v>
      </c>
      <c r="D76" s="58">
        <f t="shared" si="12"/>
        <v>76.905929754839505</v>
      </c>
      <c r="E76" s="58"/>
      <c r="F76" s="78"/>
      <c r="G76" s="58"/>
      <c r="H76" s="58">
        <f t="shared" ref="H76:L76" si="46">H77</f>
        <v>69292.399999999994</v>
      </c>
      <c r="I76" s="58">
        <f t="shared" si="46"/>
        <v>53701.55</v>
      </c>
      <c r="J76" s="58">
        <f t="shared" si="14"/>
        <v>77.499913410417307</v>
      </c>
      <c r="K76" s="58">
        <f t="shared" si="46"/>
        <v>21595</v>
      </c>
      <c r="L76" s="58">
        <f t="shared" si="46"/>
        <v>16196.25</v>
      </c>
      <c r="M76" s="58">
        <f t="shared" si="20"/>
        <v>75</v>
      </c>
    </row>
    <row r="77" spans="1:13" ht="31.5" x14ac:dyDescent="0.25">
      <c r="A77" s="56" t="s">
        <v>822</v>
      </c>
      <c r="B77" s="45">
        <f t="shared" ref="B77:B91" si="47">E77+H77+K77</f>
        <v>90887.4</v>
      </c>
      <c r="C77" s="45">
        <f t="shared" ref="C77:C91" si="48">F77+I77+L77</f>
        <v>69897.8</v>
      </c>
      <c r="D77" s="45">
        <f t="shared" ref="D77:D85" si="49">C77/B77*100</f>
        <v>76.905929754839505</v>
      </c>
      <c r="E77" s="45"/>
      <c r="F77" s="71"/>
      <c r="G77" s="45"/>
      <c r="H77" s="45">
        <v>69292.399999999994</v>
      </c>
      <c r="I77" s="45">
        <v>53701.55</v>
      </c>
      <c r="J77" s="45">
        <f t="shared" ref="J77:J85" si="50">I77/H77*100</f>
        <v>77.499913410417307</v>
      </c>
      <c r="K77" s="45">
        <v>21595</v>
      </c>
      <c r="L77" s="45">
        <v>16196.25</v>
      </c>
      <c r="M77" s="45">
        <f t="shared" ref="M77:M85" si="51">L77/K77*100</f>
        <v>75</v>
      </c>
    </row>
    <row r="78" spans="1:13" s="52" customFormat="1" ht="31.5" x14ac:dyDescent="0.2">
      <c r="A78" s="55" t="s">
        <v>823</v>
      </c>
      <c r="B78" s="58">
        <f t="shared" si="47"/>
        <v>56680.3</v>
      </c>
      <c r="C78" s="58">
        <f t="shared" si="48"/>
        <v>43927.199999999997</v>
      </c>
      <c r="D78" s="58">
        <f t="shared" si="49"/>
        <v>77.499942660853932</v>
      </c>
      <c r="E78" s="58"/>
      <c r="F78" s="78"/>
      <c r="G78" s="58"/>
      <c r="H78" s="58">
        <f t="shared" ref="H78:I78" si="52">H79</f>
        <v>56680.3</v>
      </c>
      <c r="I78" s="58">
        <f t="shared" si="52"/>
        <v>43927.199999999997</v>
      </c>
      <c r="J78" s="58">
        <f t="shared" si="50"/>
        <v>77.499942660853932</v>
      </c>
      <c r="K78" s="58"/>
      <c r="L78" s="58"/>
      <c r="M78" s="58"/>
    </row>
    <row r="79" spans="1:13" ht="31.5" x14ac:dyDescent="0.25">
      <c r="A79" s="57" t="s">
        <v>824</v>
      </c>
      <c r="B79" s="45">
        <f t="shared" si="47"/>
        <v>56680.3</v>
      </c>
      <c r="C79" s="45">
        <f t="shared" si="48"/>
        <v>43927.199999999997</v>
      </c>
      <c r="D79" s="45">
        <f t="shared" si="49"/>
        <v>77.499942660853932</v>
      </c>
      <c r="E79" s="45"/>
      <c r="F79" s="71"/>
      <c r="G79" s="45"/>
      <c r="H79" s="45">
        <v>56680.3</v>
      </c>
      <c r="I79" s="45">
        <v>43927.199999999997</v>
      </c>
      <c r="J79" s="45">
        <f t="shared" si="50"/>
        <v>77.499942660853932</v>
      </c>
      <c r="K79" s="45"/>
      <c r="L79" s="45"/>
      <c r="M79" s="45"/>
    </row>
    <row r="80" spans="1:13" s="52" customFormat="1" ht="31.5" x14ac:dyDescent="0.2">
      <c r="A80" s="55" t="s">
        <v>825</v>
      </c>
      <c r="B80" s="58">
        <f t="shared" si="47"/>
        <v>98392.2</v>
      </c>
      <c r="C80" s="58">
        <f t="shared" si="48"/>
        <v>76253.929999999993</v>
      </c>
      <c r="D80" s="58">
        <f t="shared" si="49"/>
        <v>77.499974591481831</v>
      </c>
      <c r="E80" s="58"/>
      <c r="F80" s="78"/>
      <c r="G80" s="58"/>
      <c r="H80" s="58">
        <f t="shared" ref="H80:I80" si="53">H81</f>
        <v>98392.2</v>
      </c>
      <c r="I80" s="58">
        <f t="shared" si="53"/>
        <v>76253.929999999993</v>
      </c>
      <c r="J80" s="58">
        <f t="shared" si="50"/>
        <v>77.499974591481831</v>
      </c>
      <c r="K80" s="58"/>
      <c r="L80" s="58"/>
      <c r="M80" s="58"/>
    </row>
    <row r="81" spans="1:13" ht="31.5" x14ac:dyDescent="0.25">
      <c r="A81" s="57" t="s">
        <v>826</v>
      </c>
      <c r="B81" s="45">
        <f t="shared" si="47"/>
        <v>98392.2</v>
      </c>
      <c r="C81" s="45">
        <f t="shared" si="48"/>
        <v>76253.929999999993</v>
      </c>
      <c r="D81" s="45">
        <f t="shared" si="49"/>
        <v>77.499974591481831</v>
      </c>
      <c r="E81" s="45"/>
      <c r="F81" s="71"/>
      <c r="G81" s="45"/>
      <c r="H81" s="45">
        <v>98392.2</v>
      </c>
      <c r="I81" s="45">
        <v>76253.929999999993</v>
      </c>
      <c r="J81" s="45">
        <f t="shared" si="50"/>
        <v>77.499974591481831</v>
      </c>
      <c r="K81" s="45"/>
      <c r="L81" s="45"/>
      <c r="M81" s="45"/>
    </row>
    <row r="82" spans="1:13" s="52" customFormat="1" ht="31.5" x14ac:dyDescent="0.2">
      <c r="A82" s="55" t="s">
        <v>827</v>
      </c>
      <c r="B82" s="58">
        <f t="shared" si="47"/>
        <v>122858.9</v>
      </c>
      <c r="C82" s="58">
        <f t="shared" si="48"/>
        <v>95215.58</v>
      </c>
      <c r="D82" s="58">
        <f t="shared" si="49"/>
        <v>77.49994505892532</v>
      </c>
      <c r="E82" s="58"/>
      <c r="F82" s="78"/>
      <c r="G82" s="58"/>
      <c r="H82" s="58">
        <f t="shared" ref="H82:I82" si="54">H83</f>
        <v>122858.9</v>
      </c>
      <c r="I82" s="58">
        <f t="shared" si="54"/>
        <v>95215.58</v>
      </c>
      <c r="J82" s="58">
        <f t="shared" si="50"/>
        <v>77.49994505892532</v>
      </c>
      <c r="K82" s="58"/>
      <c r="L82" s="58"/>
      <c r="M82" s="58"/>
    </row>
    <row r="83" spans="1:13" ht="31.5" x14ac:dyDescent="0.25">
      <c r="A83" s="57" t="s">
        <v>828</v>
      </c>
      <c r="B83" s="45">
        <f t="shared" si="47"/>
        <v>122858.9</v>
      </c>
      <c r="C83" s="45">
        <f t="shared" si="48"/>
        <v>95215.58</v>
      </c>
      <c r="D83" s="45">
        <f t="shared" si="49"/>
        <v>77.49994505892532</v>
      </c>
      <c r="E83" s="45"/>
      <c r="F83" s="71"/>
      <c r="G83" s="45"/>
      <c r="H83" s="45">
        <v>122858.9</v>
      </c>
      <c r="I83" s="45">
        <v>95215.58</v>
      </c>
      <c r="J83" s="45">
        <f t="shared" si="50"/>
        <v>77.49994505892532</v>
      </c>
      <c r="K83" s="45"/>
      <c r="L83" s="45"/>
      <c r="M83" s="45"/>
    </row>
    <row r="84" spans="1:13" s="52" customFormat="1" ht="31.5" x14ac:dyDescent="0.2">
      <c r="A84" s="55" t="s">
        <v>829</v>
      </c>
      <c r="B84" s="58">
        <f t="shared" si="47"/>
        <v>210549.09999999998</v>
      </c>
      <c r="C84" s="58">
        <f t="shared" si="48"/>
        <v>161515.84</v>
      </c>
      <c r="D84" s="58">
        <f t="shared" si="49"/>
        <v>76.711721873900203</v>
      </c>
      <c r="E84" s="58"/>
      <c r="F84" s="78"/>
      <c r="G84" s="58"/>
      <c r="H84" s="58">
        <f t="shared" ref="H84:L84" si="55">H85+H86</f>
        <v>144153.29999999999</v>
      </c>
      <c r="I84" s="58">
        <f t="shared" si="55"/>
        <v>111718.93</v>
      </c>
      <c r="J84" s="58">
        <f t="shared" si="50"/>
        <v>77.500084978977242</v>
      </c>
      <c r="K84" s="58">
        <f t="shared" si="55"/>
        <v>66395.8</v>
      </c>
      <c r="L84" s="58">
        <f t="shared" si="55"/>
        <v>49796.91</v>
      </c>
      <c r="M84" s="58">
        <f t="shared" si="51"/>
        <v>75.000090367161775</v>
      </c>
    </row>
    <row r="85" spans="1:13" ht="31.5" x14ac:dyDescent="0.25">
      <c r="A85" s="57" t="s">
        <v>830</v>
      </c>
      <c r="B85" s="45">
        <f t="shared" si="47"/>
        <v>210549.09999999998</v>
      </c>
      <c r="C85" s="45">
        <f t="shared" si="48"/>
        <v>161515.84</v>
      </c>
      <c r="D85" s="45">
        <f t="shared" si="49"/>
        <v>76.711721873900203</v>
      </c>
      <c r="E85" s="45"/>
      <c r="F85" s="71"/>
      <c r="G85" s="45"/>
      <c r="H85" s="45">
        <v>144153.29999999999</v>
      </c>
      <c r="I85" s="45">
        <v>111718.93</v>
      </c>
      <c r="J85" s="45">
        <f t="shared" si="50"/>
        <v>77.500084978977242</v>
      </c>
      <c r="K85" s="45">
        <v>66395.8</v>
      </c>
      <c r="L85" s="45">
        <v>49796.91</v>
      </c>
      <c r="M85" s="45">
        <f t="shared" si="51"/>
        <v>75.000090367161775</v>
      </c>
    </row>
    <row r="86" spans="1:13" ht="15.75" x14ac:dyDescent="0.25">
      <c r="A86" s="23" t="s">
        <v>264</v>
      </c>
      <c r="B86" s="45">
        <f t="shared" si="47"/>
        <v>0</v>
      </c>
      <c r="C86" s="45">
        <f t="shared" si="48"/>
        <v>0</v>
      </c>
      <c r="D86" s="45"/>
      <c r="E86" s="45"/>
      <c r="F86" s="71"/>
      <c r="G86" s="45"/>
      <c r="H86" s="45"/>
      <c r="I86" s="45"/>
      <c r="J86" s="45"/>
      <c r="K86" s="45"/>
      <c r="L86" s="45"/>
      <c r="M86" s="45"/>
    </row>
    <row r="87" spans="1:13" ht="31.5" x14ac:dyDescent="0.25">
      <c r="A87" s="30" t="s">
        <v>98</v>
      </c>
      <c r="B87" s="41">
        <f t="shared" si="47"/>
        <v>230390</v>
      </c>
      <c r="C87" s="41">
        <f t="shared" si="48"/>
        <v>178966.86000000002</v>
      </c>
      <c r="D87" s="41">
        <f t="shared" ref="D87:D93" si="56">C87/B87*100</f>
        <v>77.679960067711278</v>
      </c>
      <c r="E87" s="41">
        <f>SUM(E88:E91)</f>
        <v>34002</v>
      </c>
      <c r="F87" s="41">
        <f>SUM(F88:F91)</f>
        <v>26274</v>
      </c>
      <c r="G87" s="41">
        <f>F87/E87*100</f>
        <v>77.271925180871719</v>
      </c>
      <c r="H87" s="41">
        <f>SUM(H88:H91)</f>
        <v>196388</v>
      </c>
      <c r="I87" s="41">
        <f>SUM(I88:I91)</f>
        <v>152692.86000000002</v>
      </c>
      <c r="J87" s="41">
        <f t="shared" ref="J87:J93" si="57">I87/H87*100</f>
        <v>77.750605943336666</v>
      </c>
      <c r="K87" s="41">
        <f>SUM(K88:K91)</f>
        <v>0</v>
      </c>
      <c r="L87" s="41">
        <f>SUM(L88:L91)</f>
        <v>0</v>
      </c>
      <c r="M87" s="41"/>
    </row>
    <row r="88" spans="1:13" ht="15.75" x14ac:dyDescent="0.25">
      <c r="A88" s="31" t="s">
        <v>99</v>
      </c>
      <c r="B88" s="45">
        <f t="shared" si="47"/>
        <v>0</v>
      </c>
      <c r="C88" s="45">
        <f t="shared" si="48"/>
        <v>0</v>
      </c>
      <c r="D88" s="45"/>
      <c r="E88" s="45"/>
      <c r="F88" s="71"/>
      <c r="G88" s="45"/>
      <c r="H88" s="45"/>
      <c r="I88" s="71">
        <v>0</v>
      </c>
      <c r="J88" s="45"/>
      <c r="K88" s="45"/>
      <c r="L88" s="45"/>
      <c r="M88" s="45"/>
    </row>
    <row r="89" spans="1:13" ht="15.75" x14ac:dyDescent="0.25">
      <c r="A89" s="31" t="s">
        <v>100</v>
      </c>
      <c r="B89" s="45">
        <f t="shared" si="47"/>
        <v>39758.199999999997</v>
      </c>
      <c r="C89" s="45">
        <f t="shared" si="48"/>
        <v>30812.65</v>
      </c>
      <c r="D89" s="45">
        <f t="shared" si="56"/>
        <v>77.500113184198497</v>
      </c>
      <c r="E89" s="45"/>
      <c r="F89" s="45"/>
      <c r="G89" s="45"/>
      <c r="H89" s="45">
        <v>39758.199999999997</v>
      </c>
      <c r="I89" s="45">
        <v>30812.65</v>
      </c>
      <c r="J89" s="45">
        <f t="shared" si="57"/>
        <v>77.500113184198497</v>
      </c>
      <c r="K89" s="45"/>
      <c r="L89" s="45"/>
      <c r="M89" s="45"/>
    </row>
    <row r="90" spans="1:13" ht="17.25" customHeight="1" x14ac:dyDescent="0.25">
      <c r="A90" s="31" t="s">
        <v>101</v>
      </c>
      <c r="B90" s="45">
        <f t="shared" si="47"/>
        <v>127765.5</v>
      </c>
      <c r="C90" s="45">
        <f t="shared" si="48"/>
        <v>98940.73</v>
      </c>
      <c r="D90" s="45">
        <f t="shared" si="56"/>
        <v>77.439316560417325</v>
      </c>
      <c r="E90" s="45">
        <v>34002</v>
      </c>
      <c r="F90" s="45">
        <v>26274</v>
      </c>
      <c r="G90" s="45">
        <f>F90/E90*100</f>
        <v>77.271925180871719</v>
      </c>
      <c r="H90" s="45">
        <v>93763.5</v>
      </c>
      <c r="I90" s="45">
        <v>72666.73</v>
      </c>
      <c r="J90" s="45">
        <f t="shared" si="57"/>
        <v>77.500018663979048</v>
      </c>
      <c r="K90" s="45"/>
      <c r="L90" s="45"/>
      <c r="M90" s="45"/>
    </row>
    <row r="91" spans="1:13" ht="15.75" x14ac:dyDescent="0.25">
      <c r="A91" s="31" t="s">
        <v>102</v>
      </c>
      <c r="B91" s="45">
        <f t="shared" si="47"/>
        <v>62866.3</v>
      </c>
      <c r="C91" s="45">
        <f t="shared" si="48"/>
        <v>49213.48</v>
      </c>
      <c r="D91" s="45">
        <f t="shared" si="56"/>
        <v>78.282768351247014</v>
      </c>
      <c r="E91" s="45"/>
      <c r="F91" s="45"/>
      <c r="G91" s="45"/>
      <c r="H91" s="45">
        <v>62866.3</v>
      </c>
      <c r="I91" s="45">
        <v>49213.48</v>
      </c>
      <c r="J91" s="45">
        <f t="shared" si="57"/>
        <v>78.282768351247014</v>
      </c>
      <c r="K91" s="45"/>
      <c r="L91" s="45"/>
      <c r="M91" s="45"/>
    </row>
    <row r="92" spans="1:13" ht="31.5" customHeight="1" x14ac:dyDescent="0.25">
      <c r="A92" s="30" t="s">
        <v>850</v>
      </c>
      <c r="B92" s="43">
        <f>E92+H92+K92</f>
        <v>0</v>
      </c>
      <c r="C92" s="43">
        <f>F92+I92+L92</f>
        <v>0</v>
      </c>
      <c r="D92" s="44"/>
      <c r="E92" s="44"/>
      <c r="F92" s="44"/>
      <c r="G92" s="44"/>
      <c r="H92" s="44"/>
      <c r="I92" s="44"/>
      <c r="J92" s="41"/>
      <c r="K92" s="44"/>
      <c r="L92" s="44"/>
      <c r="M92" s="41"/>
    </row>
    <row r="93" spans="1:13" ht="21" customHeight="1" x14ac:dyDescent="0.25">
      <c r="A93" s="30" t="s">
        <v>104</v>
      </c>
      <c r="B93" s="43">
        <f>E93+H93+K93</f>
        <v>4499603.0000000009</v>
      </c>
      <c r="C93" s="43">
        <f>F93+I93+L93</f>
        <v>3519673.8600000008</v>
      </c>
      <c r="D93" s="43">
        <f t="shared" si="56"/>
        <v>78.221875574356233</v>
      </c>
      <c r="E93" s="43">
        <f>E8+E87</f>
        <v>34002</v>
      </c>
      <c r="F93" s="43">
        <f>F8+F87</f>
        <v>26274</v>
      </c>
      <c r="G93" s="43">
        <f>F93/E93*100</f>
        <v>77.271925180871719</v>
      </c>
      <c r="H93" s="43">
        <f>H87+H8+H92</f>
        <v>4238648.3000000007</v>
      </c>
      <c r="I93" s="43">
        <f>I87+I8+I92</f>
        <v>3323184.540000001</v>
      </c>
      <c r="J93" s="43">
        <f t="shared" si="57"/>
        <v>78.401988199870232</v>
      </c>
      <c r="K93" s="43">
        <f>K87+K8+K92</f>
        <v>226952.7</v>
      </c>
      <c r="L93" s="43">
        <f>L87+L8+L92</f>
        <v>170215.32</v>
      </c>
      <c r="M93" s="76">
        <f t="shared" ref="M93" si="58">L93/K93*100</f>
        <v>75.00035029325494</v>
      </c>
    </row>
    <row r="94" spans="1:13" ht="15.75" x14ac:dyDescent="0.25">
      <c r="A94" s="32"/>
      <c r="B94" s="32"/>
      <c r="C94" s="33"/>
      <c r="D94" s="34"/>
      <c r="E94" s="34"/>
      <c r="F94" s="33"/>
      <c r="G94" s="34"/>
      <c r="H94" s="34"/>
      <c r="I94" s="33"/>
      <c r="J94" s="34"/>
      <c r="K94" s="34"/>
      <c r="L94" s="33"/>
      <c r="M94" s="34"/>
    </row>
    <row r="95" spans="1:13" ht="15.75" customHeight="1" x14ac:dyDescent="0.25">
      <c r="A95" s="256" t="s">
        <v>1100</v>
      </c>
      <c r="B95" s="256"/>
      <c r="C95" s="256"/>
      <c r="D95" s="256"/>
      <c r="E95" s="256"/>
      <c r="F95" s="256"/>
      <c r="G95" s="256"/>
      <c r="H95" s="256"/>
      <c r="I95" s="256"/>
      <c r="J95" s="256"/>
      <c r="K95" s="256"/>
      <c r="L95" s="256"/>
      <c r="M95" s="256"/>
    </row>
    <row r="96" spans="1:13" ht="15.75" x14ac:dyDescent="0.25">
      <c r="A96" s="217" t="s">
        <v>851</v>
      </c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</row>
    <row r="97" spans="2:4" x14ac:dyDescent="0.25">
      <c r="C97" s="17"/>
    </row>
    <row r="99" spans="2:4" x14ac:dyDescent="0.25">
      <c r="B99" s="17"/>
      <c r="C99" s="17"/>
    </row>
    <row r="100" spans="2:4" x14ac:dyDescent="0.25">
      <c r="B100" s="17"/>
      <c r="C100" s="17"/>
    </row>
    <row r="101" spans="2:4" x14ac:dyDescent="0.25">
      <c r="B101" s="17"/>
      <c r="C101" s="17"/>
      <c r="D101" s="17"/>
    </row>
  </sheetData>
  <mergeCells count="9">
    <mergeCell ref="A96:M96"/>
    <mergeCell ref="A95:M95"/>
    <mergeCell ref="A5:A7"/>
    <mergeCell ref="B2:M2"/>
    <mergeCell ref="E5:M5"/>
    <mergeCell ref="B5:D6"/>
    <mergeCell ref="E6:G6"/>
    <mergeCell ref="H6:J6"/>
    <mergeCell ref="K6:M6"/>
  </mergeCells>
  <printOptions horizontalCentered="1"/>
  <pageMargins left="0" right="0" top="0.15748031496062992" bottom="0.15748031496062992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U408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A2" sqref="A2"/>
    </sheetView>
  </sheetViews>
  <sheetFormatPr defaultRowHeight="15" x14ac:dyDescent="0.25"/>
  <cols>
    <col min="1" max="1" width="32.625" style="21" customWidth="1"/>
    <col min="2" max="2" width="16.125" style="16" customWidth="1"/>
    <col min="3" max="3" width="13.125" style="16" customWidth="1"/>
    <col min="4" max="4" width="13.625" style="16" customWidth="1"/>
    <col min="5" max="5" width="14.5" style="16" customWidth="1"/>
    <col min="6" max="6" width="12.25" style="16" customWidth="1"/>
    <col min="7" max="7" width="12.125" style="16" customWidth="1"/>
    <col min="8" max="8" width="14.75" style="16" customWidth="1"/>
    <col min="9" max="9" width="11.25" style="16" customWidth="1"/>
    <col min="10" max="10" width="12.375" style="16" customWidth="1"/>
    <col min="11" max="11" width="16.375" style="16" customWidth="1"/>
    <col min="12" max="12" width="12.75" style="16" customWidth="1"/>
    <col min="13" max="13" width="13.25" style="16" customWidth="1"/>
    <col min="14" max="14" width="15.5" style="16" customWidth="1"/>
    <col min="15" max="16" width="12.375" style="16" customWidth="1"/>
    <col min="17" max="17" width="16.125" style="16" customWidth="1"/>
    <col min="18" max="19" width="12.375" style="16" customWidth="1"/>
    <col min="20" max="20" width="15.125" style="16" customWidth="1"/>
    <col min="21" max="22" width="12.375" style="16" customWidth="1"/>
    <col min="23" max="23" width="14.25" style="16" customWidth="1"/>
    <col min="24" max="24" width="11.75" style="16" customWidth="1"/>
    <col min="25" max="25" width="11.875" style="16" customWidth="1"/>
    <col min="26" max="26" width="14.75" style="16" customWidth="1"/>
    <col min="27" max="28" width="11.875" style="16" customWidth="1"/>
    <col min="29" max="29" width="15.375" style="16" customWidth="1"/>
    <col min="30" max="30" width="11.75" style="16" customWidth="1"/>
    <col min="31" max="31" width="12.625" style="16" customWidth="1"/>
    <col min="32" max="32" width="15.75" style="16" customWidth="1"/>
    <col min="33" max="33" width="12.125" style="16" customWidth="1"/>
    <col min="34" max="34" width="12.25" style="16" customWidth="1"/>
    <col min="35" max="35" width="15" style="16" customWidth="1"/>
    <col min="36" max="36" width="11.875" style="16" customWidth="1"/>
    <col min="37" max="37" width="12.125" style="16" customWidth="1"/>
    <col min="38" max="38" width="15" style="16" customWidth="1"/>
    <col min="39" max="39" width="12.75" style="16" customWidth="1"/>
    <col min="40" max="40" width="11.875" style="16" customWidth="1"/>
    <col min="41" max="41" width="14.375" style="16" customWidth="1"/>
    <col min="42" max="43" width="11.875" style="16" customWidth="1"/>
    <col min="44" max="44" width="14.125" style="16" customWidth="1"/>
    <col min="45" max="46" width="11.875" style="16" customWidth="1"/>
    <col min="47" max="47" width="14.875" style="16" customWidth="1"/>
    <col min="48" max="48" width="13.375" style="16" customWidth="1"/>
    <col min="49" max="49" width="12" style="16" customWidth="1"/>
    <col min="50" max="50" width="15.75" style="16" customWidth="1"/>
    <col min="51" max="51" width="10.875" style="16" customWidth="1"/>
    <col min="52" max="52" width="12.25" style="16" customWidth="1"/>
    <col min="53" max="53" width="15.375" style="16" customWidth="1"/>
    <col min="54" max="54" width="11.75" style="16" customWidth="1"/>
    <col min="55" max="55" width="11.875" style="16" customWidth="1"/>
    <col min="56" max="56" width="14.75" style="16" customWidth="1"/>
    <col min="57" max="57" width="12" style="16" customWidth="1"/>
    <col min="58" max="58" width="12.5" style="16" customWidth="1"/>
    <col min="59" max="59" width="14.5" style="16" customWidth="1"/>
    <col min="60" max="60" width="10.875" style="16" customWidth="1"/>
    <col min="61" max="61" width="12" style="16" customWidth="1"/>
    <col min="62" max="62" width="15.875" style="16" customWidth="1"/>
    <col min="63" max="64" width="12" style="16" customWidth="1"/>
    <col min="65" max="65" width="15.875" style="16" customWidth="1"/>
    <col min="66" max="66" width="11.25" style="16" customWidth="1"/>
    <col min="67" max="67" width="11.75" style="16" customWidth="1"/>
    <col min="68" max="68" width="14.625" style="16" customWidth="1"/>
    <col min="69" max="70" width="11.75" style="16" customWidth="1"/>
    <col min="71" max="71" width="14.625" style="16" customWidth="1"/>
    <col min="72" max="72" width="12" style="16" customWidth="1"/>
    <col min="73" max="73" width="11.75" style="16" customWidth="1"/>
    <col min="74" max="74" width="14.875" style="16" customWidth="1"/>
    <col min="75" max="75" width="12" style="16" customWidth="1"/>
    <col min="76" max="76" width="12.625" style="16" customWidth="1"/>
    <col min="77" max="77" width="14.375" style="16" customWidth="1"/>
    <col min="78" max="78" width="12.375" style="16" customWidth="1"/>
    <col min="79" max="79" width="12.125" style="16" customWidth="1"/>
    <col min="80" max="80" width="16.75" style="16" customWidth="1"/>
    <col min="81" max="82" width="12.125" style="16" customWidth="1"/>
    <col min="83" max="83" width="14.75" style="16" customWidth="1"/>
    <col min="84" max="84" width="12.125" style="16" customWidth="1"/>
    <col min="85" max="85" width="12.75" style="16" customWidth="1"/>
    <col min="86" max="86" width="15.125" style="16" customWidth="1"/>
    <col min="87" max="87" width="11.75" style="16" customWidth="1"/>
    <col min="88" max="88" width="12.25" style="16" customWidth="1"/>
    <col min="89" max="89" width="14.5" style="16" customWidth="1"/>
    <col min="90" max="90" width="12.125" style="16" customWidth="1"/>
    <col min="91" max="91" width="12.375" style="16" customWidth="1"/>
    <col min="92" max="92" width="15.5" style="16" customWidth="1"/>
    <col min="93" max="93" width="11.625" style="16" customWidth="1"/>
    <col min="94" max="94" width="12.375" style="16" customWidth="1"/>
    <col min="95" max="95" width="15.125" style="16" customWidth="1"/>
    <col min="96" max="96" width="11.125" style="16" customWidth="1"/>
    <col min="97" max="97" width="12" style="16" customWidth="1"/>
    <col min="98" max="98" width="15" style="16" customWidth="1"/>
    <col min="99" max="100" width="12" style="16" customWidth="1"/>
    <col min="101" max="101" width="15.875" style="16" customWidth="1"/>
    <col min="102" max="102" width="11.875" style="16" customWidth="1"/>
    <col min="103" max="103" width="12.375" style="16" customWidth="1"/>
    <col min="104" max="104" width="14.5" style="16" customWidth="1"/>
    <col min="105" max="105" width="11.875" style="16" customWidth="1"/>
    <col min="106" max="106" width="12.875" style="16" customWidth="1"/>
    <col min="107" max="107" width="16.375" style="16" customWidth="1"/>
    <col min="108" max="108" width="12.75" style="16" customWidth="1"/>
    <col min="109" max="109" width="12" style="16" customWidth="1"/>
    <col min="110" max="110" width="14.75" style="16" customWidth="1"/>
    <col min="111" max="112" width="12" style="16" customWidth="1"/>
    <col min="113" max="113" width="15.625" style="16" customWidth="1"/>
    <col min="114" max="114" width="12.125" style="16" customWidth="1"/>
    <col min="115" max="115" width="12.5" style="16" customWidth="1"/>
    <col min="116" max="116" width="14.25" style="16" customWidth="1"/>
    <col min="117" max="117" width="12.625" style="16" customWidth="1"/>
    <col min="118" max="118" width="11.75" style="16" customWidth="1"/>
    <col min="119" max="119" width="16.25" style="16" customWidth="1"/>
    <col min="120" max="120" width="11.375" style="16" customWidth="1"/>
    <col min="121" max="121" width="12" style="16" customWidth="1"/>
    <col min="122" max="122" width="16.375" style="16" customWidth="1"/>
    <col min="123" max="124" width="12.25" style="16" customWidth="1"/>
    <col min="125" max="125" width="14" style="16" customWidth="1"/>
    <col min="126" max="126" width="11.625" style="16" customWidth="1"/>
    <col min="127" max="127" width="12.25" style="16" customWidth="1"/>
    <col min="128" max="128" width="14.625" style="16" customWidth="1"/>
    <col min="129" max="129" width="11.25" style="16" customWidth="1"/>
    <col min="130" max="130" width="12.125" style="16" customWidth="1"/>
    <col min="131" max="131" width="15.625" style="16" customWidth="1"/>
    <col min="132" max="132" width="11.5" style="16" customWidth="1"/>
    <col min="133" max="133" width="11.75" style="16" customWidth="1"/>
    <col min="134" max="134" width="14.375" style="16" customWidth="1"/>
    <col min="135" max="135" width="10.75" style="16" customWidth="1"/>
    <col min="136" max="136" width="12.375" style="16" customWidth="1"/>
    <col min="137" max="137" width="14" style="16" customWidth="1"/>
    <col min="138" max="138" width="11.5" style="16" customWidth="1"/>
    <col min="139" max="139" width="12.125" style="16" customWidth="1"/>
    <col min="140" max="140" width="14" style="16" customWidth="1"/>
    <col min="141" max="141" width="11.875" style="16" customWidth="1"/>
    <col min="142" max="142" width="12" style="16" customWidth="1"/>
    <col min="143" max="143" width="15.75" style="16" customWidth="1"/>
    <col min="144" max="144" width="12" style="16" customWidth="1"/>
    <col min="145" max="145" width="12.375" style="16" customWidth="1"/>
    <col min="146" max="146" width="15.625" style="16" customWidth="1"/>
    <col min="147" max="148" width="11.875" style="16" customWidth="1"/>
    <col min="149" max="149" width="16.375" style="16" customWidth="1"/>
    <col min="150" max="151" width="11.875" style="16" customWidth="1"/>
    <col min="152" max="152" width="14" style="16" customWidth="1"/>
    <col min="153" max="153" width="12.375" style="16" customWidth="1"/>
    <col min="154" max="154" width="14.125" style="16" customWidth="1"/>
    <col min="155" max="155" width="15.25" style="16" customWidth="1"/>
    <col min="156" max="156" width="13.25" style="16" customWidth="1"/>
    <col min="157" max="157" width="12.625" style="16" customWidth="1"/>
    <col min="158" max="158" width="14.625" style="16" customWidth="1"/>
    <col min="159" max="159" width="11.625" style="16" customWidth="1"/>
    <col min="160" max="160" width="11.875" style="16" customWidth="1"/>
    <col min="161" max="161" width="13.625" style="16" customWidth="1"/>
    <col min="162" max="162" width="11.625" style="16" customWidth="1"/>
    <col min="163" max="163" width="11.375" style="16" customWidth="1"/>
    <col min="164" max="164" width="14.75" style="16" customWidth="1"/>
    <col min="165" max="165" width="11.5" style="16" customWidth="1"/>
    <col min="166" max="166" width="11.125" style="16" customWidth="1"/>
    <col min="167" max="167" width="14.125" style="16" customWidth="1"/>
    <col min="168" max="168" width="11" style="16" customWidth="1"/>
    <col min="169" max="169" width="11.875" style="16" customWidth="1"/>
    <col min="170" max="170" width="14.375" style="16" customWidth="1"/>
    <col min="171" max="171" width="10.75" style="16" customWidth="1"/>
    <col min="172" max="172" width="11.625" style="16" customWidth="1"/>
    <col min="173" max="173" width="14.875" style="16" customWidth="1"/>
    <col min="174" max="174" width="10.25" style="16" customWidth="1"/>
    <col min="175" max="175" width="12.25" style="16" customWidth="1"/>
    <col min="176" max="176" width="13.875" style="16" customWidth="1"/>
    <col min="177" max="177" width="12.625" style="16" customWidth="1"/>
    <col min="178" max="178" width="12.875" style="16" customWidth="1"/>
    <col min="179" max="179" width="13.875" style="16" customWidth="1"/>
    <col min="180" max="180" width="11.625" style="16" customWidth="1"/>
    <col min="181" max="181" width="12.25" style="16" customWidth="1"/>
    <col min="182" max="182" width="17.125" style="16" customWidth="1"/>
    <col min="183" max="183" width="12.875" style="16" customWidth="1"/>
    <col min="184" max="184" width="14.25" style="16" customWidth="1"/>
    <col min="185" max="185" width="13.5" style="16" customWidth="1"/>
    <col min="186" max="186" width="11.875" style="16" customWidth="1"/>
    <col min="187" max="187" width="11.5" style="16" customWidth="1"/>
    <col min="188" max="188" width="15.75" style="16" customWidth="1"/>
    <col min="189" max="190" width="12.375" style="16" customWidth="1"/>
    <col min="191" max="191" width="14.5" style="16" customWidth="1"/>
    <col min="192" max="192" width="11" style="16" customWidth="1"/>
    <col min="193" max="193" width="12.75" style="16" customWidth="1"/>
    <col min="194" max="194" width="14.125" style="16" customWidth="1"/>
    <col min="195" max="195" width="10.75" style="16" customWidth="1"/>
    <col min="196" max="196" width="11.875" style="16" customWidth="1"/>
    <col min="197" max="197" width="14.625" style="16" customWidth="1"/>
    <col min="198" max="198" width="11.125" style="16" customWidth="1"/>
    <col min="199" max="199" width="12.25" style="16" customWidth="1"/>
    <col min="200" max="200" width="13.875" style="28" customWidth="1"/>
    <col min="201" max="201" width="11.875" style="28" customWidth="1"/>
    <col min="202" max="202" width="11.125" style="28" customWidth="1"/>
    <col min="203" max="203" width="15.625" style="28" customWidth="1"/>
    <col min="204" max="204" width="12.875" style="28" customWidth="1"/>
    <col min="205" max="205" width="11.5" style="28" customWidth="1"/>
    <col min="206" max="206" width="15.625" style="28" customWidth="1"/>
    <col min="207" max="207" width="14.375" style="28" customWidth="1"/>
    <col min="208" max="208" width="12.875" style="28" customWidth="1"/>
    <col min="209" max="209" width="16.75" style="28" customWidth="1"/>
    <col min="210" max="210" width="14.125" style="28" customWidth="1"/>
    <col min="211" max="211" width="14.75" style="28" customWidth="1"/>
    <col min="212" max="212" width="15.25" style="28" customWidth="1"/>
    <col min="213" max="214" width="11.625" style="28" customWidth="1"/>
    <col min="215" max="215" width="14.375" style="28" customWidth="1"/>
    <col min="216" max="216" width="11.125" style="28" customWidth="1"/>
    <col min="217" max="217" width="11.875" style="28" customWidth="1"/>
    <col min="218" max="218" width="15.625" style="28" customWidth="1"/>
    <col min="219" max="219" width="11.875" style="28" customWidth="1"/>
    <col min="220" max="220" width="11.75" style="28" customWidth="1"/>
    <col min="221" max="221" width="15.25" style="28" customWidth="1"/>
    <col min="222" max="222" width="12.625" style="28" customWidth="1"/>
    <col min="223" max="223" width="12.75" style="28" customWidth="1"/>
    <col min="224" max="224" width="13.625" style="28" customWidth="1"/>
    <col min="225" max="225" width="11.125" style="28" customWidth="1"/>
    <col min="226" max="226" width="12.25" style="28" customWidth="1"/>
    <col min="227" max="227" width="14.5" style="28" customWidth="1"/>
    <col min="228" max="228" width="11.375" style="28" customWidth="1"/>
    <col min="229" max="229" width="12.375" style="28" customWidth="1"/>
    <col min="230" max="16384" width="9" style="28"/>
  </cols>
  <sheetData>
    <row r="1" spans="1:229" s="16" customFormat="1" ht="29.25" customHeight="1" x14ac:dyDescent="0.25">
      <c r="A1" s="21"/>
      <c r="AG1" s="279"/>
      <c r="AH1" s="279"/>
      <c r="AL1" s="115"/>
      <c r="AM1" s="279"/>
      <c r="AN1" s="279"/>
      <c r="BH1" s="279" t="s">
        <v>108</v>
      </c>
      <c r="BI1" s="279"/>
      <c r="BS1" s="116"/>
      <c r="BT1" s="279"/>
      <c r="BU1" s="279"/>
      <c r="BV1" s="116"/>
      <c r="CL1" s="279" t="s">
        <v>108</v>
      </c>
      <c r="CM1" s="279"/>
      <c r="DP1" s="279" t="s">
        <v>108</v>
      </c>
      <c r="DQ1" s="279"/>
      <c r="ET1" s="275" t="s">
        <v>108</v>
      </c>
      <c r="EU1" s="275"/>
      <c r="FX1" s="117" t="s">
        <v>108</v>
      </c>
      <c r="FY1" s="117"/>
      <c r="GY1" s="273" t="s">
        <v>108</v>
      </c>
      <c r="GZ1" s="273"/>
      <c r="HT1" s="273" t="s">
        <v>108</v>
      </c>
      <c r="HU1" s="273"/>
    </row>
    <row r="2" spans="1:229" s="16" customFormat="1" ht="44.25" customHeight="1" x14ac:dyDescent="0.25">
      <c r="A2" s="118"/>
      <c r="B2" s="216" t="s">
        <v>1099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3" t="s">
        <v>1099</v>
      </c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 t="s">
        <v>1099</v>
      </c>
      <c r="BK2" s="213"/>
      <c r="BL2" s="213"/>
      <c r="BM2" s="213"/>
      <c r="BN2" s="213"/>
      <c r="BO2" s="213"/>
      <c r="BP2" s="213"/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/>
      <c r="CI2" s="213"/>
      <c r="CJ2" s="213"/>
      <c r="CK2" s="213"/>
      <c r="CL2" s="213"/>
      <c r="CM2" s="213"/>
      <c r="CN2" s="216" t="s">
        <v>1099</v>
      </c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16"/>
      <c r="CZ2" s="216"/>
      <c r="DA2" s="216"/>
      <c r="DB2" s="216"/>
      <c r="DC2" s="216"/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 t="s">
        <v>1099</v>
      </c>
      <c r="DS2" s="216"/>
      <c r="DT2" s="216"/>
      <c r="DU2" s="216"/>
      <c r="DV2" s="216"/>
      <c r="DW2" s="216"/>
      <c r="DX2" s="216"/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6"/>
      <c r="ET2" s="216"/>
      <c r="EU2" s="216"/>
      <c r="EV2" s="216" t="s">
        <v>1099</v>
      </c>
      <c r="EW2" s="216"/>
      <c r="EX2" s="216"/>
      <c r="EY2" s="216"/>
      <c r="EZ2" s="216"/>
      <c r="FA2" s="216"/>
      <c r="FB2" s="216"/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216"/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 t="s">
        <v>1099</v>
      </c>
      <c r="GA2" s="216"/>
      <c r="GB2" s="216"/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216"/>
      <c r="GO2" s="216"/>
      <c r="GP2" s="216"/>
      <c r="GQ2" s="216"/>
      <c r="GR2" s="216"/>
      <c r="GS2" s="216"/>
      <c r="GT2" s="216"/>
      <c r="GU2" s="216"/>
      <c r="GV2" s="216"/>
      <c r="GW2" s="216"/>
      <c r="GX2" s="216"/>
      <c r="GY2" s="216"/>
      <c r="GZ2" s="216"/>
      <c r="HA2" s="216" t="s">
        <v>1099</v>
      </c>
      <c r="HB2" s="216"/>
      <c r="HC2" s="216"/>
      <c r="HD2" s="216"/>
      <c r="HE2" s="216"/>
      <c r="HF2" s="216"/>
      <c r="HG2" s="216"/>
      <c r="HH2" s="216"/>
      <c r="HI2" s="216"/>
      <c r="HJ2" s="216"/>
      <c r="HK2" s="216"/>
      <c r="HL2" s="216"/>
      <c r="HM2" s="216"/>
      <c r="HN2" s="216"/>
      <c r="HO2" s="216"/>
      <c r="HP2" s="216"/>
      <c r="HQ2" s="216"/>
      <c r="HR2" s="216"/>
      <c r="HS2" s="216"/>
      <c r="HT2" s="216"/>
      <c r="HU2" s="216"/>
    </row>
    <row r="3" spans="1:229" s="16" customFormat="1" ht="26.25" customHeight="1" x14ac:dyDescent="0.3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20"/>
      <c r="HI3" s="120"/>
      <c r="HJ3" s="120"/>
      <c r="HK3" s="120"/>
      <c r="HL3" s="120"/>
      <c r="HM3" s="120"/>
      <c r="HN3" s="120"/>
      <c r="HO3" s="120"/>
      <c r="HP3" s="120"/>
      <c r="HQ3" s="120"/>
      <c r="HR3" s="120"/>
      <c r="HS3" s="120"/>
      <c r="HT3" s="120"/>
      <c r="HU3" s="120"/>
    </row>
    <row r="4" spans="1:229" s="16" customFormat="1" x14ac:dyDescent="0.25">
      <c r="A4" s="21"/>
      <c r="Z4" s="122"/>
      <c r="AD4" s="215" t="s">
        <v>91</v>
      </c>
      <c r="AE4" s="215"/>
      <c r="AG4" s="215"/>
      <c r="AH4" s="215"/>
      <c r="AM4" s="215"/>
      <c r="AN4" s="215"/>
      <c r="AO4" s="121"/>
      <c r="AP4" s="121"/>
      <c r="AQ4" s="121"/>
      <c r="AR4" s="121"/>
      <c r="AS4" s="121"/>
      <c r="AT4" s="121"/>
      <c r="BH4" s="215" t="s">
        <v>91</v>
      </c>
      <c r="BI4" s="215"/>
      <c r="BQ4" s="215"/>
      <c r="BR4" s="215"/>
      <c r="BS4" s="122"/>
      <c r="BT4" s="215"/>
      <c r="BU4" s="215"/>
      <c r="CL4" s="215" t="s">
        <v>91</v>
      </c>
      <c r="CM4" s="215"/>
      <c r="CZ4" s="17">
        <f>CZ8-CZ10</f>
        <v>0</v>
      </c>
      <c r="DA4" s="215"/>
      <c r="DB4" s="215"/>
      <c r="DO4" s="215" t="s">
        <v>91</v>
      </c>
      <c r="DP4" s="215"/>
      <c r="DQ4" s="215"/>
      <c r="ES4" s="215" t="s">
        <v>91</v>
      </c>
      <c r="ET4" s="215"/>
      <c r="EU4" s="215"/>
      <c r="FW4" s="215" t="s">
        <v>91</v>
      </c>
      <c r="FX4" s="215"/>
      <c r="FY4" s="215"/>
      <c r="GX4" s="215" t="s">
        <v>91</v>
      </c>
      <c r="GY4" s="215"/>
      <c r="GZ4" s="215"/>
      <c r="HS4" s="215" t="s">
        <v>91</v>
      </c>
      <c r="HT4" s="215"/>
      <c r="HU4" s="215"/>
    </row>
    <row r="5" spans="1:229" s="84" customFormat="1" ht="17.25" customHeight="1" x14ac:dyDescent="0.25">
      <c r="A5" s="281" t="s">
        <v>92</v>
      </c>
      <c r="B5" s="281" t="s">
        <v>109</v>
      </c>
      <c r="C5" s="281"/>
      <c r="D5" s="281"/>
      <c r="E5" s="281" t="s">
        <v>110</v>
      </c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 t="s">
        <v>110</v>
      </c>
      <c r="AG5" s="281"/>
      <c r="AH5" s="281"/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70" t="s">
        <v>110</v>
      </c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2"/>
      <c r="CN5" s="280" t="s">
        <v>110</v>
      </c>
      <c r="CO5" s="265"/>
      <c r="CP5" s="265"/>
      <c r="CQ5" s="265"/>
      <c r="CR5" s="265"/>
      <c r="CS5" s="265"/>
      <c r="CT5" s="265"/>
      <c r="CU5" s="265"/>
      <c r="CV5" s="265"/>
      <c r="CW5" s="265"/>
      <c r="CX5" s="265"/>
      <c r="CY5" s="265"/>
      <c r="CZ5" s="265"/>
      <c r="DA5" s="265"/>
      <c r="DB5" s="265"/>
      <c r="DC5" s="265"/>
      <c r="DD5" s="265"/>
      <c r="DE5" s="265"/>
      <c r="DF5" s="265"/>
      <c r="DG5" s="265"/>
      <c r="DH5" s="265"/>
      <c r="DI5" s="265"/>
      <c r="DJ5" s="265"/>
      <c r="DK5" s="265"/>
      <c r="DL5" s="265"/>
      <c r="DM5" s="265"/>
      <c r="DN5" s="265"/>
      <c r="DO5" s="265"/>
      <c r="DP5" s="265"/>
      <c r="DQ5" s="265"/>
      <c r="DR5" s="265" t="s">
        <v>110</v>
      </c>
      <c r="DS5" s="265"/>
      <c r="DT5" s="265"/>
      <c r="DU5" s="265"/>
      <c r="DV5" s="265"/>
      <c r="DW5" s="265"/>
      <c r="DX5" s="265"/>
      <c r="DY5" s="265"/>
      <c r="DZ5" s="265"/>
      <c r="EA5" s="265"/>
      <c r="EB5" s="265"/>
      <c r="EC5" s="265"/>
      <c r="ED5" s="265"/>
      <c r="EE5" s="265"/>
      <c r="EF5" s="265"/>
      <c r="EG5" s="265"/>
      <c r="EH5" s="265"/>
      <c r="EI5" s="265"/>
      <c r="EJ5" s="265"/>
      <c r="EK5" s="265"/>
      <c r="EL5" s="265"/>
      <c r="EM5" s="265"/>
      <c r="EN5" s="265"/>
      <c r="EO5" s="265"/>
      <c r="EP5" s="265"/>
      <c r="EQ5" s="265"/>
      <c r="ER5" s="265"/>
      <c r="ES5" s="265"/>
      <c r="ET5" s="265"/>
      <c r="EU5" s="266"/>
      <c r="EV5" s="282" t="s">
        <v>110</v>
      </c>
      <c r="EW5" s="282"/>
      <c r="EX5" s="282"/>
      <c r="EY5" s="282"/>
      <c r="EZ5" s="282"/>
      <c r="FA5" s="282"/>
      <c r="FB5" s="282"/>
      <c r="FC5" s="282"/>
      <c r="FD5" s="282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FS5" s="282"/>
      <c r="FT5" s="282"/>
      <c r="FU5" s="282"/>
      <c r="FV5" s="282"/>
      <c r="FW5" s="282"/>
      <c r="FX5" s="282"/>
      <c r="FY5" s="282"/>
      <c r="FZ5" s="270" t="s">
        <v>110</v>
      </c>
      <c r="GA5" s="271"/>
      <c r="GB5" s="271"/>
      <c r="GC5" s="271"/>
      <c r="GD5" s="271"/>
      <c r="GE5" s="271"/>
      <c r="GF5" s="271"/>
      <c r="GG5" s="271"/>
      <c r="GH5" s="271"/>
      <c r="GI5" s="271"/>
      <c r="GJ5" s="271"/>
      <c r="GK5" s="271"/>
      <c r="GL5" s="271"/>
      <c r="GM5" s="271"/>
      <c r="GN5" s="271"/>
      <c r="GO5" s="271"/>
      <c r="GP5" s="271"/>
      <c r="GQ5" s="271"/>
      <c r="GR5" s="271"/>
      <c r="GS5" s="271"/>
      <c r="GT5" s="271"/>
      <c r="GU5" s="271"/>
      <c r="GV5" s="271"/>
      <c r="GW5" s="271"/>
      <c r="GX5" s="271"/>
      <c r="GY5" s="271"/>
      <c r="GZ5" s="272"/>
      <c r="HA5" s="270" t="s">
        <v>110</v>
      </c>
      <c r="HB5" s="271"/>
      <c r="HC5" s="271"/>
      <c r="HD5" s="271"/>
      <c r="HE5" s="271"/>
      <c r="HF5" s="271"/>
      <c r="HG5" s="271"/>
      <c r="HH5" s="271"/>
      <c r="HI5" s="271"/>
      <c r="HJ5" s="271"/>
      <c r="HK5" s="271"/>
      <c r="HL5" s="271"/>
      <c r="HM5" s="271"/>
      <c r="HN5" s="271"/>
      <c r="HO5" s="271"/>
      <c r="HP5" s="271"/>
      <c r="HQ5" s="271"/>
      <c r="HR5" s="271"/>
      <c r="HS5" s="271"/>
      <c r="HT5" s="271"/>
      <c r="HU5" s="272"/>
    </row>
    <row r="6" spans="1:229" s="16" customFormat="1" ht="277.5" customHeight="1" x14ac:dyDescent="0.25">
      <c r="A6" s="281"/>
      <c r="B6" s="281"/>
      <c r="C6" s="281"/>
      <c r="D6" s="281"/>
      <c r="E6" s="276" t="s">
        <v>866</v>
      </c>
      <c r="F6" s="277"/>
      <c r="G6" s="278"/>
      <c r="H6" s="276" t="s">
        <v>914</v>
      </c>
      <c r="I6" s="277"/>
      <c r="J6" s="278"/>
      <c r="K6" s="276" t="s">
        <v>633</v>
      </c>
      <c r="L6" s="277"/>
      <c r="M6" s="278"/>
      <c r="N6" s="276" t="s">
        <v>638</v>
      </c>
      <c r="O6" s="277"/>
      <c r="P6" s="278"/>
      <c r="Q6" s="276" t="s">
        <v>651</v>
      </c>
      <c r="R6" s="277"/>
      <c r="S6" s="278"/>
      <c r="T6" s="276" t="s">
        <v>917</v>
      </c>
      <c r="U6" s="277"/>
      <c r="V6" s="278"/>
      <c r="W6" s="276" t="s">
        <v>129</v>
      </c>
      <c r="X6" s="277"/>
      <c r="Y6" s="278"/>
      <c r="Z6" s="276" t="s">
        <v>918</v>
      </c>
      <c r="AA6" s="277"/>
      <c r="AB6" s="278"/>
      <c r="AC6" s="276" t="s">
        <v>596</v>
      </c>
      <c r="AD6" s="277"/>
      <c r="AE6" s="278"/>
      <c r="AF6" s="267" t="s">
        <v>180</v>
      </c>
      <c r="AG6" s="268"/>
      <c r="AH6" s="269"/>
      <c r="AI6" s="267" t="s">
        <v>870</v>
      </c>
      <c r="AJ6" s="268"/>
      <c r="AK6" s="269"/>
      <c r="AL6" s="267" t="s">
        <v>872</v>
      </c>
      <c r="AM6" s="268"/>
      <c r="AN6" s="269"/>
      <c r="AO6" s="267" t="s">
        <v>1102</v>
      </c>
      <c r="AP6" s="268"/>
      <c r="AQ6" s="269"/>
      <c r="AR6" s="267" t="s">
        <v>960</v>
      </c>
      <c r="AS6" s="268"/>
      <c r="AT6" s="269"/>
      <c r="AU6" s="267" t="s">
        <v>591</v>
      </c>
      <c r="AV6" s="268"/>
      <c r="AW6" s="269"/>
      <c r="AX6" s="267" t="s">
        <v>603</v>
      </c>
      <c r="AY6" s="268"/>
      <c r="AZ6" s="269"/>
      <c r="BA6" s="267" t="s">
        <v>877</v>
      </c>
      <c r="BB6" s="268"/>
      <c r="BC6" s="269"/>
      <c r="BD6" s="267" t="s">
        <v>125</v>
      </c>
      <c r="BE6" s="268"/>
      <c r="BF6" s="269"/>
      <c r="BG6" s="267" t="s">
        <v>903</v>
      </c>
      <c r="BH6" s="268"/>
      <c r="BI6" s="269"/>
      <c r="BJ6" s="267" t="s">
        <v>906</v>
      </c>
      <c r="BK6" s="268"/>
      <c r="BL6" s="269"/>
      <c r="BM6" s="267" t="s">
        <v>666</v>
      </c>
      <c r="BN6" s="268"/>
      <c r="BO6" s="269"/>
      <c r="BP6" s="267" t="s">
        <v>676</v>
      </c>
      <c r="BQ6" s="268"/>
      <c r="BR6" s="269"/>
      <c r="BS6" s="267" t="s">
        <v>593</v>
      </c>
      <c r="BT6" s="268"/>
      <c r="BU6" s="269"/>
      <c r="BV6" s="267" t="s">
        <v>650</v>
      </c>
      <c r="BW6" s="268"/>
      <c r="BX6" s="269"/>
      <c r="BY6" s="267" t="s">
        <v>858</v>
      </c>
      <c r="BZ6" s="268"/>
      <c r="CA6" s="269"/>
      <c r="CB6" s="267" t="s">
        <v>859</v>
      </c>
      <c r="CC6" s="268"/>
      <c r="CD6" s="269"/>
      <c r="CE6" s="267" t="s">
        <v>618</v>
      </c>
      <c r="CF6" s="268"/>
      <c r="CG6" s="269"/>
      <c r="CH6" s="267" t="s">
        <v>132</v>
      </c>
      <c r="CI6" s="268"/>
      <c r="CJ6" s="269"/>
      <c r="CK6" s="267" t="s">
        <v>134</v>
      </c>
      <c r="CL6" s="268"/>
      <c r="CM6" s="269"/>
      <c r="CN6" s="267" t="s">
        <v>601</v>
      </c>
      <c r="CO6" s="268"/>
      <c r="CP6" s="269"/>
      <c r="CQ6" s="267" t="s">
        <v>671</v>
      </c>
      <c r="CR6" s="268"/>
      <c r="CS6" s="269"/>
      <c r="CT6" s="267" t="s">
        <v>672</v>
      </c>
      <c r="CU6" s="268"/>
      <c r="CV6" s="269"/>
      <c r="CW6" s="267" t="s">
        <v>172</v>
      </c>
      <c r="CX6" s="268"/>
      <c r="CY6" s="269"/>
      <c r="CZ6" s="267" t="s">
        <v>614</v>
      </c>
      <c r="DA6" s="268"/>
      <c r="DB6" s="269"/>
      <c r="DC6" s="267" t="s">
        <v>668</v>
      </c>
      <c r="DD6" s="268"/>
      <c r="DE6" s="269"/>
      <c r="DF6" s="267" t="s">
        <v>675</v>
      </c>
      <c r="DG6" s="268"/>
      <c r="DH6" s="269"/>
      <c r="DI6" s="267" t="s">
        <v>622</v>
      </c>
      <c r="DJ6" s="268"/>
      <c r="DK6" s="269"/>
      <c r="DL6" s="267" t="s">
        <v>623</v>
      </c>
      <c r="DM6" s="268"/>
      <c r="DN6" s="269"/>
      <c r="DO6" s="267" t="s">
        <v>628</v>
      </c>
      <c r="DP6" s="268"/>
      <c r="DQ6" s="269"/>
      <c r="DR6" s="267" t="s">
        <v>630</v>
      </c>
      <c r="DS6" s="268"/>
      <c r="DT6" s="269"/>
      <c r="DU6" s="267" t="s">
        <v>911</v>
      </c>
      <c r="DV6" s="268"/>
      <c r="DW6" s="269"/>
      <c r="DX6" s="267" t="s">
        <v>648</v>
      </c>
      <c r="DY6" s="268"/>
      <c r="DZ6" s="269"/>
      <c r="EA6" s="267" t="s">
        <v>875</v>
      </c>
      <c r="EB6" s="268"/>
      <c r="EC6" s="269"/>
      <c r="ED6" s="267" t="s">
        <v>653</v>
      </c>
      <c r="EE6" s="268"/>
      <c r="EF6" s="269"/>
      <c r="EG6" s="268" t="s">
        <v>658</v>
      </c>
      <c r="EH6" s="268"/>
      <c r="EI6" s="269"/>
      <c r="EJ6" s="267" t="s">
        <v>661</v>
      </c>
      <c r="EK6" s="268"/>
      <c r="EL6" s="269"/>
      <c r="EM6" s="267" t="s">
        <v>664</v>
      </c>
      <c r="EN6" s="268"/>
      <c r="EO6" s="269"/>
      <c r="EP6" s="267" t="s">
        <v>878</v>
      </c>
      <c r="EQ6" s="268"/>
      <c r="ER6" s="269"/>
      <c r="ES6" s="267" t="s">
        <v>834</v>
      </c>
      <c r="ET6" s="268"/>
      <c r="EU6" s="269"/>
      <c r="EV6" s="267" t="s">
        <v>740</v>
      </c>
      <c r="EW6" s="268"/>
      <c r="EX6" s="269"/>
      <c r="EY6" s="267" t="s">
        <v>881</v>
      </c>
      <c r="EZ6" s="268"/>
      <c r="FA6" s="269"/>
      <c r="FB6" s="267" t="s">
        <v>884</v>
      </c>
      <c r="FC6" s="268"/>
      <c r="FD6" s="269"/>
      <c r="FE6" s="267" t="s">
        <v>887</v>
      </c>
      <c r="FF6" s="268"/>
      <c r="FG6" s="269"/>
      <c r="FH6" s="267" t="s">
        <v>890</v>
      </c>
      <c r="FI6" s="268"/>
      <c r="FJ6" s="269"/>
      <c r="FK6" s="267" t="s">
        <v>893</v>
      </c>
      <c r="FL6" s="268"/>
      <c r="FM6" s="269"/>
      <c r="FN6" s="267" t="s">
        <v>896</v>
      </c>
      <c r="FO6" s="268"/>
      <c r="FP6" s="269"/>
      <c r="FQ6" s="267" t="s">
        <v>899</v>
      </c>
      <c r="FR6" s="268"/>
      <c r="FS6" s="269"/>
      <c r="FT6" s="267" t="s">
        <v>902</v>
      </c>
      <c r="FU6" s="268"/>
      <c r="FV6" s="269"/>
      <c r="FW6" s="267" t="s">
        <v>909</v>
      </c>
      <c r="FX6" s="268"/>
      <c r="FY6" s="269"/>
      <c r="FZ6" s="267" t="s">
        <v>1111</v>
      </c>
      <c r="GA6" s="268"/>
      <c r="GB6" s="269"/>
      <c r="GC6" s="267" t="s">
        <v>977</v>
      </c>
      <c r="GD6" s="268"/>
      <c r="GE6" s="269"/>
      <c r="GF6" s="267" t="s">
        <v>978</v>
      </c>
      <c r="GG6" s="268"/>
      <c r="GH6" s="269"/>
      <c r="GI6" s="267" t="s">
        <v>983</v>
      </c>
      <c r="GJ6" s="268"/>
      <c r="GK6" s="269"/>
      <c r="GL6" s="267" t="s">
        <v>987</v>
      </c>
      <c r="GM6" s="268"/>
      <c r="GN6" s="269"/>
      <c r="GO6" s="267" t="s">
        <v>990</v>
      </c>
      <c r="GP6" s="268"/>
      <c r="GQ6" s="269"/>
      <c r="GR6" s="267" t="s">
        <v>1114</v>
      </c>
      <c r="GS6" s="268"/>
      <c r="GT6" s="269"/>
      <c r="GU6" s="267" t="s">
        <v>1117</v>
      </c>
      <c r="GV6" s="268"/>
      <c r="GW6" s="269"/>
      <c r="GX6" s="267" t="s">
        <v>1123</v>
      </c>
      <c r="GY6" s="268"/>
      <c r="GZ6" s="269"/>
      <c r="HA6" s="267" t="s">
        <v>1125</v>
      </c>
      <c r="HB6" s="268"/>
      <c r="HC6" s="269"/>
      <c r="HD6" s="267" t="s">
        <v>1128</v>
      </c>
      <c r="HE6" s="268"/>
      <c r="HF6" s="269"/>
      <c r="HG6" s="267" t="s">
        <v>1135</v>
      </c>
      <c r="HH6" s="268"/>
      <c r="HI6" s="269"/>
      <c r="HJ6" s="267" t="s">
        <v>1138</v>
      </c>
      <c r="HK6" s="268"/>
      <c r="HL6" s="269"/>
      <c r="HM6" s="267" t="s">
        <v>1141</v>
      </c>
      <c r="HN6" s="268"/>
      <c r="HO6" s="269"/>
      <c r="HP6" s="267" t="s">
        <v>1145</v>
      </c>
      <c r="HQ6" s="268"/>
      <c r="HR6" s="269"/>
      <c r="HS6" s="267" t="s">
        <v>1148</v>
      </c>
      <c r="HT6" s="268"/>
      <c r="HU6" s="269"/>
    </row>
    <row r="7" spans="1:229" s="16" customFormat="1" ht="51" customHeight="1" x14ac:dyDescent="0.25">
      <c r="A7" s="281"/>
      <c r="B7" s="123" t="s">
        <v>111</v>
      </c>
      <c r="C7" s="123" t="s">
        <v>97</v>
      </c>
      <c r="D7" s="123" t="s">
        <v>6</v>
      </c>
      <c r="E7" s="131" t="s">
        <v>849</v>
      </c>
      <c r="F7" s="131" t="s">
        <v>97</v>
      </c>
      <c r="G7" s="131" t="s">
        <v>6</v>
      </c>
      <c r="H7" s="131" t="s">
        <v>849</v>
      </c>
      <c r="I7" s="131" t="s">
        <v>97</v>
      </c>
      <c r="J7" s="131" t="s">
        <v>6</v>
      </c>
      <c r="K7" s="131" t="s">
        <v>849</v>
      </c>
      <c r="L7" s="131" t="s">
        <v>97</v>
      </c>
      <c r="M7" s="131" t="s">
        <v>6</v>
      </c>
      <c r="N7" s="131" t="s">
        <v>849</v>
      </c>
      <c r="O7" s="131" t="s">
        <v>97</v>
      </c>
      <c r="P7" s="131" t="s">
        <v>6</v>
      </c>
      <c r="Q7" s="131" t="s">
        <v>849</v>
      </c>
      <c r="R7" s="131" t="s">
        <v>97</v>
      </c>
      <c r="S7" s="131" t="s">
        <v>6</v>
      </c>
      <c r="T7" s="131" t="s">
        <v>849</v>
      </c>
      <c r="U7" s="131" t="s">
        <v>97</v>
      </c>
      <c r="V7" s="131" t="s">
        <v>6</v>
      </c>
      <c r="W7" s="131" t="s">
        <v>849</v>
      </c>
      <c r="X7" s="131" t="s">
        <v>97</v>
      </c>
      <c r="Y7" s="131" t="s">
        <v>6</v>
      </c>
      <c r="Z7" s="131" t="s">
        <v>919</v>
      </c>
      <c r="AA7" s="131" t="s">
        <v>97</v>
      </c>
      <c r="AB7" s="131" t="s">
        <v>6</v>
      </c>
      <c r="AC7" s="131" t="s">
        <v>849</v>
      </c>
      <c r="AD7" s="131" t="s">
        <v>97</v>
      </c>
      <c r="AE7" s="131" t="s">
        <v>6</v>
      </c>
      <c r="AF7" s="131" t="s">
        <v>849</v>
      </c>
      <c r="AG7" s="131" t="s">
        <v>97</v>
      </c>
      <c r="AH7" s="131" t="s">
        <v>6</v>
      </c>
      <c r="AI7" s="131" t="s">
        <v>849</v>
      </c>
      <c r="AJ7" s="131" t="s">
        <v>97</v>
      </c>
      <c r="AK7" s="131" t="s">
        <v>6</v>
      </c>
      <c r="AL7" s="131" t="s">
        <v>849</v>
      </c>
      <c r="AM7" s="131" t="s">
        <v>97</v>
      </c>
      <c r="AN7" s="131" t="s">
        <v>6</v>
      </c>
      <c r="AO7" s="131" t="s">
        <v>849</v>
      </c>
      <c r="AP7" s="131" t="s">
        <v>97</v>
      </c>
      <c r="AQ7" s="131" t="s">
        <v>6</v>
      </c>
      <c r="AR7" s="131" t="s">
        <v>849</v>
      </c>
      <c r="AS7" s="131" t="s">
        <v>97</v>
      </c>
      <c r="AT7" s="131" t="s">
        <v>6</v>
      </c>
      <c r="AU7" s="131" t="s">
        <v>849</v>
      </c>
      <c r="AV7" s="131" t="s">
        <v>97</v>
      </c>
      <c r="AW7" s="131" t="s">
        <v>6</v>
      </c>
      <c r="AX7" s="131" t="s">
        <v>967</v>
      </c>
      <c r="AY7" s="131" t="s">
        <v>97</v>
      </c>
      <c r="AZ7" s="131" t="s">
        <v>6</v>
      </c>
      <c r="BA7" s="131" t="s">
        <v>849</v>
      </c>
      <c r="BB7" s="131" t="s">
        <v>97</v>
      </c>
      <c r="BC7" s="131" t="s">
        <v>6</v>
      </c>
      <c r="BD7" s="131" t="s">
        <v>849</v>
      </c>
      <c r="BE7" s="131" t="s">
        <v>97</v>
      </c>
      <c r="BF7" s="131" t="s">
        <v>6</v>
      </c>
      <c r="BG7" s="131" t="s">
        <v>849</v>
      </c>
      <c r="BH7" s="131" t="s">
        <v>97</v>
      </c>
      <c r="BI7" s="131" t="s">
        <v>112</v>
      </c>
      <c r="BJ7" s="131" t="s">
        <v>849</v>
      </c>
      <c r="BK7" s="131" t="s">
        <v>97</v>
      </c>
      <c r="BL7" s="131" t="s">
        <v>112</v>
      </c>
      <c r="BM7" s="131" t="s">
        <v>121</v>
      </c>
      <c r="BN7" s="131" t="s">
        <v>97</v>
      </c>
      <c r="BO7" s="131" t="s">
        <v>112</v>
      </c>
      <c r="BP7" s="131" t="s">
        <v>849</v>
      </c>
      <c r="BQ7" s="131" t="s">
        <v>97</v>
      </c>
      <c r="BR7" s="131" t="s">
        <v>112</v>
      </c>
      <c r="BS7" s="131" t="s">
        <v>964</v>
      </c>
      <c r="BT7" s="131" t="s">
        <v>97</v>
      </c>
      <c r="BU7" s="131" t="s">
        <v>112</v>
      </c>
      <c r="BV7" s="131" t="s">
        <v>849</v>
      </c>
      <c r="BW7" s="131" t="s">
        <v>97</v>
      </c>
      <c r="BX7" s="131" t="s">
        <v>112</v>
      </c>
      <c r="BY7" s="131" t="s">
        <v>849</v>
      </c>
      <c r="BZ7" s="131" t="s">
        <v>97</v>
      </c>
      <c r="CA7" s="131" t="s">
        <v>112</v>
      </c>
      <c r="CB7" s="131" t="s">
        <v>113</v>
      </c>
      <c r="CC7" s="131" t="s">
        <v>97</v>
      </c>
      <c r="CD7" s="131" t="s">
        <v>112</v>
      </c>
      <c r="CE7" s="131" t="s">
        <v>849</v>
      </c>
      <c r="CF7" s="131" t="s">
        <v>97</v>
      </c>
      <c r="CG7" s="131" t="s">
        <v>112</v>
      </c>
      <c r="CH7" s="131" t="s">
        <v>849</v>
      </c>
      <c r="CI7" s="131" t="s">
        <v>97</v>
      </c>
      <c r="CJ7" s="131" t="s">
        <v>112</v>
      </c>
      <c r="CK7" s="131" t="s">
        <v>855</v>
      </c>
      <c r="CL7" s="131" t="s">
        <v>97</v>
      </c>
      <c r="CM7" s="131" t="s">
        <v>112</v>
      </c>
      <c r="CN7" s="131" t="s">
        <v>849</v>
      </c>
      <c r="CO7" s="131" t="s">
        <v>97</v>
      </c>
      <c r="CP7" s="131" t="s">
        <v>112</v>
      </c>
      <c r="CQ7" s="131" t="s">
        <v>849</v>
      </c>
      <c r="CR7" s="131" t="s">
        <v>97</v>
      </c>
      <c r="CS7" s="131" t="s">
        <v>112</v>
      </c>
      <c r="CT7" s="131" t="s">
        <v>849</v>
      </c>
      <c r="CU7" s="131" t="s">
        <v>97</v>
      </c>
      <c r="CV7" s="131" t="s">
        <v>112</v>
      </c>
      <c r="CW7" s="131" t="s">
        <v>849</v>
      </c>
      <c r="CX7" s="131" t="s">
        <v>97</v>
      </c>
      <c r="CY7" s="131" t="s">
        <v>112</v>
      </c>
      <c r="CZ7" s="131" t="s">
        <v>855</v>
      </c>
      <c r="DA7" s="131" t="s">
        <v>97</v>
      </c>
      <c r="DB7" s="131" t="s">
        <v>112</v>
      </c>
      <c r="DC7" s="131" t="s">
        <v>849</v>
      </c>
      <c r="DD7" s="131" t="s">
        <v>97</v>
      </c>
      <c r="DE7" s="131" t="s">
        <v>112</v>
      </c>
      <c r="DF7" s="131" t="s">
        <v>121</v>
      </c>
      <c r="DG7" s="131" t="s">
        <v>97</v>
      </c>
      <c r="DH7" s="131" t="s">
        <v>112</v>
      </c>
      <c r="DI7" s="131" t="s">
        <v>849</v>
      </c>
      <c r="DJ7" s="131" t="s">
        <v>97</v>
      </c>
      <c r="DK7" s="131" t="s">
        <v>112</v>
      </c>
      <c r="DL7" s="131" t="s">
        <v>849</v>
      </c>
      <c r="DM7" s="131" t="s">
        <v>97</v>
      </c>
      <c r="DN7" s="131" t="s">
        <v>112</v>
      </c>
      <c r="DO7" s="131" t="s">
        <v>121</v>
      </c>
      <c r="DP7" s="131" t="s">
        <v>97</v>
      </c>
      <c r="DQ7" s="131" t="s">
        <v>112</v>
      </c>
      <c r="DR7" s="131" t="s">
        <v>849</v>
      </c>
      <c r="DS7" s="131" t="s">
        <v>97</v>
      </c>
      <c r="DT7" s="131" t="s">
        <v>112</v>
      </c>
      <c r="DU7" s="131" t="s">
        <v>849</v>
      </c>
      <c r="DV7" s="131" t="s">
        <v>97</v>
      </c>
      <c r="DW7" s="131" t="s">
        <v>112</v>
      </c>
      <c r="DX7" s="131" t="s">
        <v>849</v>
      </c>
      <c r="DY7" s="131" t="s">
        <v>97</v>
      </c>
      <c r="DZ7" s="131" t="s">
        <v>112</v>
      </c>
      <c r="EA7" s="131" t="s">
        <v>849</v>
      </c>
      <c r="EB7" s="131" t="s">
        <v>97</v>
      </c>
      <c r="EC7" s="131" t="s">
        <v>112</v>
      </c>
      <c r="ED7" s="131" t="s">
        <v>961</v>
      </c>
      <c r="EE7" s="131" t="s">
        <v>97</v>
      </c>
      <c r="EF7" s="131" t="s">
        <v>112</v>
      </c>
      <c r="EG7" s="131" t="s">
        <v>849</v>
      </c>
      <c r="EH7" s="131" t="s">
        <v>97</v>
      </c>
      <c r="EI7" s="131" t="s">
        <v>112</v>
      </c>
      <c r="EJ7" s="131" t="s">
        <v>849</v>
      </c>
      <c r="EK7" s="131" t="s">
        <v>97</v>
      </c>
      <c r="EL7" s="131" t="s">
        <v>112</v>
      </c>
      <c r="EM7" s="131" t="s">
        <v>849</v>
      </c>
      <c r="EN7" s="131" t="s">
        <v>97</v>
      </c>
      <c r="EO7" s="131" t="s">
        <v>112</v>
      </c>
      <c r="EP7" s="131" t="s">
        <v>849</v>
      </c>
      <c r="EQ7" s="131" t="s">
        <v>97</v>
      </c>
      <c r="ER7" s="131" t="s">
        <v>112</v>
      </c>
      <c r="ES7" s="131" t="s">
        <v>849</v>
      </c>
      <c r="ET7" s="131" t="s">
        <v>97</v>
      </c>
      <c r="EU7" s="131" t="s">
        <v>112</v>
      </c>
      <c r="EV7" s="131" t="s">
        <v>849</v>
      </c>
      <c r="EW7" s="131" t="s">
        <v>97</v>
      </c>
      <c r="EX7" s="131" t="s">
        <v>6</v>
      </c>
      <c r="EY7" s="131" t="s">
        <v>849</v>
      </c>
      <c r="EZ7" s="131" t="s">
        <v>97</v>
      </c>
      <c r="FA7" s="131" t="s">
        <v>6</v>
      </c>
      <c r="FB7" s="131" t="s">
        <v>849</v>
      </c>
      <c r="FC7" s="131" t="s">
        <v>97</v>
      </c>
      <c r="FD7" s="131" t="s">
        <v>6</v>
      </c>
      <c r="FE7" s="131" t="s">
        <v>849</v>
      </c>
      <c r="FF7" s="131" t="s">
        <v>97</v>
      </c>
      <c r="FG7" s="131" t="s">
        <v>6</v>
      </c>
      <c r="FH7" s="131" t="s">
        <v>849</v>
      </c>
      <c r="FI7" s="131" t="s">
        <v>97</v>
      </c>
      <c r="FJ7" s="131" t="s">
        <v>6</v>
      </c>
      <c r="FK7" s="131" t="s">
        <v>849</v>
      </c>
      <c r="FL7" s="131" t="s">
        <v>97</v>
      </c>
      <c r="FM7" s="131" t="s">
        <v>6</v>
      </c>
      <c r="FN7" s="131" t="s">
        <v>849</v>
      </c>
      <c r="FO7" s="131" t="s">
        <v>97</v>
      </c>
      <c r="FP7" s="131" t="s">
        <v>6</v>
      </c>
      <c r="FQ7" s="131" t="s">
        <v>849</v>
      </c>
      <c r="FR7" s="131" t="s">
        <v>97</v>
      </c>
      <c r="FS7" s="131" t="s">
        <v>6</v>
      </c>
      <c r="FT7" s="131" t="s">
        <v>849</v>
      </c>
      <c r="FU7" s="131" t="s">
        <v>97</v>
      </c>
      <c r="FV7" s="131" t="s">
        <v>6</v>
      </c>
      <c r="FW7" s="131" t="s">
        <v>849</v>
      </c>
      <c r="FX7" s="131" t="s">
        <v>97</v>
      </c>
      <c r="FY7" s="131" t="s">
        <v>6</v>
      </c>
      <c r="FZ7" s="131" t="s">
        <v>849</v>
      </c>
      <c r="GA7" s="131" t="s">
        <v>97</v>
      </c>
      <c r="GB7" s="131" t="s">
        <v>6</v>
      </c>
      <c r="GC7" s="131" t="s">
        <v>849</v>
      </c>
      <c r="GD7" s="131" t="s">
        <v>97</v>
      </c>
      <c r="GE7" s="131" t="s">
        <v>6</v>
      </c>
      <c r="GF7" s="131" t="s">
        <v>849</v>
      </c>
      <c r="GG7" s="131" t="s">
        <v>97</v>
      </c>
      <c r="GH7" s="131" t="s">
        <v>6</v>
      </c>
      <c r="GI7" s="131" t="s">
        <v>849</v>
      </c>
      <c r="GJ7" s="131" t="s">
        <v>97</v>
      </c>
      <c r="GK7" s="131" t="s">
        <v>6</v>
      </c>
      <c r="GL7" s="131" t="s">
        <v>849</v>
      </c>
      <c r="GM7" s="131" t="s">
        <v>97</v>
      </c>
      <c r="GN7" s="131" t="s">
        <v>6</v>
      </c>
      <c r="GO7" s="131" t="s">
        <v>849</v>
      </c>
      <c r="GP7" s="131" t="s">
        <v>97</v>
      </c>
      <c r="GQ7" s="131" t="s">
        <v>112</v>
      </c>
      <c r="GR7" s="131" t="s">
        <v>849</v>
      </c>
      <c r="GS7" s="131" t="s">
        <v>97</v>
      </c>
      <c r="GT7" s="131" t="s">
        <v>112</v>
      </c>
      <c r="GU7" s="131" t="s">
        <v>849</v>
      </c>
      <c r="GV7" s="131" t="s">
        <v>97</v>
      </c>
      <c r="GW7" s="131" t="s">
        <v>6</v>
      </c>
      <c r="GX7" s="131" t="s">
        <v>849</v>
      </c>
      <c r="GY7" s="131" t="s">
        <v>97</v>
      </c>
      <c r="GZ7" s="131" t="s">
        <v>6</v>
      </c>
      <c r="HA7" s="131" t="s">
        <v>849</v>
      </c>
      <c r="HB7" s="131" t="s">
        <v>97</v>
      </c>
      <c r="HC7" s="131" t="s">
        <v>6</v>
      </c>
      <c r="HD7" s="131" t="s">
        <v>849</v>
      </c>
      <c r="HE7" s="131" t="s">
        <v>97</v>
      </c>
      <c r="HF7" s="131" t="s">
        <v>6</v>
      </c>
      <c r="HG7" s="131" t="s">
        <v>849</v>
      </c>
      <c r="HH7" s="131" t="s">
        <v>97</v>
      </c>
      <c r="HI7" s="131" t="s">
        <v>6</v>
      </c>
      <c r="HJ7" s="131" t="s">
        <v>849</v>
      </c>
      <c r="HK7" s="131" t="s">
        <v>97</v>
      </c>
      <c r="HL7" s="131" t="s">
        <v>6</v>
      </c>
      <c r="HM7" s="131" t="s">
        <v>849</v>
      </c>
      <c r="HN7" s="131" t="s">
        <v>97</v>
      </c>
      <c r="HO7" s="131" t="s">
        <v>6</v>
      </c>
      <c r="HP7" s="131" t="s">
        <v>849</v>
      </c>
      <c r="HQ7" s="131" t="s">
        <v>97</v>
      </c>
      <c r="HR7" s="131" t="s">
        <v>6</v>
      </c>
      <c r="HS7" s="131" t="s">
        <v>849</v>
      </c>
      <c r="HT7" s="131" t="s">
        <v>97</v>
      </c>
      <c r="HU7" s="131" t="s">
        <v>6</v>
      </c>
    </row>
    <row r="8" spans="1:229" s="19" customFormat="1" ht="31.5" x14ac:dyDescent="0.25">
      <c r="A8" s="124" t="s">
        <v>209</v>
      </c>
      <c r="B8" s="133">
        <f>E8+H8+K8+N8+Q8+T8+W8+Z8+AC8+AF8+AI8+AL8+AO8+AR8+AU8+AX8+BA8+BD8+BG8+BJ8+BM8+BP8+BS8+BV8+BY8+CB8+CE8+CH8+CK8+CN8+CQ8+CT8+CW8+CZ8+DC8+DF8+DI8+DL8+DO8+DR8+DU8+DX8+EA8+ED8+EG8+EJ8+EM8+EP8+ES8+EV8+EY8+FB8+FE8+FH8+FK8+FN8+FQ8+FT8+FW8+FZ8+GC8+GF8+GI8+GL8+GO8+GR8+GU8+GX8+HA8+HD8+HG8+HJ8+HM8+HP8+HS8</f>
        <v>16566538.983469998</v>
      </c>
      <c r="C8" s="133">
        <f>F8+I8+L8+O8+R8+U8+X8+AA8+AD8+AG8+AJ8+AM8+AP8+AS8+AV8+AY8+BB8+BE8+BH8+BK8+BN8+BQ8+BT8+BW8+BZ8+CC8+CF8+CI8+CL8+CO8+CR8+CU8+CX8+DA8+DD8+DG8+DJ8+DM8+DP8+DS8+DV8+DY8+EB8+EE8+EH8+EK8+EN8+EQ8+ET8+EW8+EZ8+FC8+FF8+FI8+FL8+FO8+FR8+FU8+FX8+GA8+GD8+GG8+GJ8+GM8+GP8+GS8+GV8+GY8+HB8+HE8+HH8+HK8+HN8+HQ8+HT8</f>
        <v>10188608.496040003</v>
      </c>
      <c r="D8" s="133">
        <f t="shared" ref="D8:D12" si="0">C8/B8*100</f>
        <v>61.501128909340331</v>
      </c>
      <c r="E8" s="132">
        <f t="shared" ref="E8:F10" si="1">E11+E15+E24+E38+E50+E55+E73+E79+E96+E101+E113+E122+E135+E146+E157+E170+E183+E197+E201+E213+E222+E229+E242+E255+E269+E277+E287+E298+E308+E316+E325+E335+E344+E353+E360+E373+E382</f>
        <v>14481.900000000001</v>
      </c>
      <c r="F8" s="132">
        <f t="shared" si="1"/>
        <v>14472.100490000001</v>
      </c>
      <c r="G8" s="133">
        <f t="shared" ref="G8:G9" si="2">F8/E8*100</f>
        <v>99.932332704962747</v>
      </c>
      <c r="H8" s="132">
        <f t="shared" ref="H8:I9" si="3">H11+H15+H24+H38+H50+H55+H73+H79+H96+H101+H113+H122+H135+H146+H157+H170+H183+H197+H201+H213+H222+H229+H242+H255+H269+H277+H287+H298+H308+H316+H325+H335+H344+H353+H360+H373+H382</f>
        <v>8960.0000000000018</v>
      </c>
      <c r="I8" s="132">
        <f t="shared" si="3"/>
        <v>7975.0612400000018</v>
      </c>
      <c r="J8" s="132">
        <f>I8/H8*100</f>
        <v>89.007379910714292</v>
      </c>
      <c r="K8" s="132">
        <f>K11+K15+K24+K38+K50+K55+K73+K79+K96+K101+K113+K122+K135+K146+K157+K170+K183+K197+K201+K213+K222+K229+K242+K255+K269+K277+K287+K298+K308+K316+K325+K335+K344+K353+K360+K373+K382</f>
        <v>0</v>
      </c>
      <c r="L8" s="132">
        <f>L11+L15+L24+L38+L50+L55+L73+L79+L96+L101+L113+L122+L135+L146+L157+L170+L183+L197+L201+L213+L222+L229+L242+L255+L269+L277+L287+L298+L308+L316+L325+L335+L344+L353+L360+L373+L382</f>
        <v>0</v>
      </c>
      <c r="M8" s="132"/>
      <c r="N8" s="132">
        <f t="shared" ref="N8:O9" si="4">N11+N15+N24+N38+N50+N55+N73+N79+N96+N101+N113+N122+N135+N146+N157+N170+N183+N197+N201+N213+N222+N229+N242+N255+N269+N277+N287+N298+N308+N316+N325+N335+N344+N353+N360+N373+N382</f>
        <v>70080.7</v>
      </c>
      <c r="O8" s="132">
        <f t="shared" si="4"/>
        <v>70080.7</v>
      </c>
      <c r="P8" s="132">
        <f>O8/N8*100</f>
        <v>100</v>
      </c>
      <c r="Q8" s="132">
        <f>Q11+Q15+Q24+Q38+Q50+Q55+Q73+Q79+Q96+Q101+Q113+Q122+Q135+Q146+Q157+Q170+Q183+Q197+Q201+Q213+Q222+Q229+Q242+Q255+Q269+Q277+Q287+Q298+Q308+Q316+Q325+Q335+Q344+Q353+Q360+Q373+Q382</f>
        <v>0</v>
      </c>
      <c r="R8" s="132">
        <f>R11+R15+R24+R38+R50+R55+R73+R79+R96+R101+R113+R122+R135+R146+R157+R170+R183+R197+R201+R213+R222+R229+R242+R255+R269+R277+R287+R298+R308+R316+R325+R335+R344+R353+R360+R373+R382</f>
        <v>0</v>
      </c>
      <c r="S8" s="132"/>
      <c r="T8" s="132">
        <f>T11+T15+T24+T38+T50+T55+T73+T79+T96+T101+T113+T122+T135+T146+T157+T170+T183+T197+T201+T213+T222+T229+T242+T255+T269+T277+T287+T298+T308+T316+T325+T335+T344+T353+T360+T373+T382</f>
        <v>56998.336000000003</v>
      </c>
      <c r="U8" s="132">
        <f>U11+U15+U24+U38+U50+U55+U73+U79+U96+U101+U113+U122+U135+U146+U157+U170+U183+U197+U201+U213+U222+U229+U242+U255+U269+U277+U287+U298+U308+U316+U325+U335+U344+U353+U360+U373+U382</f>
        <v>0</v>
      </c>
      <c r="V8" s="132"/>
      <c r="W8" s="132">
        <f t="shared" ref="W8:X9" si="5">W11+W15+W24+W38+W50+W55+W73+W79+W96+W101+W113+W122+W135+W146+W157+W170+W183+W197+W201+W213+W222+W229+W242+W255+W269+W277+W287+W298+W308+W316+W325+W335+W344+W353+W360+W373+W382</f>
        <v>53465.005500000007</v>
      </c>
      <c r="X8" s="132">
        <f t="shared" si="5"/>
        <v>52625.196209999995</v>
      </c>
      <c r="Y8" s="132">
        <f>X8/W8*100</f>
        <v>98.429235567926739</v>
      </c>
      <c r="Z8" s="132">
        <f>Z11+Z15+Z24+Z38+Z50+Z55+Z73+Z79+Z96+Z101+Z113+Z122+Z135+Z146+Z157+Z170+Z183+Z197+Z201+Z213+Z222+Z229+Z242+Z255+Z269+Z277+Z287+Z298+Z308+Z316+Z325+Z335+Z344+Z353+Z360+Z373+Z382</f>
        <v>173069.70959000001</v>
      </c>
      <c r="AA8" s="132">
        <f>AA11+AA15+AA24+AA38+AA50+AA55+AA73+AA79+AA96+AA101+AA113+AA122+AA135+AA146+AA157+AA170+AA183+AA197+AA201+AA213+AA222+AA229+AA242+AA255+AA269+AA277+AA287+AA298+AA308+AA316+AA325+AA335+AA344+AA353+AA360+AA373+AA382</f>
        <v>123988.69943000001</v>
      </c>
      <c r="AB8" s="132">
        <f>AA8/Z8*100</f>
        <v>71.640901070284158</v>
      </c>
      <c r="AC8" s="132">
        <f t="shared" ref="AC8:AD9" si="6">AC11+AC15+AC24+AC38+AC50+AC55+AC73+AC79+AC96+AC101+AC113+AC122+AC135+AC146+AC157+AC170+AC183+AC197+AC201+AC213+AC222+AC229+AC242+AC255+AC269+AC277+AC287+AC298+AC308+AC316+AC325+AC335+AC344+AC353+AC360+AC373+AC382</f>
        <v>7278.6517000000003</v>
      </c>
      <c r="AD8" s="132">
        <f t="shared" si="6"/>
        <v>7278.6517000000003</v>
      </c>
      <c r="AE8" s="133">
        <f t="shared" ref="AE8:AE9" si="7">AD8/AC8*100</f>
        <v>100</v>
      </c>
      <c r="AF8" s="132">
        <f t="shared" ref="AF8:AG9" si="8">AF11+AF15+AF24+AF38+AF50+AF55+AF73+AF79+AF96+AF101+AF113+AF122+AF135+AF146+AF157+AF170+AF183+AF197+AF201+AF213+AF222+AF229+AF242+AF255+AF269+AF277+AF287+AF298+AF308+AF316+AF325+AF335+AF344+AF353+AF360+AF373+AF382</f>
        <v>36796.741580000002</v>
      </c>
      <c r="AG8" s="132">
        <f t="shared" si="8"/>
        <v>34192.911910000003</v>
      </c>
      <c r="AH8" s="133">
        <f t="shared" ref="AH8:AH9" si="9">AG8/AF8*100</f>
        <v>92.923749337046601</v>
      </c>
      <c r="AI8" s="132">
        <f t="shared" ref="AI8:AJ9" si="10">AI11+AI15+AI24+AI38+AI50+AI55+AI73+AI79+AI96+AI101+AI113+AI122+AI135+AI146+AI157+AI170+AI183+AI197+AI201+AI213+AI222+AI229+AI242+AI255+AI269+AI277+AI287+AI298+AI308+AI316+AI325+AI335+AI344+AI353+AI360+AI373+AI382</f>
        <v>2142.8571499999998</v>
      </c>
      <c r="AJ8" s="132">
        <f t="shared" si="10"/>
        <v>2142.8571499999998</v>
      </c>
      <c r="AK8" s="133">
        <f t="shared" ref="AK8:AK10" si="11">AJ8/AI8*100</f>
        <v>100</v>
      </c>
      <c r="AL8" s="132">
        <f>AL11+AL15+AL24+AL38+AL50+AL55+AL73+AL79+AL96+AL101+AL113+AL122+AL135+AL146+AL157+AL170+AL183+AL197+AL201+AL213+AL222+AL229+AL242+AL255+AL269+AL277+AL287+AL298+AL308+AL316+AL325+AL335+AL344+AL353+AL360+AL373+AL382</f>
        <v>816.32654000000002</v>
      </c>
      <c r="AM8" s="132">
        <f>AM11+AM15+AM24+AM38+AM50+AM55+AM73+AM79+AM96+AM101+AM113+AM122+AM135+AM146+AM157+AM170+AM183+AM197+AM201+AM213+AM222+AM229+AM242+AM255+AM269+AM277+AM287+AM298+AM308+AM316+AM325+AM335+AM344+AM353+AM360+AM373+AM382</f>
        <v>816.32654000000002</v>
      </c>
      <c r="AN8" s="133">
        <f t="shared" ref="AN8:AN9" si="12">AM8/AL8*100</f>
        <v>100</v>
      </c>
      <c r="AO8" s="132">
        <f t="shared" ref="AO8:AP9" si="13">AO11+AO15+AO24+AO38+AO50+AO55+AO73+AO79+AO96+AO101+AO113+AO122+AO135+AO146+AO157+AO170+AO183+AO197+AO201+AO213+AO222+AO229+AO242+AO255+AO269+AO277+AO287+AO298+AO308+AO316+AO325+AO335+AO344+AO353+AO360+AO373+AO382</f>
        <v>6366.2461700000003</v>
      </c>
      <c r="AP8" s="132">
        <f t="shared" si="13"/>
        <v>6366.2461700000003</v>
      </c>
      <c r="AQ8" s="133">
        <f t="shared" ref="AQ8:AQ10" si="14">AP8/AO8*100</f>
        <v>100</v>
      </c>
      <c r="AR8" s="132">
        <f t="shared" ref="AR8:AS9" si="15">AR11+AR15+AR24+AR38+AR50+AR55+AR73+AR79+AR96+AR101+AR113+AR122+AR135+AR146+AR157+AR170+AR183+AR197+AR201+AR213+AR222+AR229+AR242+AR255+AR269+AR277+AR287+AR298+AR308+AR316+AR325+AR335+AR344+AR353+AR360+AR373+AR382</f>
        <v>0</v>
      </c>
      <c r="AS8" s="132">
        <f t="shared" si="15"/>
        <v>0</v>
      </c>
      <c r="AT8" s="133"/>
      <c r="AU8" s="132">
        <f t="shared" ref="AU8:AV9" si="16">AU11+AU15+AU24+AU38+AU50+AU55+AU73+AU79+AU96+AU101+AU113+AU122+AU135+AU146+AU157+AU170+AU183+AU197+AU201+AU213+AU222+AU229+AU242+AU255+AU269+AU277+AU287+AU298+AU308+AU316+AU325+AU335+AU344+AU353+AU360+AU373+AU382</f>
        <v>5775</v>
      </c>
      <c r="AV8" s="132">
        <f t="shared" si="16"/>
        <v>4331.25</v>
      </c>
      <c r="AW8" s="132">
        <f>AV8/AU8*100</f>
        <v>75</v>
      </c>
      <c r="AX8" s="132">
        <f>AX11+AX15+AX24+AX38+AX50+AX55+AX73+AX79+AX96+AX101+AX113+AX122+AX135+AX146+AX157+AX170+AX183+AX197+AX201+AX213+AX222+AX229+AX242+AX255+AX269+AX277+AX287+AX298+AX308+AX316+AX325+AX335+AX344+AX353+AX360+AX373+AX382</f>
        <v>129726.74038999999</v>
      </c>
      <c r="AY8" s="132">
        <f>AY11+AY15+AY24+AY38+AY50+AY55+AY73+AY79+AY96+AY101+AY113+AY122+AY135+AY146+AY157+AY170+AY183+AY197+AY201+AY213+AY222+AY229+AY242+AY255+AY269+AY277+AY287+AY298+AY308+AY316+AY325+AY335+AY344+AY353+AY360+AY373+AY382</f>
        <v>69583.579210000011</v>
      </c>
      <c r="AZ8" s="132">
        <f>AY8/AX8*100</f>
        <v>53.638578292192932</v>
      </c>
      <c r="BA8" s="132">
        <f t="shared" ref="BA8:BB9" si="17">BA11+BA15+BA24+BA38+BA50+BA55+BA73+BA79+BA96+BA101+BA113+BA122+BA135+BA146+BA157+BA170+BA183+BA197+BA201+BA213+BA222+BA229+BA242+BA255+BA269+BA277+BA287+BA298+BA308+BA316+BA325+BA335+BA344+BA353+BA360+BA373+BA382</f>
        <v>470809.38776000001</v>
      </c>
      <c r="BB8" s="132">
        <f t="shared" si="17"/>
        <v>468666.27022000006</v>
      </c>
      <c r="BC8" s="133">
        <f t="shared" ref="BC8:BC11" si="18">BB8/BA8*100</f>
        <v>99.54480144285219</v>
      </c>
      <c r="BD8" s="132">
        <f t="shared" ref="BD8:BE8" si="19">BD11+BD15+BD24+BD38+BD50+BD55+BD73+BD79+BD96+BD101+BD113+BD122+BD135+BD146+BD157+BD170+BD183+BD197+BD201+BD213+BD222+BD229+BD242+BD255+BD269+BD277+BD287+BD298+BD308+BD316+BD325+BD335+BD344+BD353+BD360+BD373+BD382</f>
        <v>1425316.9</v>
      </c>
      <c r="BE8" s="132">
        <f t="shared" si="19"/>
        <v>819099.74817000004</v>
      </c>
      <c r="BF8" s="133">
        <f t="shared" ref="BF8:BF11" si="20">BE8/BD8*100</f>
        <v>57.467904026816775</v>
      </c>
      <c r="BG8" s="132">
        <f t="shared" ref="BG8:BH9" si="21">BG11+BG15+BG24+BG38+BG50+BG55+BG73+BG79+BG96+BG101+BG113+BG122+BG135+BG146+BG157+BG170+BG183+BG197+BG201+BG213+BG222+BG229+BG242+BG255+BG269+BG277+BG287+BG298+BG308+BG316+BG325+BG335+BG344+BG353+BG360+BG373+BG382</f>
        <v>182559.43821000002</v>
      </c>
      <c r="BH8" s="132">
        <f t="shared" si="21"/>
        <v>128598.15510999998</v>
      </c>
      <c r="BI8" s="133">
        <f t="shared" ref="BI8:BI9" si="22">BH8/BG8*100</f>
        <v>70.441800419035133</v>
      </c>
      <c r="BJ8" s="132">
        <f t="shared" ref="BJ8:BK9" si="23">BJ11+BJ15+BJ24+BJ38+BJ50+BJ55+BJ73+BJ79+BJ96+BJ101+BJ113+BJ122+BJ135+BJ146+BJ157+BJ170+BJ183+BJ197+BJ201+BJ213+BJ222+BJ229+BJ242+BJ255+BJ269+BJ277+BJ287+BJ298+BJ308+BJ316+BJ325+BJ335+BJ344+BJ353+BJ360+BJ373+BJ382</f>
        <v>92123.595509999999</v>
      </c>
      <c r="BK8" s="132">
        <f t="shared" si="23"/>
        <v>27582.439059999997</v>
      </c>
      <c r="BL8" s="133">
        <f t="shared" ref="BL8:BL10" si="24">BK8/BJ8*100</f>
        <v>29.940688818431894</v>
      </c>
      <c r="BM8" s="132">
        <f t="shared" ref="BM8:BN9" si="25">BM11+BM15+BM24+BM38+BM50+BM55+BM73+BM79+BM96+BM101+BM113+BM122+BM135+BM146+BM157+BM170+BM183+BM197+BM201+BM213+BM222+BM229+BM242+BM255+BM269+BM277+BM287+BM298+BM308+BM316+BM325+BM335+BM344+BM353+BM360+BM373+BM382</f>
        <v>181788.49999999997</v>
      </c>
      <c r="BN8" s="132">
        <f t="shared" si="25"/>
        <v>107235.39671000003</v>
      </c>
      <c r="BO8" s="133">
        <f t="shared" ref="BO8:BO11" si="26">BN8/BM8*100</f>
        <v>58.98909816077478</v>
      </c>
      <c r="BP8" s="132">
        <f>BP11+BP15+BP24+BP38+BP50+BP55+BP73+BP79+BP96+BP101+BP113+BP122+BP135+BP146+BP157+BP170+BP183+BP197+BP201+BP213+BP222+BP229+BP242+BP255+BP269+BP277+BP287+BP298+BP308+BP316+BP325+BP335+BP344+BP353+BP360+BP373+BP382</f>
        <v>29120</v>
      </c>
      <c r="BQ8" s="132">
        <f>BQ11+BQ15+BQ24+BQ38+BQ50+BQ55+BQ73+BQ79+BQ96+BQ101+BQ113+BQ122+BQ135+BQ146+BQ157+BQ170+BQ183+BQ197+BQ201+BQ213+BQ222+BQ229+BQ242+BQ255+BQ269+BQ277+BQ287+BQ298+BQ308+BQ316+BQ325+BQ335+BQ344+BQ353+BQ360+BQ373+BQ382</f>
        <v>6303.1401700000015</v>
      </c>
      <c r="BR8" s="133">
        <f t="shared" ref="BR8:BR9" si="27">BQ8/BP8*100</f>
        <v>21.645398935439566</v>
      </c>
      <c r="BS8" s="132">
        <f t="shared" ref="BS8:BT9" si="28">BS11+BS15+BS24+BS38+BS50+BS55+BS73+BS79+BS96+BS101+BS113+BS122+BS135+BS146+BS157+BS170+BS183+BS197+BS201+BS213+BS222+BS229+BS242+BS255+BS269+BS277+BS287+BS298+BS308+BS316+BS325+BS335+BS344+BS353+BS360+BS373+BS382</f>
        <v>934395.91928000003</v>
      </c>
      <c r="BT8" s="132">
        <f t="shared" si="28"/>
        <v>431140.77671999997</v>
      </c>
      <c r="BU8" s="133">
        <f t="shared" ref="BU8:BU9" si="29">BT8/BS8*100</f>
        <v>46.14112367402204</v>
      </c>
      <c r="BV8" s="132">
        <f t="shared" ref="BV8:BW9" si="30">BV11+BV15+BV24+BV38+BV50+BV55+BV73+BV79+BV96+BV101+BV113+BV122+BV135+BV146+BV157+BV170+BV183+BV197+BV201+BV213+BV222+BV229+BV242+BV255+BV269+BV277+BV287+BV298+BV308+BV316+BV325+BV335+BV344+BV353+BV360+BV373+BV382</f>
        <v>4185.5056199999999</v>
      </c>
      <c r="BW8" s="132">
        <f t="shared" si="30"/>
        <v>4185.5056199999999</v>
      </c>
      <c r="BX8" s="133">
        <f t="shared" ref="BX8" si="31">BW8/BV8*100</f>
        <v>100</v>
      </c>
      <c r="BY8" s="132">
        <f>BY11+BY15+BY24+BY38+BY50+BY55+BY73+BY79+BY96+BY101+BY113+BY122+BY135+BY146+BY157+BY170+BY183+BY197+BY201+BY213+BY222+BY229+BY242+BY255+BY269+BY277+BY287+BY298+BY308+BY316+BY325+BY335+BY344+BY353+BY360+BY373+BY382</f>
        <v>0</v>
      </c>
      <c r="BZ8" s="132">
        <f>BZ11+BZ15+BZ24+BZ38+BZ50+BZ55+BZ73+BZ79+BZ96+BZ101+BZ113+BZ122+BZ135+BZ146+BZ157+BZ170+BZ183+BZ197+BZ201+BZ213+BZ222+BZ229+BZ242+BZ255+BZ269+BZ277+BZ287+BZ298+BZ308+BZ316+BZ325+BZ335+BZ344+BZ353+BZ360+BZ373+BZ382</f>
        <v>0</v>
      </c>
      <c r="CA8" s="132"/>
      <c r="CB8" s="132">
        <f t="shared" ref="CB8:CC9" si="32">CB11+CB15+CB24+CB38+CB50+CB55+CB73+CB79+CB96+CB101+CB113+CB122+CB135+CB146+CB157+CB170+CB183+CB197+CB201+CB213+CB222+CB229+CB242+CB255+CB269+CB277+CB287+CB298+CB308+CB316+CB325+CB335+CB344+CB353+CB360+CB373+CB382</f>
        <v>300000</v>
      </c>
      <c r="CC8" s="132">
        <f t="shared" si="32"/>
        <v>286090.17623000004</v>
      </c>
      <c r="CD8" s="132">
        <f>CC8/CB8*100</f>
        <v>95.363392076666671</v>
      </c>
      <c r="CE8" s="132">
        <f t="shared" ref="CE8:CF9" si="33">CE11+CE15+CE24+CE38+CE50+CE55+CE73+CE79+CE96+CE101+CE113+CE122+CE135+CE146+CE157+CE170+CE183+CE197+CE201+CE213+CE222+CE229+CE242+CE255+CE269+CE277+CE287+CE298+CE308+CE316+CE325+CE335+CE344+CE353+CE360+CE373+CE382</f>
        <v>148707.37719999999</v>
      </c>
      <c r="CF8" s="132">
        <f t="shared" si="33"/>
        <v>148707.37719999999</v>
      </c>
      <c r="CG8" s="133">
        <f t="shared" ref="CG8" si="34">CF8/CE8*100</f>
        <v>100</v>
      </c>
      <c r="CH8" s="132">
        <f t="shared" ref="CH8:CI9" si="35">CH11+CH15+CH24+CH38+CH50+CH55+CH73+CH79+CH96+CH101+CH113+CH122+CH135+CH146+CH157+CH170+CH183+CH197+CH201+CH213+CH222+CH229+CH242+CH255+CH269+CH277+CH287+CH298+CH308+CH316+CH325+CH335+CH344+CH353+CH360+CH373+CH382</f>
        <v>72447.040819999995</v>
      </c>
      <c r="CI8" s="132">
        <f t="shared" si="35"/>
        <v>35502.611229999995</v>
      </c>
      <c r="CJ8" s="133">
        <f t="shared" ref="CJ8" si="36">CI8/CH8*100</f>
        <v>49.004915629623639</v>
      </c>
      <c r="CK8" s="132">
        <f t="shared" ref="CK8:CL9" si="37">CK11+CK15+CK24+CK38+CK50+CK55+CK73+CK79+CK96+CK101+CK113+CK122+CK135+CK146+CK157+CK170+CK183+CK197+CK201+CK213+CK222+CK229+CK242+CK255+CK269+CK277+CK287+CK298+CK308+CK316+CK325+CK335+CK344+CK353+CK360+CK373+CK382</f>
        <v>13621.93878</v>
      </c>
      <c r="CL8" s="132">
        <f t="shared" si="37"/>
        <v>10764.925660000001</v>
      </c>
      <c r="CM8" s="133">
        <f t="shared" ref="CM8:CM10" si="38">CL8/CK8*100</f>
        <v>79.026384084219188</v>
      </c>
      <c r="CN8" s="132">
        <f t="shared" ref="CN8:CO9" si="39">CN11+CN15+CN24+CN38+CN50+CN55+CN73+CN79+CN96+CN101+CN113+CN122+CN135+CN146+CN157+CN170+CN183+CN197+CN201+CN213+CN222+CN229+CN242+CN255+CN269+CN277+CN287+CN298+CN308+CN316+CN325+CN335+CN344+CN353+CN360+CN373+CN382</f>
        <v>9570.6999999999989</v>
      </c>
      <c r="CO8" s="132">
        <f t="shared" si="39"/>
        <v>2043.7600000000002</v>
      </c>
      <c r="CP8" s="132">
        <f>CO8/CN8*100</f>
        <v>21.354341897666842</v>
      </c>
      <c r="CQ8" s="132">
        <f t="shared" ref="CQ8:CR9" si="40">CQ11+CQ15+CQ24+CQ38+CQ50+CQ55+CQ73+CQ79+CQ96+CQ101+CQ113+CQ122+CQ135+CQ146+CQ157+CQ170+CQ183+CQ197+CQ201+CQ213+CQ222+CQ229+CQ242+CQ255+CQ269+CQ277+CQ287+CQ298+CQ308+CQ316+CQ325+CQ335+CQ344+CQ353+CQ360+CQ373+CQ382</f>
        <v>25821.200000000004</v>
      </c>
      <c r="CR8" s="132">
        <f t="shared" si="40"/>
        <v>11374.01197</v>
      </c>
      <c r="CS8" s="132">
        <f>CR8/CQ8*100</f>
        <v>44.049122310349624</v>
      </c>
      <c r="CT8" s="132">
        <f>CT11+CT15+CT24+CT38+CT50+CT55+CT73+CT79+CT96+CT101+CT113+CT122+CT135+CT146+CT157+CT170+CT183+CT197+CT201+CT213+CT222+CT229+CT242+CT255+CT269+CT277+CT287+CT298+CT308+CT316+CT325+CT335+CT344+CT353+CT360+CT373+CT382</f>
        <v>8691.2999999999993</v>
      </c>
      <c r="CU8" s="132">
        <f>CU11+CU15+CU24+CU38+CU50+CU55+CU73+CU79+CU96+CU101+CU113+CU122+CU135+CU146+CU157+CU170+CU183+CU197+CU201+CU213+CU222+CU229+CU242+CU255+CU269+CU277+CU287+CU298+CU308+CU316+CU325+CU335+CU344+CU353+CU360+CU373+CU382</f>
        <v>1302.9547400000001</v>
      </c>
      <c r="CV8" s="132">
        <f>CU8/CT8*100</f>
        <v>14.991482747114935</v>
      </c>
      <c r="CW8" s="132">
        <f t="shared" ref="CW8:CX9" si="41">CW11+CW15+CW24+CW38+CW50+CW55+CW73+CW79+CW96+CW101+CW113+CW122+CW135+CW146+CW157+CW170+CW183+CW197+CW201+CW213+CW222+CW229+CW242+CW255+CW269+CW277+CW287+CW298+CW308+CW316+CW325+CW335+CW344+CW353+CW360+CW373+CW382</f>
        <v>657156.60000000009</v>
      </c>
      <c r="CX8" s="132">
        <f t="shared" si="41"/>
        <v>346577.64199999993</v>
      </c>
      <c r="CY8" s="133">
        <f t="shared" ref="CY8:CY11" si="42">CX8/CW8*100</f>
        <v>52.738973024085865</v>
      </c>
      <c r="CZ8" s="132">
        <f t="shared" ref="CZ8:DA9" si="43">CZ11+CZ15+CZ24+CZ38+CZ50+CZ55+CZ73+CZ79+CZ96+CZ101+CZ113+CZ122+CZ135+CZ146+CZ157+CZ170+CZ183+CZ197+CZ201+CZ213+CZ222+CZ229+CZ242+CZ255+CZ269+CZ277+CZ287+CZ298+CZ308+CZ316+CZ325+CZ335+CZ344+CZ353+CZ360+CZ373+CZ382</f>
        <v>1444935</v>
      </c>
      <c r="DA8" s="132">
        <f t="shared" si="43"/>
        <v>1333360.3666900003</v>
      </c>
      <c r="DB8" s="132">
        <f>DA8/CZ8*100</f>
        <v>92.278224742981536</v>
      </c>
      <c r="DC8" s="132">
        <f t="shared" ref="DC8:DD9" si="44">DC11+DC15+DC24+DC38+DC50+DC55+DC73+DC79+DC96+DC101+DC113+DC122+DC135+DC146+DC157+DC170+DC183+DC197+DC201+DC213+DC222+DC229+DC242+DC255+DC269+DC277+DC287+DC298+DC308+DC316+DC325+DC335+DC344+DC353+DC360+DC373+DC382</f>
        <v>269845.69999999995</v>
      </c>
      <c r="DD8" s="132">
        <f t="shared" si="44"/>
        <v>120301.67280000001</v>
      </c>
      <c r="DE8" s="133">
        <f t="shared" ref="DE8:DE9" si="45">DD8/DC8*100</f>
        <v>44.581652700043037</v>
      </c>
      <c r="DF8" s="132">
        <f>DF11+DF15+DF24+DF38+DF50+DF55+DF73+DF79+DF96+DF101+DF113+DF122+DF135+DF146+DF157+DF170+DF183+DF197+DF201+DF213+DF222+DF229+DF242+DF255+DF269+DF277+DF287+DF298+DF308+DF316+DF325+DF335+DF344+DF353+DF360+DF373+DF382</f>
        <v>44881.999999999985</v>
      </c>
      <c r="DG8" s="132">
        <f>DG11+DG15+DG24+DG38+DG50+DG55+DG73+DG79+DG96+DG101+DG113+DG122+DG135+DG146+DG157+DG170+DG183+DG197+DG201+DG213+DG222+DG229+DG242+DG255+DG269+DG277+DG287+DG298+DG308+DG316+DG325+DG335+DG344+DG353+DG360+DG373+DG382</f>
        <v>7585.7499000000007</v>
      </c>
      <c r="DH8" s="133">
        <f t="shared" ref="DH8:DH9" si="46">DG8/DF8*100</f>
        <v>16.901541597968013</v>
      </c>
      <c r="DI8" s="132">
        <f t="shared" ref="DI8:DJ9" si="47">DI11+DI15+DI24+DI38+DI50+DI55+DI73+DI79+DI96+DI101+DI113+DI122+DI135+DI146+DI157+DI170+DI183+DI197+DI201+DI213+DI222+DI229+DI242+DI255+DI269+DI277+DI287+DI298+DI308+DI316+DI325+DI335+DI344+DI353+DI360+DI373+DI382</f>
        <v>281113.55576999998</v>
      </c>
      <c r="DJ8" s="132">
        <f t="shared" si="47"/>
        <v>136883.72639</v>
      </c>
      <c r="DK8" s="133">
        <f t="shared" ref="DK8:DK9" si="48">DJ8/DI8*100</f>
        <v>48.693392253909948</v>
      </c>
      <c r="DL8" s="132">
        <f t="shared" ref="DL8:DM9" si="49">DL11+DL15+DL24+DL38+DL50+DL55+DL73+DL79+DL96+DL101+DL113+DL122+DL135+DL146+DL157+DL170+DL183+DL197+DL201+DL213+DL222+DL229+DL242+DL255+DL269+DL277+DL287+DL298+DL308+DL316+DL325+DL335+DL344+DL353+DL360+DL373+DL382</f>
        <v>271624.55403</v>
      </c>
      <c r="DM8" s="132">
        <f t="shared" si="49"/>
        <v>212628.82368</v>
      </c>
      <c r="DN8" s="133">
        <f t="shared" ref="DN8:DN9" si="50">DM8/DL8*100</f>
        <v>78.280413359285589</v>
      </c>
      <c r="DO8" s="132">
        <f>DO11+DO15+DO24+DO38+DO50+DO55+DO73+DO79+DO96+DO101+DO113+DO122+DO135+DO146+DO157+DO170+DO183+DO197+DO201+DO213+DO222+DO229+DO242+DO255+DO269+DO277+DO287+DO298+DO308+DO316+DO325+DO335+DO344+DO353+DO360+DO373+DO382</f>
        <v>12876.1</v>
      </c>
      <c r="DP8" s="132">
        <f>DP11+DP15+DP24+DP38+DP50+DP55+DP73+DP79+DP96+DP101+DP113+DP122+DP135+DP146+DP157+DP170+DP183+DP197+DP201+DP213+DP222+DP229+DP242+DP255+DP269+DP277+DP287+DP298+DP308+DP316+DP325+DP335+DP344+DP353+DP360+DP373+DP382</f>
        <v>7360</v>
      </c>
      <c r="DQ8" s="133">
        <f t="shared" ref="DQ8:DQ9" si="51">DP8/DO8*100</f>
        <v>57.160164956780392</v>
      </c>
      <c r="DR8" s="132">
        <f t="shared" ref="DR8:DS9" si="52">DR11+DR15+DR24+DR38+DR50+DR55+DR73+DR79+DR96+DR101+DR113+DR122+DR135+DR146+DR157+DR170+DR183+DR197+DR201+DR213+DR222+DR229+DR242+DR255+DR269+DR277+DR287+DR298+DR308+DR316+DR325+DR335+DR344+DR353+DR360+DR373+DR382</f>
        <v>9535.1</v>
      </c>
      <c r="DS8" s="132">
        <f t="shared" si="52"/>
        <v>7151.3249999999998</v>
      </c>
      <c r="DT8" s="133">
        <f t="shared" ref="DT8:DT9" si="53">DS8/DR8*100</f>
        <v>75</v>
      </c>
      <c r="DU8" s="132">
        <f t="shared" ref="DU8:DV9" si="54">DU11+DU15+DU24+DU38+DU50+DU55+DU73+DU79+DU96+DU101+DU113+DU122+DU135+DU146+DU157+DU170+DU183+DU197+DU201+DU213+DU222+DU229+DU242+DU255+DU269+DU277+DU287+DU298+DU308+DU316+DU325+DU335+DU344+DU353+DU360+DU373+DU382</f>
        <v>35649.285710000004</v>
      </c>
      <c r="DV8" s="132">
        <f t="shared" si="54"/>
        <v>35649.285710000004</v>
      </c>
      <c r="DW8" s="133">
        <f t="shared" ref="DW8:DW10" si="55">DV8/DU8*100</f>
        <v>100</v>
      </c>
      <c r="DX8" s="132">
        <f t="shared" ref="DX8:DY9" si="56">DX11+DX15+DX24+DX38+DX50+DX55+DX73+DX79+DX96+DX101+DX113+DX122+DX135+DX146+DX157+DX170+DX183+DX197+DX201+DX213+DX222+DX229+DX242+DX255+DX269+DX277+DX287+DX298+DX308+DX316+DX325+DX335+DX344+DX353+DX360+DX373+DX382</f>
        <v>0</v>
      </c>
      <c r="DY8" s="132">
        <f t="shared" si="56"/>
        <v>0</v>
      </c>
      <c r="DZ8" s="133"/>
      <c r="EA8" s="132">
        <f t="shared" ref="EA8:EB9" si="57">EA11+EA15+EA24+EA38+EA50+EA55+EA73+EA79+EA96+EA101+EA113+EA122+EA135+EA146+EA157+EA170+EA183+EA197+EA201+EA213+EA222+EA229+EA242+EA255+EA269+EA277+EA287+EA298+EA308+EA316+EA325+EA335+EA344+EA353+EA360+EA373+EA382</f>
        <v>7630.4000000000005</v>
      </c>
      <c r="EB8" s="132">
        <f t="shared" si="57"/>
        <v>0</v>
      </c>
      <c r="EC8" s="133">
        <f t="shared" ref="EC8:EC9" si="58">EB8/EA8*100</f>
        <v>0</v>
      </c>
      <c r="ED8" s="132">
        <f t="shared" ref="ED8:EE8" si="59">ED11+ED15+ED24+ED38+ED50+ED55+ED73+ED79+ED96+ED101+ED113+ED122+ED135+ED146+ED157+ED170+ED183+ED197+ED201+ED213+ED222+ED229+ED242+ED255+ED269+ED277+ED287+ED298+ED308+ED316+ED325+ED335+ED344+ED353+ED360+ED373+ED382</f>
        <v>16133</v>
      </c>
      <c r="EE8" s="132">
        <f t="shared" si="59"/>
        <v>13763.866490000002</v>
      </c>
      <c r="EF8" s="133">
        <f t="shared" ref="EF8:EF10" si="60">EE8/ED8*100</f>
        <v>85.314984751751084</v>
      </c>
      <c r="EG8" s="132">
        <f>EG11+EG15+EG24+EG38+EG50+EG55+EG73+EG79+EG96+EG101+EG113+EG122+EG135+EG146+EG157+EG170+EG183+EG197+EG201+EG213+EG222+EG229+EG242+EG255+EG269+EG277+EG287+EG298+EG308+EG316+EG325+EG335+EG344+EG353+EG360+EG373+EG382</f>
        <v>211021</v>
      </c>
      <c r="EH8" s="132">
        <f>EH11+EH15+EH24+EH38+EH50+EH55+EH73+EH79+EH96+EH101+EH113+EH122+EH135+EH146+EH157+EH170+EH183+EH197+EH201+EH213+EH222+EH229+EH242+EH255+EH269+EH277+EH287+EH298+EH308+EH316+EH325+EH335+EH344+EH353+EH360+EH373+EH382</f>
        <v>95726.745640000008</v>
      </c>
      <c r="EI8" s="133">
        <f t="shared" ref="EI8:EI10" si="61">EH8/EG8*100</f>
        <v>45.36361103397293</v>
      </c>
      <c r="EJ8" s="132">
        <f>EJ11+EJ15+EJ24+EJ38+EJ50+EJ55+EJ73+EJ79+EJ96+EJ101+EJ113+EJ122+EJ135+EJ146+EJ157+EJ170+EJ183+EJ197+EJ201+EJ213+EJ222+EJ229+EJ242+EJ255+EJ269+EJ277+EJ287+EJ298+EJ308+EJ316+EJ325+EJ335+EJ344+EJ353+EJ360+EJ373+EJ382</f>
        <v>335710.78657</v>
      </c>
      <c r="EK8" s="132">
        <f>EK11+EK15+EK24+EK38+EK50+EK55+EK73+EK79+EK96+EK101+EK113+EK122+EK135+EK146+EK157+EK170+EK183+EK197+EK201+EK213+EK222+EK229+EK242+EK255+EK269+EK277+EK287+EK298+EK308+EK316+EK325+EK335+EK344+EK353+EK360+EK373+EK382</f>
        <v>328701.13199999998</v>
      </c>
      <c r="EL8" s="133">
        <f t="shared" ref="EL8:EL9" si="62">EK8/EJ8*100</f>
        <v>97.911996024429669</v>
      </c>
      <c r="EM8" s="132">
        <f>EM11+EM15+EM24+EM38+EM50+EM55+EM73+EM79+EM96+EM101+EM113+EM122+EM135+EM146+EM157+EM170+EM183+EM197+EM201+EM213+EM222+EM229+EM242+EM255+EM269+EM277+EM287+EM298+EM308+EM316+EM325+EM335+EM344+EM353+EM360+EM373+EM382</f>
        <v>36101.074999999997</v>
      </c>
      <c r="EN8" s="132">
        <f>EN11+EN15+EN24+EN38+EN50+EN55+EN73+EN79+EN96+EN101+EN113+EN122+EN135+EN146+EN157+EN170+EN183+EN197+EN201+EN213+EN222+EN229+EN242+EN255+EN269+EN277+EN287+EN298+EN308+EN316+EN325+EN335+EN344+EN353+EN360+EN373+EN382</f>
        <v>27458.325280000001</v>
      </c>
      <c r="EO8" s="133">
        <f t="shared" ref="EO8:EO9" si="63">EN8/EM8*100</f>
        <v>76.059577948856102</v>
      </c>
      <c r="EP8" s="132">
        <f>EP11+EP15+EP24+EP38+EP50+EP55+EP73+EP79+EP96+EP101+EP113+EP122+EP135+EP146+EP157+EP170+EP183+EP197+EP201+EP213+EP222+EP229+EP242+EP255+EP269+EP277+EP287+EP298+EP308+EP316+EP325+EP335+EP344+EP353+EP360+EP373+EP382</f>
        <v>4688183.2034699991</v>
      </c>
      <c r="EQ8" s="132">
        <f>EQ11+EQ15+EQ24+EQ38+EQ50+EQ55+EQ73+EQ79+EQ96+EQ101+EQ113+EQ122+EQ135+EQ146+EQ157+EQ170+EQ183+EQ197+EQ201+EQ213+EQ222+EQ229+EQ242+EQ255+EQ269+EQ277+EQ287+EQ298+EQ308+EQ316+EQ325+EQ335+EQ344+EQ353+EQ360+EQ373+EQ382</f>
        <v>2631641.8896899996</v>
      </c>
      <c r="ER8" s="133">
        <f t="shared" ref="ER8:ER10" si="64">EQ8/EP8*100</f>
        <v>56.133512183187875</v>
      </c>
      <c r="ES8" s="132">
        <f>ES11+ES15+ES24+ES38+ES50+ES55+ES73+ES79+ES96+ES101+ES113+ES122+ES135+ES146+ES157+ES170+ES183+ES197+ES201+ES213+ES222+ES229+ES242+ES255+ES269+ES277+ES287+ES298+ES308+ES316+ES325+ES335+ES344+ES353+ES360+ES373+ES382</f>
        <v>1819198.9503500001</v>
      </c>
      <c r="ET8" s="132">
        <f>ET11+ET15+ET24+ET38+ET50+ET55+ET73+ET79+ET96+ET101+ET113+ET122+ET135+ET146+ET157+ET170+ET183+ET197+ET201+ET213+ET222+ET229+ET242+ET255+ET269+ET277+ET287+ET298+ET308+ET316+ET325+ET335+ET344+ET353+ET360+ET373+ET382</f>
        <v>1120701.8490200001</v>
      </c>
      <c r="EU8" s="133">
        <f t="shared" ref="EU8:EU10" si="65">ET8/ES8*100</f>
        <v>61.604138942823461</v>
      </c>
      <c r="EV8" s="132">
        <f>EV11+EV15+EV24+EV38+EV50+EV55+EV73+EV79+EV96+EV101+EV113+EV122+EV135+EV146+EV157+EV170+EV183+EV197+EV201+EV213+EV222+EV229+EV242+EV255+EV269+EV277+EV287+EV298+EV308+EV316+EV325+EV335+EV344+EV353+EV360+EV373+EV382</f>
        <v>100000</v>
      </c>
      <c r="EW8" s="132">
        <f>EW11+EW15+EW24+EW38+EW50+EW55+EW73+EW79+EW96+EW101+EW113+EW122+EW135+EW146+EW157+EW170+EW183+EW197+EW201+EW213+EW222+EW229+EW242+EW255+EW269+EW277+EW287+EW298+EW308+EW316+EW325+EW335+EW344+EW353+EW360+EW373+EW382</f>
        <v>100000</v>
      </c>
      <c r="EX8" s="133">
        <f t="shared" ref="EX8" si="66">EW8/EV8*100</f>
        <v>100</v>
      </c>
      <c r="EY8" s="132">
        <f>EY11+EY15+EY24+EY38+EY50+EY55+EY73+EY79+EY96+EY101+EY113+EY122+EY135+EY146+EY157+EY170+EY183+EY197+EY201+EY213+EY222+EY229+EY242+EY255+EY269+EY277+EY287+EY298+EY308+EY316+EY325+EY335+EY344+EY353+EY360+EY373+EY382</f>
        <v>405172.92287000001</v>
      </c>
      <c r="EZ8" s="132">
        <f>EZ11+EZ15+EZ24+EZ38+EZ50+EZ55+EZ73+EZ79+EZ96+EZ101+EZ113+EZ122+EZ135+EZ146+EZ157+EZ170+EZ183+EZ197+EZ201+EZ213+EZ222+EZ229+EZ242+EZ255+EZ269+EZ277+EZ287+EZ298+EZ308+EZ316+EZ325+EZ335+EZ344+EZ353+EZ360+EZ373+EZ382</f>
        <v>303677.31276</v>
      </c>
      <c r="FA8" s="133">
        <f>EZ8/EY8*100</f>
        <v>74.950051106311236</v>
      </c>
      <c r="FB8" s="132">
        <f>FB11+FB15+FB24+FB38+FB50+FB55+FB73+FB79+FB96+FB101+FB113+FB122+FB135+FB146+FB157+FB170+FB183+FB197+FB201+FB213+FB222+FB229+FB242+FB255+FB269+FB277+FB287+FB298+FB308+FB316+FB325+FB335+FB344+FB353+FB360+FB373+FB382</f>
        <v>127952.67363999999</v>
      </c>
      <c r="FC8" s="132">
        <f>FC11+FC15+FC24+FC38+FC50+FC55+FC73+FC79+FC96+FC101+FC113+FC122+FC135+FC146+FC157+FC170+FC183+FC197+FC201+FC213+FC222+FC229+FC242+FC255+FC269+FC277+FC287+FC298+FC308+FC316+FC325+FC335+FC344+FC353+FC360+FC373+FC382</f>
        <v>78860.373649999994</v>
      </c>
      <c r="FD8" s="133">
        <f t="shared" ref="FD8:FD10" si="67">FC8/FB8*100</f>
        <v>61.632454724531073</v>
      </c>
      <c r="FE8" s="132">
        <f>FE11+FE15+FE24+FE38+FE50+FE55+FE73+FE79+FE96+FE101+FE113+FE122+FE135+FE146+FE157+FE170+FE183+FE197+FE201+FE213+FE222+FE229+FE242+FE255+FE269+FE277+FE287+FE298+FE308+FE316+FE325+FE335+FE344+FE353+FE360+FE373+FE382</f>
        <v>0</v>
      </c>
      <c r="FF8" s="132">
        <f>FF11+FF15+FF24+FF38+FF50+FF55+FF73+FF79+FF96+FF101+FF113+FF122+FF135+FF146+FF157+FF170+FF183+FF197+FF201+FF213+FF222+FF229+FF242+FF255+FF269+FF277+FF287+FF298+FF308+FF316+FF325+FF335+FF344+FF353+FF360+FF373+FF382</f>
        <v>0</v>
      </c>
      <c r="FG8" s="133"/>
      <c r="FH8" s="132">
        <f>FH11+FH15+FH24+FH38+FH50+FH55+FH73+FH79+FH96+FH101+FH113+FH122+FH135+FH146+FH157+FH170+FH183+FH197+FH201+FH213+FH222+FH229+FH242+FH255+FH269+FH277+FH287+FH298+FH308+FH316+FH325+FH335+FH344+FH353+FH360+FH373+FH382</f>
        <v>112079.86739</v>
      </c>
      <c r="FI8" s="132">
        <f>FI11+FI15+FI24+FI38+FI50+FI55+FI73+FI79+FI96+FI101+FI113+FI122+FI135+FI146+FI157+FI170+FI183+FI197+FI201+FI213+FI222+FI229+FI242+FI255+FI269+FI277+FI287+FI298+FI308+FI316+FI325+FI335+FI344+FI353+FI360+FI373+FI382</f>
        <v>106303.32461</v>
      </c>
      <c r="FJ8" s="133">
        <f t="shared" ref="FJ8:FJ9" si="68">FI8/FH8*100</f>
        <v>94.846047809907205</v>
      </c>
      <c r="FK8" s="132">
        <f>FK11+FK15+FK24+FK38+FK50+FK55+FK73+FK79+FK96+FK101+FK113+FK122+FK135+FK146+FK157+FK170+FK183+FK197+FK201+FK213+FK222+FK229+FK242+FK255+FK269+FK277+FK287+FK298+FK308+FK316+FK325+FK335+FK344+FK353+FK360+FK373+FK382</f>
        <v>128001.00000000001</v>
      </c>
      <c r="FL8" s="132">
        <f>FL11+FL15+FL24+FL38+FL50+FL55+FL73+FL79+FL96+FL101+FL113+FL122+FL135+FL146+FL157+FL170+FL183+FL197+FL201+FL213+FL222+FL229+FL242+FL255+FL269+FL277+FL287+FL298+FL308+FL316+FL325+FL335+FL344+FL353+FL360+FL373+FL382</f>
        <v>123342.44628</v>
      </c>
      <c r="FM8" s="133">
        <f t="shared" ref="FM8:FM9" si="69">FL8/FK8*100</f>
        <v>96.36053333958327</v>
      </c>
      <c r="FN8" s="132">
        <f>FN11+FN15+FN24+FN38+FN50+FN55+FN73+FN79+FN96+FN101+FN113+FN122+FN135+FN146+FN157+FN170+FN183+FN197+FN201+FN213+FN222+FN229+FN242+FN255+FN269+FN277+FN287+FN298+FN308+FN316+FN325+FN335+FN344+FN353+FN360+FN373+FN382</f>
        <v>2188.9</v>
      </c>
      <c r="FO8" s="132">
        <f>FO11+FO15+FO24+FO38+FO50+FO55+FO73+FO79+FO96+FO101+FO113+FO122+FO135+FO146+FO157+FO170+FO183+FO197+FO201+FO213+FO222+FO229+FO242+FO255+FO269+FO277+FO287+FO298+FO308+FO316+FO325+FO335+FO344+FO353+FO360+FO373+FO382</f>
        <v>2110.9</v>
      </c>
      <c r="FP8" s="133">
        <f t="shared" ref="FP8:FP9" si="70">FO8/FN8*100</f>
        <v>96.436566311846121</v>
      </c>
      <c r="FQ8" s="132">
        <f>FQ11+FQ15+FQ24+FQ38+FQ50+FQ55+FQ73+FQ79+FQ96+FQ101+FQ113+FQ122+FQ135+FQ146+FQ157+FQ170+FQ183+FQ197+FQ201+FQ213+FQ222+FQ229+FQ242+FQ255+FQ269+FQ277+FQ287+FQ298+FQ308+FQ316+FQ325+FQ335+FQ344+FQ353+FQ360+FQ373+FQ382</f>
        <v>103847.1</v>
      </c>
      <c r="FR8" s="132">
        <f>FR11+FR15+FR24+FR38+FR50+FR55+FR73+FR79+FR96+FR101+FR113+FR122+FR135+FR146+FR157+FR170+FR183+FR197+FR201+FR213+FR222+FR229+FR242+FR255+FR269+FR277+FR287+FR298+FR308+FR316+FR325+FR335+FR344+FR353+FR360+FR373+FR382</f>
        <v>94596.82673999999</v>
      </c>
      <c r="FS8" s="133">
        <f t="shared" ref="FS8:FS9" si="71">FR8/FQ8*100</f>
        <v>91.092410611369971</v>
      </c>
      <c r="FT8" s="132">
        <f>FT11+FT15+FT24+FT38+FT50+FT55+FT73+FT79+FT96+FT101+FT113+FT122+FT135+FT146+FT157+FT170+FT183+FT197+FT201+FT213+FT222+FT229+FT242+FT255+FT269+FT277+FT287+FT298+FT308+FT316+FT325+FT335+FT344+FT353+FT360+FT373+FT382</f>
        <v>20324.400000000001</v>
      </c>
      <c r="FU8" s="132">
        <f>FU11+FU15+FU24+FU38+FU50+FU55+FU73+FU79+FU96+FU101+FU113+FU122+FU135+FU146+FU157+FU170+FU183+FU197+FU201+FU213+FU222+FU229+FU242+FU255+FU269+FU277+FU287+FU298+FU308+FU316+FU325+FU335+FU344+FU353+FU360+FU373+FU382</f>
        <v>18528.924609999998</v>
      </c>
      <c r="FV8" s="133">
        <f t="shared" ref="FV8:FV9" si="72">FU8/FT8*100</f>
        <v>91.165911958040567</v>
      </c>
      <c r="FW8" s="132">
        <f>FW11+FW15+FW24+FW38+FW50+FW55+FW73+FW79+FW96+FW101+FW113+FW122+FW135+FW146+FW157+FW170+FW183+FW197+FW201+FW213+FW222+FW229+FW242+FW255+FW269+FW277+FW287+FW298+FW308+FW316+FW325+FW335+FW344+FW353+FW360+FW373+FW382</f>
        <v>15344.94382</v>
      </c>
      <c r="FX8" s="132">
        <f>FX11+FX15+FX24+FX38+FX50+FX55+FX73+FX79+FX96+FX101+FX113+FX122+FX135+FX146+FX157+FX170+FX183+FX197+FX201+FX213+FX222+FX229+FX242+FX255+FX269+FX277+FX287+FX298+FX308+FX316+FX325+FX335+FX344+FX353+FX360+FX373+FX382</f>
        <v>15344.94382</v>
      </c>
      <c r="FY8" s="133">
        <f t="shared" ref="FY8:FY10" si="73">FX8/FW8*100</f>
        <v>100</v>
      </c>
      <c r="FZ8" s="132">
        <f>FZ11+FZ15+FZ24+FZ38+FZ50+FZ55+FZ73+FZ79+FZ96+FZ101+FZ113+FZ122+FZ135+FZ146+FZ157+FZ170+FZ183+FZ197+FZ201+FZ213+FZ222+FZ229+FZ242+FZ255+FZ269+FZ277+FZ287+FZ298+FZ308+FZ316+FZ325+FZ335+FZ344+FZ353+FZ360+FZ373+FZ382</f>
        <v>0</v>
      </c>
      <c r="GA8" s="132">
        <f>GA11+GA15+GA24+GA38+GA50+GA55+GA73+GA79+GA96+GA101+GA113+GA122+GA135+GA146+GA157+GA170+GA183+GA197+GA201+GA213+GA222+GA229+GA242+GA255+GA269+GA277+GA287+GA298+GA308+GA316+GA325+GA335+GA344+GA353+GA360+GA373+GA382</f>
        <v>0</v>
      </c>
      <c r="GB8" s="133"/>
      <c r="GC8" s="132">
        <f>GC11+GC15+GC24+GC38+GC50+GC55+GC73+GC79+GC96+GC101+GC113+GC122+GC135+GC146+GC157+GC170+GC183+GC197+GC201+GC213+GC222+GC229+GC242+GC255+GC269+GC277+GC287+GC298+GC308+GC316+GC325+GC335+GC344+GC353+GC360+GC373+GC382</f>
        <v>0</v>
      </c>
      <c r="GD8" s="132">
        <f>GD11+GD15+GD24+GD38+GD50+GD55+GD73+GD79+GD96+GD101+GD113+GD122+GD135+GD146+GD157+GD170+GD183+GD197+GD201+GD213+GD222+GD229+GD242+GD255+GD269+GD277+GD287+GD298+GD308+GD316+GD325+GD335+GD344+GD353+GD360+GD373+GD382</f>
        <v>0</v>
      </c>
      <c r="GE8" s="133"/>
      <c r="GF8" s="132">
        <f>GF11+GF15+GF24+GF38+GF50+GF55+GF73+GF79+GF96+GF101+GF113+GF122+GF135+GF146+GF157+GF170+GF183+GF197+GF201+GF213+GF222+GF229+GF242+GF255+GF269+GF277+GF287+GF298+GF308+GF316+GF325+GF335+GF344+GF353+GF360+GF373+GF382</f>
        <v>0</v>
      </c>
      <c r="GG8" s="132">
        <f>GG11+GG15+GG24+GG38+GG50+GG55+GG73+GG79+GG96+GG101+GG113+GG122+GG135+GG146+GG157+GG170+GG183+GG197+GG201+GG213+GG222+GG229+GG242+GG255+GG269+GG277+GG287+GG298+GG308+GG316+GG325+GG335+GG344+GG353+GG360+GG373+GG382</f>
        <v>0</v>
      </c>
      <c r="GH8" s="133"/>
      <c r="GI8" s="132">
        <f>GI11+GI15+GI24+GI38+GI50+GI55+GI73+GI79+GI96+GI101+GI113+GI122+GI135+GI146+GI157+GI170+GI183+GI197+GI201+GI213+GI222+GI229+GI242+GI255+GI269+GI277+GI287+GI298+GI308+GI316+GI325+GI335+GI344+GI353+GI360+GI373+GI382</f>
        <v>0</v>
      </c>
      <c r="GJ8" s="132">
        <f>GJ11+GJ15+GJ24+GJ38+GJ50+GJ55+GJ73+GJ79+GJ96+GJ101+GJ113+GJ122+GJ135+GJ146+GJ157+GJ170+GJ183+GJ197+GJ201+GJ213+GJ222+GJ229+GJ242+GJ255+GJ269+GJ277+GJ287+GJ298+GJ308+GJ316+GJ325+GJ335+GJ344+GJ353+GJ360+GJ373+GJ382</f>
        <v>0</v>
      </c>
      <c r="GK8" s="133"/>
      <c r="GL8" s="132">
        <f>GL11+GL15+GL24+GL38+GL50+GL55+GL73+GL79+GL96+GL101+GL113+GL122+GL135+GL146+GL157+GL170+GL183+GL197+GL201+GL213+GL222+GL229+GL242+GL255+GL269+GL277+GL287+GL298+GL308+GL316+GL325+GL335+GL344+GL353+GL360+GL373+GL382</f>
        <v>2854.3877599999996</v>
      </c>
      <c r="GM8" s="132">
        <f>GM11+GM15+GM24+GM38+GM50+GM55+GM73+GM79+GM96+GM101+GM113+GM122+GM135+GM146+GM157+GM170+GM183+GM197+GM201+GM213+GM222+GM229+GM242+GM255+GM269+GM277+GM287+GM298+GM308+GM316+GM325+GM335+GM344+GM353+GM360+GM373+GM382</f>
        <v>2854.3877599999996</v>
      </c>
      <c r="GN8" s="133">
        <f t="shared" ref="GN8:GN9" si="74">GM8/GL8*100</f>
        <v>100</v>
      </c>
      <c r="GO8" s="132">
        <f t="shared" ref="GO8:GP8" si="75">GO11+GO15+GO24+GO38+GO50+GO55+GO73+GO79+GO96+GO101+GO113+GO122+GO135+GO146+GO157+GO170+GO183+GO197+GO201+GO213+GO222+GO229+GO242+GO255+GO269+GO277+GO287+GO298+GO308+GO316+GO325+GO335+GO344+GO353+GO360+GO373+GO382</f>
        <v>100000</v>
      </c>
      <c r="GP8" s="132">
        <f t="shared" si="75"/>
        <v>0</v>
      </c>
      <c r="GQ8" s="133">
        <f t="shared" ref="GQ8:GQ10" si="76">GP8/GO8*100</f>
        <v>0</v>
      </c>
      <c r="GR8" s="132">
        <f t="shared" ref="GR8:GS8" si="77">GR11+GR15+GR24+GR38+GR50+GR55+GR73+GR79+GR96+GR101+GR113+GR122+GR135+GR146+GR157+GR170+GR183+GR197+GR201+GR213+GR222+GR229+GR242+GR255+GR269+GR277+GR287+GR298+GR308+GR316+GR325+GR335+GR344+GR353+GR360+GR373+GR382</f>
        <v>60128.98</v>
      </c>
      <c r="GS8" s="132">
        <f t="shared" si="77"/>
        <v>35045.826659999999</v>
      </c>
      <c r="GT8" s="133">
        <f t="shared" ref="GT8:GT9" si="78">GS8/GR8*100</f>
        <v>58.284419027231124</v>
      </c>
      <c r="GU8" s="132">
        <f>GU11+GU15+GU24+GU38+GU50+GU55+GU73+GU79+GU96+GU101+GU113+GU122+GU135+GU146+GU157+GU170+GU183+GU197+GU201+GU213+GU222+GU229+GU242+GU255+GU269+GU277+GU287+GU298+GU308+GU316+GU325+GU335+GU344+GU353+GU360+GU373+GU382</f>
        <v>0</v>
      </c>
      <c r="GV8" s="132">
        <f>GV11+GV15+GV24+GV38+GV50+GV55+GV73+GV79+GV96+GV101+GV113+GV122+GV135+GV146+GV157+GV170+GV183+GV197+GV201+GV213+GV222+GV229+GV242+GV255+GV269+GV277+GV287+GV298+GV308+GV316+GV325+GV335+GV344+GV353+GV360+GV373+GV382</f>
        <v>0</v>
      </c>
      <c r="GW8" s="133"/>
      <c r="GX8" s="132">
        <f>GX11+GX15+GX24+GX38+GX50+GX55+GX73+GX79+GX96+GX101+GX113+GX122+GX135+GX146+GX157+GX170+GX183+GX197+GX201+GX213+GX222+GX229+GX242+GX255+GX269+GX277+GX287+GX298+GX308+GX316+GX325+GX335+GX344+GX353+GX360+GX373+GX382</f>
        <v>0</v>
      </c>
      <c r="GY8" s="132">
        <f>GY11+GY15+GY24+GY38+GY50+GY55+GY73+GY79+GY96+GY101+GY113+GY122+GY135+GY146+GY157+GY170+GY183+GY197+GY201+GY213+GY222+GY229+GY242+GY255+GY269+GY277+GY287+GY298+GY308+GY316+GY325+GY335+GY344+GY353+GY360+GY373+GY382</f>
        <v>0</v>
      </c>
      <c r="GZ8" s="133"/>
      <c r="HA8" s="132">
        <f>HA11+HA15+HA24+HA38+HA50+HA55+HA73+HA79+HA96+HA101+HA113+HA122+HA135+HA146+HA157+HA170+HA183+HA197+HA201+HA213+HA222+HA229+HA242+HA255+HA269+HA277+HA287+HA298+HA308+HA316+HA325+HA335+HA344+HA353+HA360+HA373+HA382</f>
        <v>0</v>
      </c>
      <c r="HB8" s="132">
        <f>HB11+HB15+HB24+HB38+HB50+HB55+HB73+HB79+HB96+HB101+HB113+HB122+HB135+HB146+HB157+HB170+HB183+HB197+HB201+HB213+HB222+HB229+HB242+HB255+HB269+HB277+HB287+HB298+HB308+HB316+HB325+HB335+HB344+HB353+HB360+HB373+HB382</f>
        <v>0</v>
      </c>
      <c r="HC8" s="133"/>
      <c r="HD8" s="132">
        <f>HD11+HD15+HD24+HD38+HD50+HD55+HD73+HD79+HD96+HD101+HD113+HD122+HD135+HD146+HD157+HD170+HD183+HD197+HD201+HD213+HD222+HD229+HD242+HD255+HD269+HD277+HD287+HD298+HD308+HD316+HD325+HD335+HD344+HD353+HD360+HD373+HD382</f>
        <v>11923.932290000001</v>
      </c>
      <c r="HE8" s="132">
        <f>HE11+HE15+HE24+HE38+HE50+HE55+HE73+HE79+HE96+HE101+HE113+HE122+HE135+HE146+HE157+HE170+HE183+HE197+HE201+HE213+HE222+HE229+HE242+HE255+HE269+HE277+HE287+HE298+HE308+HE316+HE325+HE335+HE344+HE353+HE360+HE373+HE382</f>
        <v>0</v>
      </c>
      <c r="HF8" s="133">
        <f>HE8/HD8*100</f>
        <v>0</v>
      </c>
      <c r="HG8" s="132">
        <f>HG11+HG15+HG24+HG38+HG50+HG55+HG73+HG79+HG96+HG101+HG113+HG122+HG135+HG146+HG157+HG170+HG183+HG197+HG201+HG213+HG222+HG229+HG242+HG255+HG269+HG277+HG287+HG298+HG308+HG316+HG325+HG335+HG344+HG353+HG360+HG373+HG382</f>
        <v>155815.77168999999</v>
      </c>
      <c r="HH8" s="132">
        <f>HH11+HH15+HH24+HH38+HH50+HH55+HH73+HH79+HH96+HH101+HH113+HH122+HH135+HH146+HH157+HH170+HH183+HH197+HH201+HH213+HH222+HH229+HH242+HH255+HH269+HH277+HH287+HH298+HH308+HH316+HH325+HH335+HH344+HH353+HH360+HH373+HH382</f>
        <v>0</v>
      </c>
      <c r="HI8" s="133">
        <f>HH8/HG8*100</f>
        <v>0</v>
      </c>
      <c r="HJ8" s="132">
        <f>HJ11+HJ15+HJ24+HJ38+HJ50+HJ55+HJ73+HJ79+HJ96+HJ101+HJ113+HJ122+HJ135+HJ146+HJ157+HJ170+HJ183+HJ197+HJ201+HJ213+HJ222+HJ229+HJ242+HJ255+HJ269+HJ277+HJ287+HJ298+HJ308+HJ316+HJ325+HJ335+HJ344+HJ353+HJ360+HJ373+HJ382</f>
        <v>568663.26530999993</v>
      </c>
      <c r="HK8" s="132">
        <f>HK11+HK15+HK24+HK38+HK50+HK55+HK73+HK79+HK96+HK101+HK113+HK122+HK135+HK146+HK157+HK170+HK183+HK197+HK201+HK213+HK222+HK229+HK242+HK255+HK269+HK277+HK287+HK298+HK308+HK316+HK325+HK335+HK344+HK353+HK360+HK373+HK382</f>
        <v>0</v>
      </c>
      <c r="HL8" s="133">
        <f>HK8/HJ8*100</f>
        <v>0</v>
      </c>
      <c r="HM8" s="132">
        <f>HM11+HM15+HM24+HM38+HM50+HM55+HM73+HM79+HM96+HM101+HM113+HM122+HM135+HM146+HM157+HM170+HM183+HM197+HM201+HM213+HM222+HM229+HM242+HM255+HM269+HM277+HM287+HM298+HM308+HM316+HM325+HM335+HM344+HM353+HM360+HM373+HM382</f>
        <v>0</v>
      </c>
      <c r="HN8" s="132">
        <f>HN11+HN15+HN24+HN38+HN50+HN55+HN73+HN79+HN96+HN101+HN113+HN122+HN135+HN146+HN157+HN170+HN183+HN197+HN201+HN213+HN222+HN229+HN242+HN255+HN269+HN277+HN287+HN298+HN308+HN316+HN325+HN335+HN344+HN353+HN360+HN373+HN382</f>
        <v>0</v>
      </c>
      <c r="HO8" s="133"/>
      <c r="HP8" s="132">
        <f>HP11+HP15+HP24+HP38+HP50+HP55+HP73+HP79+HP96+HP101+HP113+HP122+HP135+HP146+HP157+HP170+HP183+HP197+HP201+HP213+HP222+HP229+HP242+HP255+HP269+HP277+HP287+HP298+HP308+HP316+HP325+HP335+HP344+HP353+HP360+HP373+HP382</f>
        <v>0</v>
      </c>
      <c r="HQ8" s="132">
        <f>HQ11+HQ15+HQ24+HQ38+HQ50+HQ55+HQ73+HQ79+HQ96+HQ101+HQ113+HQ122+HQ135+HQ146+HQ157+HQ170+HQ183+HQ197+HQ201+HQ213+HQ222+HQ229+HQ242+HQ255+HQ269+HQ277+HQ287+HQ298+HQ308+HQ316+HQ325+HQ335+HQ344+HQ353+HQ360+HQ373+HQ382</f>
        <v>0</v>
      </c>
      <c r="HR8" s="133"/>
      <c r="HS8" s="132">
        <f>HS11+HS15+HS24+HS38+HS50+HS55+HS73+HS79+HS96+HS101+HS113+HS122+HS135+HS146+HS157+HS170+HS183+HS197+HS201+HS213+HS222+HS229+HS242+HS255+HS269+HS277+HS287+HS298+HS308+HS316+HS325+HS335+HS344+HS353+HS360+HS373+HS382</f>
        <v>45527.509999999995</v>
      </c>
      <c r="HT8" s="132">
        <f>HT11+HT15+HT24+HT38+HT50+HT55+HT73+HT79+HT96+HT101+HT113+HT122+HT135+HT146+HT157+HT170+HT183+HT197+HT201+HT213+HT222+HT229+HT242+HT255+HT269+HT277+HT287+HT298+HT308+HT316+HT325+HT335+HT344+HT353+HT360+HT373+HT382</f>
        <v>0</v>
      </c>
      <c r="HU8" s="133">
        <f>HT8/HS8*100</f>
        <v>0</v>
      </c>
    </row>
    <row r="9" spans="1:229" s="19" customFormat="1" ht="31.5" x14ac:dyDescent="0.25">
      <c r="A9" s="124" t="s">
        <v>208</v>
      </c>
      <c r="B9" s="133">
        <f t="shared" ref="B9:B10" si="79">E9+H9+K9+N9+Q9+T9+W9+Z9+AC9+AF9+AI9+AL9+AO9+AR9+AU9+AX9+BA9+BD9+BG9+BJ9+BM9+BP9+BS9+BV9+BY9+CB9+CE9+CH9+CK9+CN9+CQ9+CT9+CW9+CZ9+DC9+DF9+DI9+DL9+DO9+DR9+DU9+DX9+EA9+ED9+EG9+EJ9+EM9+EP9+ES9+EV9+EY9+FB9+FE9+FH9+FK9+FN9+FQ9+FT9+FW9+FZ9+GC9+GF9+GI9+GL9+GO9+GR9+GU9+GX9+HA9+HD9+HG9+HJ9+HM9+HP9+HS9</f>
        <v>10012164.13796</v>
      </c>
      <c r="C9" s="133">
        <f t="shared" ref="C9:C10" si="80">F9+I9+L9+O9+R9+U9+X9+AA9+AD9+AG9+AJ9+AM9+AP9+AS9+AV9+AY9+BB9+BE9+BH9+BK9+BN9+BQ9+BT9+BW9+BZ9+CC9+CF9+CI9+CL9+CO9+CR9+CU9+CX9+DA9+DD9+DG9+DJ9+DM9+DP9+DS9+DV9+DY9+EB9+EE9+EH9+EK9+EN9+EQ9+ET9+EW9+EZ9+FC9+FF9+FI9+FL9+FO9+FR9+FU9+FX9+GA9+GD9+GG9+GJ9+GM9+GP9+GS9+GV9+GY9+HB9+HE9+HH9+HK9+HN9+HQ9+HT9</f>
        <v>5134695.8625300005</v>
      </c>
      <c r="D9" s="133">
        <f t="shared" si="0"/>
        <v>51.284575360309724</v>
      </c>
      <c r="E9" s="132">
        <f t="shared" si="1"/>
        <v>14481.900000000001</v>
      </c>
      <c r="F9" s="132">
        <f t="shared" si="1"/>
        <v>14472.100490000001</v>
      </c>
      <c r="G9" s="133">
        <f t="shared" si="2"/>
        <v>99.932332704962747</v>
      </c>
      <c r="H9" s="132">
        <f t="shared" si="3"/>
        <v>8960.0000000000018</v>
      </c>
      <c r="I9" s="132">
        <f t="shared" si="3"/>
        <v>7975.0612400000018</v>
      </c>
      <c r="J9" s="132">
        <f>I9/H9*100</f>
        <v>89.007379910714292</v>
      </c>
      <c r="K9" s="132">
        <f>K12+K16+K25+K39+K51+K56+K74+K80+K97+K102+K114+K123+K136+K147+K158+K171+K184+K198+K202+K214+K223+K230+K243+K256+K270+K278+K288+K299+K309+K317+K326+K336+K345+K354+K361+K374+K383</f>
        <v>0</v>
      </c>
      <c r="L9" s="132">
        <f>L12+L16+L25+L39+L51+L56+L74+L80+L97+L102+L114+L123+L136+L147+L158+L171+L184+L198+L202+L214+L223+L230+L243+L256+L270+L278+L288+L299+L309+L317+L326+L336+L345+L354+L361+L374+L383</f>
        <v>0</v>
      </c>
      <c r="M9" s="132"/>
      <c r="N9" s="132">
        <f t="shared" si="4"/>
        <v>70080.7</v>
      </c>
      <c r="O9" s="132">
        <f t="shared" si="4"/>
        <v>70080.7</v>
      </c>
      <c r="P9" s="132">
        <f>O9/N9*100</f>
        <v>100</v>
      </c>
      <c r="Q9" s="132">
        <f>Q12+Q16+Q25+Q39+Q51+Q56+Q74+Q80+Q97+Q102+Q114+Q123+Q136+Q147+Q158+Q171+Q184+Q198+Q202+Q214+Q223+Q230+Q243+Q256+Q270+Q278+Q288+Q299+Q309+Q317+Q326+Q336+Q345+Q354+Q361+Q374+Q383</f>
        <v>0</v>
      </c>
      <c r="R9" s="132">
        <f>R12+R16+R25+R39+R51+R56+R74+R80+R97+R102+R114+R123+R136+R147+R158+R171+R184+R198+R202+R214+R223+R230+R243+R256+R270+R278+R288+R299+R309+R317+R326+R336+R345+R354+R361+R374+R383</f>
        <v>0</v>
      </c>
      <c r="S9" s="132"/>
      <c r="T9" s="132">
        <f>T12+T16+T25+T39+T51+T56+T74+T80+T97+T102+T114+T123+T136+T147+T158+T171+T184+T198+T202+T214+T223+T230+T243+T256+T270+T278+T288+T299+T309+T317+T326+T336+T345+T354+T361+T374+T383</f>
        <v>56998.336000000003</v>
      </c>
      <c r="U9" s="132">
        <f>U12+U16+U25+U39+U51+U56+U74+U80+U97+U102+U114+U123+U136+U147+U158+U171+U184+U198+U202+U214+U223+U230+U243+U256+U270+U278+U288+U299+U309+U317+U326+U336+U345+U354+U361+U374+U383</f>
        <v>0</v>
      </c>
      <c r="V9" s="132"/>
      <c r="W9" s="132">
        <f t="shared" si="5"/>
        <v>53465.005500000007</v>
      </c>
      <c r="X9" s="132">
        <f t="shared" si="5"/>
        <v>52625.196209999995</v>
      </c>
      <c r="Y9" s="132">
        <f>X9/W9*100</f>
        <v>98.429235567926739</v>
      </c>
      <c r="Z9" s="132">
        <f>Z12+Z16+Z25+Z39+Z51+Z56+Z74+Z80+Z97+Z102+Z114+Z123+Z136+Z147+Z158+Z171+Z184+Z198+Z202+Z214+Z223+Z230+Z243+Z256+Z270+Z278+Z288+Z299+Z309+Z317+Z326+Z336+Z345+Z354+Z361+Z374+Z383</f>
        <v>0</v>
      </c>
      <c r="AA9" s="132">
        <f>AA12+AA16+AA25+AA39+AA51+AA56+AA74+AA80+AA97+AA102+AA114+AA123+AA136+AA147+AA158+AA171+AA184+AA198+AA202+AA214+AA223+AA230+AA243+AA256+AA270+AA278+AA288+AA299+AA309+AA317+AA326+AA336+AA345+AA354+AA361+AA374+AA383</f>
        <v>0</v>
      </c>
      <c r="AB9" s="132"/>
      <c r="AC9" s="132">
        <f t="shared" si="6"/>
        <v>4600</v>
      </c>
      <c r="AD9" s="132">
        <f t="shared" si="6"/>
        <v>4600</v>
      </c>
      <c r="AE9" s="133">
        <f t="shared" si="7"/>
        <v>100</v>
      </c>
      <c r="AF9" s="132">
        <f t="shared" si="8"/>
        <v>36796.741580000002</v>
      </c>
      <c r="AG9" s="132">
        <f t="shared" si="8"/>
        <v>34192.911910000003</v>
      </c>
      <c r="AH9" s="133">
        <f t="shared" si="9"/>
        <v>92.923749337046601</v>
      </c>
      <c r="AI9" s="132">
        <f t="shared" si="10"/>
        <v>2040.8163299999999</v>
      </c>
      <c r="AJ9" s="132">
        <f t="shared" si="10"/>
        <v>2040.8163299999999</v>
      </c>
      <c r="AK9" s="133">
        <f t="shared" si="11"/>
        <v>100</v>
      </c>
      <c r="AL9" s="132">
        <f>AL12+AL16+AL25+AL39+AL51+AL56+AL74+AL80+AL97+AL102+AL114+AL123+AL136+AL147+AL158+AL171+AL184+AL198+AL202+AL214+AL223+AL230+AL243+AL256+AL270+AL278+AL288+AL299+AL309+AL317+AL326+AL336+AL345+AL354+AL361+AL374+AL383</f>
        <v>816.32654000000002</v>
      </c>
      <c r="AM9" s="132">
        <f>AM12+AM16+AM25+AM39+AM51+AM56+AM74+AM80+AM97+AM102+AM114+AM123+AM136+AM147+AM158+AM171+AM184+AM198+AM202+AM214+AM223+AM230+AM243+AM256+AM270+AM278+AM288+AM299+AM309+AM317+AM326+AM336+AM345+AM354+AM361+AM374+AM383</f>
        <v>816.32654000000002</v>
      </c>
      <c r="AN9" s="133">
        <f t="shared" si="12"/>
        <v>100</v>
      </c>
      <c r="AO9" s="132">
        <f t="shared" si="13"/>
        <v>6149.4333700000007</v>
      </c>
      <c r="AP9" s="132">
        <f t="shared" si="13"/>
        <v>6149.4333700000007</v>
      </c>
      <c r="AQ9" s="133">
        <f t="shared" si="14"/>
        <v>100</v>
      </c>
      <c r="AR9" s="132">
        <f t="shared" si="15"/>
        <v>0</v>
      </c>
      <c r="AS9" s="132">
        <f t="shared" si="15"/>
        <v>0</v>
      </c>
      <c r="AT9" s="133"/>
      <c r="AU9" s="132">
        <f t="shared" si="16"/>
        <v>5775</v>
      </c>
      <c r="AV9" s="132">
        <f t="shared" si="16"/>
        <v>4331.25</v>
      </c>
      <c r="AW9" s="132">
        <f>AV9/AU9*100</f>
        <v>75</v>
      </c>
      <c r="AX9" s="132">
        <f>AX12+AX16+AX25+AX39+AX51+AX56+AX74+AX80+AX97+AX102+AX114+AX123+AX136+AX147+AX158+AX171+AX184+AX198+AX202+AX214+AX223+AX230+AX243+AX256+AX270+AX278+AX288+AX299+AX309+AX317+AX326+AX336+AX345+AX354+AX361+AX374+AX383</f>
        <v>0</v>
      </c>
      <c r="AY9" s="132">
        <f>AY12+AY16+AY25+AY39+AY51+AY56+AY74+AY80+AY97+AY102+AY114+AY123+AY136+AY147+AY158+AY171+AY184+AY198+AY202+AY214+AY223+AY230+AY243+AY256+AY270+AY278+AY288+AY299+AY309+AY317+AY326+AY336+AY345+AY354+AY361+AY374+AY383</f>
        <v>0</v>
      </c>
      <c r="AZ9" s="132"/>
      <c r="BA9" s="132">
        <f t="shared" si="17"/>
        <v>0</v>
      </c>
      <c r="BB9" s="132">
        <f t="shared" si="17"/>
        <v>0</v>
      </c>
      <c r="BC9" s="133"/>
      <c r="BD9" s="132">
        <f>BD12+BD16+BD25+BD39+BD51+BD56+BD74+BD80+BD97+BD102+BD114+BD123+BD136+BD147+BD158+BD171+BD184+BD198+BD202+BD214+BD223+BD230+BD243+BD256+BD270+BD278+BD288+BD299+BD309+BD317+BD326+BD336+BD345+BD354+BD361+BD374+BD383</f>
        <v>1425316.9</v>
      </c>
      <c r="BE9" s="132">
        <f>BE12+BE16+BE25+BE39+BE51+BE56+BE74+BE80+BE97+BE102+BE114+BE123+BE136+BE147+BE158+BE171+BE184+BE198+BE202+BE214+BE223+BE230+BE243+BE256+BE270+BE278+BE288+BE299+BE309+BE317+BE326+BE336+BE345+BE354+BE361+BE374+BE383</f>
        <v>819099.74817000004</v>
      </c>
      <c r="BF9" s="133">
        <f t="shared" si="20"/>
        <v>57.467904026816775</v>
      </c>
      <c r="BG9" s="132">
        <f t="shared" si="21"/>
        <v>182559.43821000002</v>
      </c>
      <c r="BH9" s="132">
        <f t="shared" si="21"/>
        <v>128598.15510999998</v>
      </c>
      <c r="BI9" s="133">
        <f t="shared" si="22"/>
        <v>70.441800419035133</v>
      </c>
      <c r="BJ9" s="132">
        <f t="shared" si="23"/>
        <v>0</v>
      </c>
      <c r="BK9" s="132">
        <f t="shared" si="23"/>
        <v>0</v>
      </c>
      <c r="BL9" s="133"/>
      <c r="BM9" s="132">
        <f t="shared" si="25"/>
        <v>181788.49999999997</v>
      </c>
      <c r="BN9" s="132">
        <f t="shared" si="25"/>
        <v>107235.39671000003</v>
      </c>
      <c r="BO9" s="133">
        <f t="shared" si="26"/>
        <v>58.98909816077478</v>
      </c>
      <c r="BP9" s="132">
        <f>BP12+BP16+BP25+BP39+BP51+BP56+BP74+BP80+BP97+BP102+BP114+BP123+BP136+BP147+BP158+BP171+BP184+BP198+BP202+BP214+BP223+BP230+BP243+BP256+BP270+BP278+BP288+BP299+BP309+BP317+BP326+BP336+BP345+BP354+BP361+BP374+BP383</f>
        <v>29120</v>
      </c>
      <c r="BQ9" s="132">
        <f>BQ12+BQ16+BQ25+BQ39+BQ51+BQ56+BQ74+BQ80+BQ97+BQ102+BQ114+BQ123+BQ136+BQ147+BQ158+BQ171+BQ184+BQ198+BQ202+BQ214+BQ223+BQ230+BQ243+BQ256+BQ270+BQ278+BQ288+BQ299+BQ309+BQ317+BQ326+BQ336+BQ345+BQ354+BQ361+BQ374+BQ383</f>
        <v>6303.1401700000015</v>
      </c>
      <c r="BR9" s="133">
        <f t="shared" si="27"/>
        <v>21.645398935439566</v>
      </c>
      <c r="BS9" s="132">
        <f t="shared" si="28"/>
        <v>504237.29564999999</v>
      </c>
      <c r="BT9" s="132">
        <f t="shared" si="28"/>
        <v>285028.92781999998</v>
      </c>
      <c r="BU9" s="133">
        <f t="shared" si="29"/>
        <v>56.526744506785477</v>
      </c>
      <c r="BV9" s="132">
        <f t="shared" si="30"/>
        <v>0</v>
      </c>
      <c r="BW9" s="132">
        <f t="shared" si="30"/>
        <v>0</v>
      </c>
      <c r="BX9" s="133"/>
      <c r="BY9" s="132">
        <f>BY12+BY16+BY25+BY39+BY51+BY56+BY74+BY80+BY97+BY102+BY114+BY123+BY136+BY147+BY158+BY171+BY184+BY198+BY202+BY214+BY223+BY230+BY243+BY256+BY270+BY278+BY288+BY299+BY309+BY317+BY326+BY336+BY345+BY354+BY361+BY374+BY383</f>
        <v>0</v>
      </c>
      <c r="BZ9" s="132">
        <f>BZ12+BZ16+BZ25+BZ39+BZ51+BZ56+BZ74+BZ80+BZ97+BZ102+BZ114+BZ123+BZ136+BZ147+BZ158+BZ171+BZ184+BZ198+BZ202+BZ214+BZ223+BZ230+BZ243+BZ256+BZ270+BZ278+BZ288+BZ299+BZ309+BZ317+BZ326+BZ336+BZ345+BZ354+BZ361+BZ374+BZ383</f>
        <v>0</v>
      </c>
      <c r="CA9" s="132"/>
      <c r="CB9" s="132">
        <f t="shared" si="32"/>
        <v>0</v>
      </c>
      <c r="CC9" s="132">
        <f t="shared" si="32"/>
        <v>0</v>
      </c>
      <c r="CD9" s="132"/>
      <c r="CE9" s="132">
        <f t="shared" si="33"/>
        <v>0</v>
      </c>
      <c r="CF9" s="132">
        <f t="shared" si="33"/>
        <v>0</v>
      </c>
      <c r="CG9" s="133"/>
      <c r="CH9" s="132">
        <f t="shared" si="35"/>
        <v>0</v>
      </c>
      <c r="CI9" s="132">
        <f t="shared" si="35"/>
        <v>0</v>
      </c>
      <c r="CJ9" s="133"/>
      <c r="CK9" s="132">
        <f t="shared" si="37"/>
        <v>0</v>
      </c>
      <c r="CL9" s="132">
        <f t="shared" si="37"/>
        <v>0</v>
      </c>
      <c r="CM9" s="133"/>
      <c r="CN9" s="132">
        <f t="shared" si="39"/>
        <v>9570.6999999999989</v>
      </c>
      <c r="CO9" s="132">
        <f t="shared" si="39"/>
        <v>2043.7600000000002</v>
      </c>
      <c r="CP9" s="132">
        <f t="shared" ref="CP9" si="81">CO9/CN9*100</f>
        <v>21.354341897666842</v>
      </c>
      <c r="CQ9" s="132">
        <f t="shared" si="40"/>
        <v>25821.200000000004</v>
      </c>
      <c r="CR9" s="132">
        <f t="shared" si="40"/>
        <v>11374.01197</v>
      </c>
      <c r="CS9" s="132">
        <f>CR9/CQ9*100</f>
        <v>44.049122310349624</v>
      </c>
      <c r="CT9" s="132">
        <f>CT12+CT16+CT25+CT39+CT51+CT56+CT74+CT80+CT97+CT102+CT114+CT123+CT136+CT147+CT158+CT171+CT184+CT198+CT202+CT214+CT223+CT230+CT243+CT256+CT270+CT278+CT288+CT299+CT309+CT317+CT326+CT336+CT345+CT354+CT361+CT374+CT383</f>
        <v>8691.2999999999993</v>
      </c>
      <c r="CU9" s="132">
        <f>CU12+CU16+CU25+CU39+CU51+CU56+CU74+CU80+CU97+CU102+CU114+CU123+CU136+CU147+CU158+CU171+CU184+CU198+CU202+CU214+CU223+CU230+CU243+CU256+CU270+CU278+CU288+CU299+CU309+CU317+CU326+CU336+CU345+CU354+CU361+CU374+CU383</f>
        <v>1302.9547400000001</v>
      </c>
      <c r="CV9" s="132">
        <f>CU9/CT9*100</f>
        <v>14.991482747114935</v>
      </c>
      <c r="CW9" s="132">
        <f t="shared" si="41"/>
        <v>657156.60000000009</v>
      </c>
      <c r="CX9" s="132">
        <f t="shared" si="41"/>
        <v>346577.64199999993</v>
      </c>
      <c r="CY9" s="133">
        <f t="shared" si="42"/>
        <v>52.738973024085865</v>
      </c>
      <c r="CZ9" s="132">
        <f t="shared" si="43"/>
        <v>0</v>
      </c>
      <c r="DA9" s="132">
        <f t="shared" si="43"/>
        <v>0</v>
      </c>
      <c r="DB9" s="132"/>
      <c r="DC9" s="132">
        <f t="shared" si="44"/>
        <v>269845.69999999995</v>
      </c>
      <c r="DD9" s="132">
        <f t="shared" si="44"/>
        <v>120301.67280000001</v>
      </c>
      <c r="DE9" s="133">
        <f t="shared" si="45"/>
        <v>44.581652700043037</v>
      </c>
      <c r="DF9" s="132">
        <f>DF12+DF16+DF25+DF39+DF51+DF56+DF74+DF80+DF97+DF102+DF114+DF123+DF136+DF147+DF158+DF171+DF184+DF198+DF202+DF214+DF223+DF230+DF243+DF256+DF270+DF278+DF288+DF299+DF309+DF317+DF326+DF336+DF345+DF354+DF361+DF374+DF383</f>
        <v>44881.999999999985</v>
      </c>
      <c r="DG9" s="132">
        <f>DG12+DG16+DG25+DG39+DG51+DG56+DG74+DG80+DG97+DG102+DG114+DG123+DG136+DG147+DG158+DG171+DG184+DG198+DG202+DG214+DG223+DG230+DG243+DG256+DG270+DG278+DG288+DG299+DG309+DG317+DG326+DG336+DG345+DG354+DG361+DG374+DG383</f>
        <v>7585.7499000000007</v>
      </c>
      <c r="DH9" s="133">
        <f t="shared" si="46"/>
        <v>16.901541597968013</v>
      </c>
      <c r="DI9" s="132">
        <f t="shared" si="47"/>
        <v>281113.55576999998</v>
      </c>
      <c r="DJ9" s="132">
        <f t="shared" si="47"/>
        <v>136883.72639</v>
      </c>
      <c r="DK9" s="133">
        <f t="shared" si="48"/>
        <v>48.693392253909948</v>
      </c>
      <c r="DL9" s="132">
        <f t="shared" si="49"/>
        <v>271624.55403</v>
      </c>
      <c r="DM9" s="132">
        <f t="shared" si="49"/>
        <v>212628.82368</v>
      </c>
      <c r="DN9" s="133">
        <f t="shared" si="50"/>
        <v>78.280413359285589</v>
      </c>
      <c r="DO9" s="132">
        <f>DO12+DO16+DO25+DO39+DO51+DO56+DO74+DO80+DO97+DO102+DO114+DO123+DO136+DO147+DO158+DO171+DO184+DO198+DO202+DO214+DO223+DO230+DO243+DO256+DO270+DO278+DO288+DO299+DO309+DO317+DO326+DO336+DO345+DO354+DO361+DO374+DO383</f>
        <v>12876.1</v>
      </c>
      <c r="DP9" s="132">
        <f>DP12+DP16+DP25+DP39+DP51+DP56+DP74+DP80+DP97+DP102+DP114+DP123+DP136+DP147+DP158+DP171+DP184+DP198+DP202+DP214+DP223+DP230+DP243+DP256+DP270+DP278+DP288+DP299+DP309+DP317+DP326+DP336+DP345+DP354+DP361+DP374+DP383</f>
        <v>7360</v>
      </c>
      <c r="DQ9" s="133">
        <f t="shared" si="51"/>
        <v>57.160164956780392</v>
      </c>
      <c r="DR9" s="132">
        <f t="shared" si="52"/>
        <v>9535.1</v>
      </c>
      <c r="DS9" s="132">
        <f t="shared" si="52"/>
        <v>7151.3249999999998</v>
      </c>
      <c r="DT9" s="133">
        <f t="shared" si="53"/>
        <v>75</v>
      </c>
      <c r="DU9" s="132">
        <f t="shared" si="54"/>
        <v>10932.95918</v>
      </c>
      <c r="DV9" s="132">
        <f t="shared" si="54"/>
        <v>10932.95918</v>
      </c>
      <c r="DW9" s="133">
        <f t="shared" si="55"/>
        <v>100</v>
      </c>
      <c r="DX9" s="132">
        <f t="shared" si="56"/>
        <v>0</v>
      </c>
      <c r="DY9" s="132">
        <f t="shared" si="56"/>
        <v>0</v>
      </c>
      <c r="DZ9" s="133"/>
      <c r="EA9" s="132">
        <f t="shared" si="57"/>
        <v>7630.4000000000005</v>
      </c>
      <c r="EB9" s="132">
        <f t="shared" si="57"/>
        <v>0</v>
      </c>
      <c r="EC9" s="133">
        <f t="shared" si="58"/>
        <v>0</v>
      </c>
      <c r="ED9" s="132">
        <f>ED12+ED16+ED25+ED39+ED51+ED56+ED74+ED80+ED97+ED102+ED114+ED123+ED136+ED147+ED158+ED171+ED184+ED198+ED202+ED214+ED223+ED230+ED243+ED256+ED270+ED278+ED288+ED299+ED309+ED317+ED326+ED336+ED345+ED354+ED361+ED374+ED383</f>
        <v>1607.9920099999999</v>
      </c>
      <c r="EE9" s="132">
        <f>EE12+EE16+EE25+EE39+EE51+EE56+EE74+EE80+EE97+EE102+EE114+EE123+EE136+EE147+EE158+EE171+EE184+EE198+EE202+EE214+EE223+EE230+EE243+EE256+EE270+EE278+EE288+EE299+EE309+EE317+EE326+EE336+EE345+EE354+EE361+EE374+EE383</f>
        <v>1607.9920099999999</v>
      </c>
      <c r="EF9" s="133">
        <f t="shared" si="60"/>
        <v>100</v>
      </c>
      <c r="EG9" s="132">
        <f>EG12+EG16+EG25+EG39+EG51+EG56+EG74+EG80+EG97+EG102+EG114+EG123+EG136+EG147+EG158+EG171+EG184+EG198+EG202+EG214+EG223+EG230+EG243+EG256+EG270+EG278+EG288+EG299+EG309+EG317+EG326+EG336+EG345+EG354+EG361+EG374+EG383</f>
        <v>0</v>
      </c>
      <c r="EH9" s="132">
        <f>EH12+EH16+EH25+EH39+EH51+EH56+EH74+EH80+EH97+EH102+EH114+EH123+EH136+EH147+EH158+EH171+EH184+EH198+EH202+EH214+EH223+EH230+EH243+EH256+EH270+EH278+EH288+EH299+EH309+EH317+EH326+EH336+EH345+EH354+EH361+EH374+EH383</f>
        <v>0</v>
      </c>
      <c r="EI9" s="133"/>
      <c r="EJ9" s="132">
        <f>EJ12+EJ16+EJ25+EJ39+EJ51+EJ56+EJ74+EJ80+EJ97+EJ102+EJ114+EJ123+EJ136+EJ147+EJ158+EJ171+EJ184+EJ198+EJ202+EJ214+EJ223+EJ230+EJ243+EJ256+EJ270+EJ278+EJ288+EJ299+EJ309+EJ317+EJ326+EJ336+EJ345+EJ354+EJ361+EJ374+EJ383</f>
        <v>335710.78657</v>
      </c>
      <c r="EK9" s="132">
        <f>EK12+EK16+EK25+EK39+EK51+EK56+EK74+EK80+EK97+EK102+EK114+EK123+EK136+EK147+EK158+EK171+EK184+EK198+EK202+EK214+EK223+EK230+EK243+EK256+EK270+EK278+EK288+EK299+EK309+EK317+EK326+EK336+EK345+EK354+EK361+EK374+EK383</f>
        <v>328701.13199999998</v>
      </c>
      <c r="EL9" s="133">
        <f t="shared" si="62"/>
        <v>97.911996024429669</v>
      </c>
      <c r="EM9" s="132">
        <f>EM12+EM16+EM25+EM39+EM51+EM56+EM74+EM80+EM97+EM102+EM114+EM123+EM136+EM147+EM158+EM171+EM184+EM198+EM202+EM214+EM223+EM230+EM243+EM256+EM270+EM278+EM288+EM299+EM309+EM317+EM326+EM336+EM345+EM354+EM361+EM374+EM383</f>
        <v>36101.074999999997</v>
      </c>
      <c r="EN9" s="132">
        <f>EN12+EN16+EN25+EN39+EN51+EN56+EN74+EN80+EN97+EN102+EN114+EN123+EN136+EN147+EN158+EN171+EN184+EN198+EN202+EN214+EN223+EN230+EN243+EN256+EN270+EN278+EN288+EN299+EN309+EN317+EN326+EN336+EN345+EN354+EN361+EN374+EN383</f>
        <v>27458.325280000001</v>
      </c>
      <c r="EO9" s="133">
        <f t="shared" si="63"/>
        <v>76.059577948856102</v>
      </c>
      <c r="EP9" s="132">
        <f>EP12+EP16+EP25+EP39+EP51+EP56+EP74+EP80+EP97+EP102+EP114+EP123+EP136+EP147+EP158+EP171+EP184+EP198+EP202+EP214+EP223+EP230+EP243+EP256+EP270+EP278+EP288+EP299+EP309+EP317+EP326+EP336+EP345+EP354+EP361+EP374+EP383</f>
        <v>3027040.7337700003</v>
      </c>
      <c r="EQ9" s="132">
        <f>EQ12+EQ16+EQ25+EQ39+EQ51+EQ56+EQ74+EQ80+EQ97+EQ102+EQ114+EQ123+EQ136+EQ147+EQ158+EQ171+EQ184+EQ198+EQ202+EQ214+EQ223+EQ230+EQ243+EQ256+EQ270+EQ278+EQ288+EQ299+EQ309+EQ317+EQ326+EQ336+EQ345+EQ354+EQ361+EQ374+EQ383</f>
        <v>1368253.4909100002</v>
      </c>
      <c r="ER9" s="133">
        <f t="shared" si="64"/>
        <v>45.201026720440638</v>
      </c>
      <c r="ES9" s="132">
        <f>ES12+ES16+ES25+ES39+ES51+ES56+ES74+ES80+ES97+ES102+ES114+ES123+ES136+ES147+ES158+ES171+ES184+ES198+ES202+ES214+ES223+ES230+ES243+ES256+ES270+ES278+ES288+ES299+ES309+ES317+ES326+ES336+ES345+ES354+ES361+ES374+ES383</f>
        <v>1220032.4754499998</v>
      </c>
      <c r="ET9" s="132">
        <f>ET12+ET16+ET25+ET39+ET51+ET56+ET74+ET80+ET97+ET102+ET114+ET123+ET136+ET147+ET158+ET171+ET184+ET198+ET202+ET214+ET223+ET230+ET243+ET256+ET270+ET278+ET288+ET299+ET309+ET317+ET326+ET336+ET345+ET354+ET361+ET374+ET383</f>
        <v>618200.49594000005</v>
      </c>
      <c r="EU9" s="133">
        <f t="shared" si="65"/>
        <v>50.670822980509712</v>
      </c>
      <c r="EV9" s="132">
        <f>EV12+EV16+EV25+EV39+EV51+EV56+EV74+EV80+EV97+EV102+EV114+EV123+EV136+EV147+EV158+EV171+EV184+EV198+EV202+EV214+EV223+EV230+EV243+EV256+EV270+EV278+EV288+EV299+EV309+EV317+EV326+EV336+EV345+EV354+EV361+EV374+EV383</f>
        <v>0</v>
      </c>
      <c r="EW9" s="132">
        <f>EW12+EW16+EW25+EW39+EW51+EW56+EW74+EW80+EW97+EW102+EW114+EW123+EW136+EW147+EW158+EW171+EW184+EW198+EW202+EW214+EW223+EW230+EW243+EW256+EW270+EW278+EW288+EW299+EW309+EW317+EW326+EW336+EW345+EW354+EW361+EW374+EW383</f>
        <v>0</v>
      </c>
      <c r="EX9" s="133"/>
      <c r="EY9" s="132">
        <f>EY12+EY16+EY25+EY39+EY51+EY56+EY74+EY80+EY97+EY102+EY114+EY123+EY136+EY147+EY158+EY171+EY184+EY198+EY202+EY214+EY223+EY230+EY243+EY256+EY270+EY278+EY288+EY299+EY309+EY317+EY326+EY336+EY345+EY354+EY361+EY374+EY383</f>
        <v>0</v>
      </c>
      <c r="EZ9" s="132">
        <f>EZ12+EZ16+EZ25+EZ39+EZ51+EZ56+EZ74+EZ80+EZ97+EZ102+EZ114+EZ123+EZ136+EZ147+EZ158+EZ171+EZ184+EZ198+EZ202+EZ214+EZ223+EZ230+EZ243+EZ256+EZ270+EZ278+EZ288+EZ299+EZ309+EZ317+EZ326+EZ336+EZ345+EZ354+EZ361+EZ374+EZ383</f>
        <v>0</v>
      </c>
      <c r="FA9" s="133"/>
      <c r="FB9" s="132">
        <f>FB12+FB16+FB25+FB39+FB51+FB56+FB74+FB80+FB97+FB102+FB114+FB123+FB136+FB147+FB158+FB171+FB184+FB198+FB202+FB214+FB223+FB230+FB243+FB256+FB270+FB278+FB288+FB299+FB309+FB317+FB326+FB336+FB345+FB354+FB361+FB374+FB383</f>
        <v>0</v>
      </c>
      <c r="FC9" s="132">
        <f>FC12+FC16+FC25+FC39+FC51+FC56+FC74+FC80+FC97+FC102+FC114+FC123+FC136+FC147+FC158+FC171+FC184+FC198+FC202+FC214+FC223+FC230+FC243+FC256+FC270+FC278+FC288+FC299+FC309+FC317+FC326+FC336+FC345+FC354+FC361+FC374+FC383</f>
        <v>0</v>
      </c>
      <c r="FD9" s="133"/>
      <c r="FE9" s="132">
        <f>FE12+FE16+FE25+FE39+FE51+FE56+FE74+FE80+FE97+FE102+FE114+FE123+FE136+FE147+FE158+FE171+FE184+FE198+FE202+FE214+FE223+FE230+FE243+FE256+FE270+FE278+FE288+FE299+FE309+FE317+FE326+FE336+FE345+FE354+FE361+FE374+FE383</f>
        <v>0</v>
      </c>
      <c r="FF9" s="132">
        <f>FF12+FF16+FF25+FF39+FF51+FF56+FF74+FF80+FF97+FF102+FF114+FF123+FF136+FF147+FF158+FF171+FF184+FF198+FF202+FF214+FF223+FF230+FF243+FF256+FF270+FF278+FF288+FF299+FF309+FF317+FF326+FF336+FF345+FF354+FF361+FF374+FF383</f>
        <v>0</v>
      </c>
      <c r="FG9" s="133"/>
      <c r="FH9" s="132">
        <f>FH12+FH16+FH25+FH39+FH51+FH56+FH74+FH80+FH97+FH102+FH114+FH123+FH136+FH147+FH158+FH171+FH184+FH198+FH202+FH214+FH223+FH230+FH243+FH256+FH270+FH278+FH288+FH299+FH309+FH317+FH326+FH336+FH345+FH354+FH361+FH374+FH383</f>
        <v>112079.86739</v>
      </c>
      <c r="FI9" s="132">
        <f>FI12+FI16+FI25+FI39+FI51+FI56+FI74+FI80+FI97+FI102+FI114+FI123+FI136+FI147+FI158+FI171+FI184+FI198+FI202+FI214+FI223+FI230+FI243+FI256+FI270+FI278+FI288+FI299+FI309+FI317+FI326+FI336+FI345+FI354+FI361+FI374+FI383</f>
        <v>106303.32461</v>
      </c>
      <c r="FJ9" s="133">
        <f t="shared" si="68"/>
        <v>94.846047809907205</v>
      </c>
      <c r="FK9" s="132">
        <f>FK12+FK16+FK25+FK39+FK51+FK56+FK74+FK80+FK97+FK102+FK114+FK123+FK136+FK147+FK158+FK171+FK184+FK198+FK202+FK214+FK223+FK230+FK243+FK256+FK270+FK278+FK288+FK299+FK309+FK317+FK326+FK336+FK345+FK354+FK361+FK374+FK383</f>
        <v>128001.00000000001</v>
      </c>
      <c r="FL9" s="132">
        <f>FL12+FL16+FL25+FL39+FL51+FL56+FL74+FL80+FL97+FL102+FL114+FL123+FL136+FL147+FL158+FL171+FL184+FL198+FL202+FL214+FL223+FL230+FL243+FL256+FL270+FL278+FL288+FL299+FL309+FL317+FL326+FL336+FL345+FL354+FL361+FL374+FL383</f>
        <v>123342.44628</v>
      </c>
      <c r="FM9" s="133">
        <f t="shared" si="69"/>
        <v>96.36053333958327</v>
      </c>
      <c r="FN9" s="132">
        <f>FN12+FN16+FN25+FN39+FN51+FN56+FN74+FN80+FN97+FN102+FN114+FN123+FN136+FN147+FN158+FN171+FN184+FN198+FN202+FN214+FN223+FN230+FN243+FN256+FN270+FN278+FN288+FN299+FN309+FN317+FN326+FN336+FN345+FN354+FN361+FN374+FN383</f>
        <v>2188.9</v>
      </c>
      <c r="FO9" s="132">
        <f>FO12+FO16+FO25+FO39+FO51+FO56+FO74+FO80+FO97+FO102+FO114+FO123+FO136+FO147+FO158+FO171+FO184+FO198+FO202+FO214+FO223+FO230+FO243+FO256+FO270+FO278+FO288+FO299+FO309+FO317+FO326+FO336+FO345+FO354+FO361+FO374+FO383</f>
        <v>2110.9</v>
      </c>
      <c r="FP9" s="133">
        <f t="shared" si="70"/>
        <v>96.436566311846121</v>
      </c>
      <c r="FQ9" s="132">
        <f>FQ12+FQ16+FQ25+FQ39+FQ51+FQ56+FQ74+FQ80+FQ97+FQ102+FQ114+FQ123+FQ136+FQ147+FQ158+FQ171+FQ184+FQ198+FQ202+FQ214+FQ223+FQ230+FQ243+FQ256+FQ270+FQ278+FQ288+FQ299+FQ309+FQ317+FQ326+FQ336+FQ345+FQ354+FQ361+FQ374+FQ383</f>
        <v>103847.1</v>
      </c>
      <c r="FR9" s="132">
        <f>FR12+FR16+FR25+FR39+FR51+FR56+FR74+FR80+FR97+FR102+FR114+FR123+FR136+FR147+FR158+FR171+FR184+FR198+FR202+FR214+FR223+FR230+FR243+FR256+FR270+FR278+FR288+FR299+FR309+FR317+FR326+FR336+FR345+FR354+FR361+FR374+FR383</f>
        <v>94596.82673999999</v>
      </c>
      <c r="FS9" s="133">
        <f t="shared" si="71"/>
        <v>91.092410611369971</v>
      </c>
      <c r="FT9" s="132">
        <f>FT12+FT16+FT25+FT39+FT51+FT56+FT74+FT80+FT97+FT102+FT114+FT123+FT136+FT147+FT158+FT171+FT184+FT198+FT202+FT214+FT223+FT230+FT243+FT256+FT270+FT278+FT288+FT299+FT309+FT317+FT326+FT336+FT345+FT354+FT361+FT374+FT383</f>
        <v>20324.400000000001</v>
      </c>
      <c r="FU9" s="132">
        <f>FU12+FU16+FU25+FU39+FU51+FU56+FU74+FU80+FU97+FU102+FU114+FU123+FU136+FU147+FU158+FU171+FU184+FU198+FU202+FU214+FU223+FU230+FU243+FU256+FU270+FU278+FU288+FU299+FU309+FU317+FU326+FU336+FU345+FU354+FU361+FU374+FU383</f>
        <v>18528.924609999998</v>
      </c>
      <c r="FV9" s="133">
        <f t="shared" si="72"/>
        <v>91.165911958040567</v>
      </c>
      <c r="FW9" s="132">
        <f>FW12+FW16+FW25+FW39+FW51+FW56+FW74+FW80+FW97+FW102+FW114+FW123+FW136+FW147+FW158+FW171+FW184+FW198+FW202+FW214+FW223+FW230+FW243+FW256+FW270+FW278+FW288+FW299+FW309+FW317+FW326+FW336+FW345+FW354+FW361+FW374+FW383</f>
        <v>0</v>
      </c>
      <c r="FX9" s="132">
        <f>FX12+FX16+FX25+FX39+FX51+FX56+FX74+FX80+FX97+FX102+FX114+FX123+FX136+FX147+FX158+FX171+FX184+FX198+FX202+FX214+FX223+FX230+FX243+FX256+FX270+FX278+FX288+FX299+FX309+FX317+FX326+FX336+FX345+FX354+FX361+FX374+FX383</f>
        <v>0</v>
      </c>
      <c r="FY9" s="133"/>
      <c r="FZ9" s="132">
        <f>FZ12+FZ16+FZ25+FZ39+FZ51+FZ56+FZ74+FZ80+FZ97+FZ102+FZ114+FZ123+FZ136+FZ147+FZ158+FZ171+FZ184+FZ198+FZ202+FZ214+FZ223+FZ230+FZ243+FZ256+FZ270+FZ278+FZ288+FZ299+FZ309+FZ317+FZ326+FZ336+FZ345+FZ354+FZ361+FZ374+FZ383</f>
        <v>0</v>
      </c>
      <c r="GA9" s="132">
        <f>GA12+GA16+GA25+GA39+GA51+GA56+GA74+GA80+GA97+GA102+GA114+GA123+GA136+GA147+GA158+GA171+GA184+GA198+GA202+GA214+GA223+GA230+GA243+GA256+GA270+GA278+GA288+GA299+GA309+GA317+GA326+GA336+GA345+GA354+GA361+GA374+GA383</f>
        <v>0</v>
      </c>
      <c r="GB9" s="133"/>
      <c r="GC9" s="132">
        <f>GC12+GC16+GC25+GC39+GC51+GC56+GC74+GC80+GC97+GC102+GC114+GC123+GC136+GC147+GC158+GC171+GC184+GC198+GC202+GC214+GC223+GC230+GC243+GC256+GC270+GC278+GC288+GC299+GC309+GC317+GC326+GC336+GC345+GC354+GC361+GC374+GC383</f>
        <v>0</v>
      </c>
      <c r="GD9" s="132">
        <f>GD12+GD16+GD25+GD39+GD51+GD56+GD74+GD80+GD97+GD102+GD114+GD123+GD136+GD147+GD158+GD171+GD184+GD198+GD202+GD214+GD223+GD230+GD243+GD256+GD270+GD278+GD288+GD299+GD309+GD317+GD326+GD336+GD345+GD354+GD361+GD374+GD383</f>
        <v>0</v>
      </c>
      <c r="GE9" s="133"/>
      <c r="GF9" s="132">
        <f>GF12+GF16+GF25+GF39+GF51+GF56+GF74+GF80+GF97+GF102+GF114+GF123+GF136+GF147+GF158+GF171+GF184+GF198+GF202+GF214+GF223+GF230+GF243+GF256+GF270+GF278+GF288+GF299+GF309+GF317+GF326+GF336+GF345+GF354+GF361+GF374+GF383</f>
        <v>0</v>
      </c>
      <c r="GG9" s="132">
        <f>GG12+GG16+GG25+GG39+GG51+GG56+GG74+GG80+GG97+GG102+GG114+GG123+GG136+GG147+GG158+GG171+GG184+GG198+GG202+GG214+GG223+GG230+GG243+GG256+GG270+GG278+GG288+GG299+GG309+GG317+GG326+GG336+GG345+GG354+GG361+GG374+GG383</f>
        <v>0</v>
      </c>
      <c r="GH9" s="133"/>
      <c r="GI9" s="132">
        <f>GI12+GI16+GI25+GI39+GI51+GI56+GI74+GI80+GI97+GI102+GI114+GI123+GI136+GI147+GI158+GI171+GI184+GI198+GI202+GI214+GI223+GI230+GI243+GI256+GI270+GI278+GI288+GI299+GI309+GI317+GI326+GI336+GI345+GI354+GI361+GI374+GI383</f>
        <v>0</v>
      </c>
      <c r="GJ9" s="132">
        <f>GJ12+GJ16+GJ25+GJ39+GJ51+GJ56+GJ74+GJ80+GJ97+GJ102+GJ114+GJ123+GJ136+GJ147+GJ158+GJ171+GJ184+GJ198+GJ202+GJ214+GJ223+GJ230+GJ243+GJ256+GJ270+GJ278+GJ288+GJ299+GJ309+GJ317+GJ326+GJ336+GJ345+GJ354+GJ361+GJ374+GJ383</f>
        <v>0</v>
      </c>
      <c r="GK9" s="133"/>
      <c r="GL9" s="132">
        <f>GL12+GL16+GL25+GL39+GL51+GL56+GL74+GL80+GL97+GL102+GL114+GL123+GL136+GL147+GL158+GL171+GL184+GL198+GL202+GL214+GL223+GL230+GL243+GL256+GL270+GL278+GL288+GL299+GL309+GL317+GL326+GL336+GL345+GL354+GL361+GL374+GL383</f>
        <v>2854.3877599999996</v>
      </c>
      <c r="GM9" s="132">
        <f>GM12+GM16+GM25+GM39+GM51+GM56+GM74+GM80+GM97+GM102+GM114+GM123+GM136+GM147+GM158+GM171+GM184+GM198+GM202+GM214+GM223+GM230+GM243+GM256+GM270+GM278+GM288+GM299+GM309+GM317+GM326+GM336+GM345+GM354+GM361+GM374+GM383</f>
        <v>2854.3877599999996</v>
      </c>
      <c r="GN9" s="133">
        <f t="shared" si="74"/>
        <v>100</v>
      </c>
      <c r="GO9" s="132">
        <f t="shared" ref="GO9:GP9" si="82">GO12+GO16+GO25+GO39+GO51+GO56+GO74+GO80+GO97+GO102+GO114+GO123+GO136+GO147+GO158+GO171+GO184+GO198+GO202+GO214+GO223+GO230+GO243+GO256+GO270+GO278+GO288+GO299+GO309+GO317+GO326+GO336+GO345+GO354+GO361+GO374+GO383</f>
        <v>0</v>
      </c>
      <c r="GP9" s="132">
        <f t="shared" si="82"/>
        <v>0</v>
      </c>
      <c r="GQ9" s="133"/>
      <c r="GR9" s="132">
        <f t="shared" ref="GR9:GS9" si="83">GR12+GR16+GR25+GR39+GR51+GR56+GR74+GR80+GR97+GR102+GR114+GR123+GR136+GR147+GR158+GR171+GR184+GR198+GR202+GR214+GR223+GR230+GR243+GR256+GR270+GR278+GR288+GR299+GR309+GR317+GR326+GR336+GR345+GR354+GR361+GR374+GR383</f>
        <v>60128.98</v>
      </c>
      <c r="GS9" s="132">
        <f t="shared" si="83"/>
        <v>35045.826659999999</v>
      </c>
      <c r="GT9" s="133">
        <f t="shared" si="78"/>
        <v>58.284419027231124</v>
      </c>
      <c r="GU9" s="132">
        <f>GU12+GU16+GU25+GU39+GU51+GU56+GU74+GU80+GU97+GU102+GU114+GU123+GU136+GU147+GU158+GU171+GU184+GU198+GU202+GU214+GU223+GU230+GU243+GU256+GU270+GU278+GU288+GU299+GU309+GU317+GU326+GU336+GU345+GU354+GU361+GU374+GU383</f>
        <v>0</v>
      </c>
      <c r="GV9" s="132">
        <f>GV12+GV16+GV25+GV39+GV51+GV56+GV74+GV80+GV97+GV102+GV114+GV123+GV136+GV147+GV158+GV171+GV184+GV198+GV202+GV214+GV223+GV230+GV243+GV256+GV270+GV278+GV288+GV299+GV309+GV317+GV326+GV336+GV345+GV354+GV361+GV374+GV383</f>
        <v>0</v>
      </c>
      <c r="GW9" s="133"/>
      <c r="GX9" s="132">
        <f>GX12+GX16+GX25+GX39+GX51+GX56+GX74+GX80+GX97+GX102+GX114+GX123+GX136+GX147+GX158+GX171+GX184+GX198+GX202+GX214+GX223+GX230+GX243+GX256+GX270+GX278+GX288+GX299+GX309+GX317+GX326+GX336+GX345+GX354+GX361+GX374+GX383</f>
        <v>0</v>
      </c>
      <c r="GY9" s="132">
        <f>GY12+GY16+GY25+GY39+GY51+GY56+GY74+GY80+GY97+GY102+GY114+GY123+GY136+GY147+GY158+GY171+GY184+GY198+GY202+GY214+GY223+GY230+GY243+GY256+GY270+GY278+GY288+GY299+GY309+GY317+GY326+GY336+GY345+GY354+GY361+GY374+GY383</f>
        <v>0</v>
      </c>
      <c r="GZ9" s="133"/>
      <c r="HA9" s="132">
        <f>HA12+HA16+HA25+HA39+HA51+HA56+HA74+HA80+HA97+HA102+HA114+HA123+HA136+HA147+HA158+HA171+HA184+HA198+HA202+HA214+HA223+HA230+HA243+HA256+HA270+HA278+HA288+HA299+HA309+HA317+HA326+HA336+HA345+HA354+HA361+HA374+HA383</f>
        <v>0</v>
      </c>
      <c r="HB9" s="132">
        <f>HB12+HB16+HB25+HB39+HB51+HB56+HB74+HB80+HB97+HB102+HB114+HB123+HB136+HB147+HB158+HB171+HB184+HB198+HB202+HB214+HB223+HB230+HB243+HB256+HB270+HB278+HB288+HB299+HB309+HB317+HB326+HB336+HB345+HB354+HB361+HB374+HB383</f>
        <v>0</v>
      </c>
      <c r="HC9" s="133"/>
      <c r="HD9" s="132">
        <f>HD12+HD16+HD25+HD39+HD51+HD56+HD74+HD80+HD97+HD102+HD114+HD123+HD136+HD147+HD158+HD171+HD184+HD198+HD202+HD214+HD223+HD230+HD243+HD256+HD270+HD278+HD288+HD299+HD309+HD317+HD326+HD336+HD345+HD354+HD361+HD374+HD383</f>
        <v>4953.3308500000003</v>
      </c>
      <c r="HE9" s="132">
        <f>HE12+HE16+HE25+HE39+HE51+HE56+HE74+HE80+HE97+HE102+HE114+HE123+HE136+HE147+HE158+HE171+HE184+HE198+HE202+HE214+HE223+HE230+HE243+HE256+HE270+HE278+HE288+HE299+HE309+HE317+HE326+HE336+HE345+HE354+HE361+HE374+HE383</f>
        <v>0</v>
      </c>
      <c r="HF9" s="133"/>
      <c r="HG9" s="132">
        <f>HG12+HG16+HG25+HG39+HG51+HG56+HG74+HG80+HG97+HG102+HG114+HG123+HG136+HG147+HG158+HG171+HG184+HG198+HG202+HG214+HG223+HG230+HG243+HG256+HG270+HG278+HG288+HG299+HG309+HG317+HG326+HG336+HG345+HG354+HG361+HG374+HG383</f>
        <v>155815.77168999999</v>
      </c>
      <c r="HH9" s="132">
        <f>HH12+HH16+HH25+HH39+HH51+HH56+HH74+HH80+HH97+HH102+HH114+HH123+HH136+HH147+HH158+HH171+HH184+HH198+HH202+HH214+HH223+HH230+HH243+HH256+HH270+HH278+HH288+HH299+HH309+HH317+HH326+HH336+HH345+HH354+HH361+HH374+HH383</f>
        <v>0</v>
      </c>
      <c r="HI9" s="133"/>
      <c r="HJ9" s="132">
        <f>HJ12+HJ16+HJ25+HJ39+HJ51+HJ56+HJ74+HJ80+HJ97+HJ102+HJ114+HJ123+HJ136+HJ147+HJ158+HJ171+HJ184+HJ198+HJ202+HJ214+HJ223+HJ230+HJ243+HJ256+HJ270+HJ278+HJ288+HJ299+HJ309+HJ317+HJ326+HJ336+HJ345+HJ354+HJ361+HJ374+HJ383</f>
        <v>568663.26530999993</v>
      </c>
      <c r="HK9" s="132">
        <f>HK12+HK16+HK25+HK39+HK51+HK56+HK74+HK80+HK97+HK102+HK114+HK123+HK136+HK147+HK158+HK171+HK184+HK198+HK202+HK214+HK223+HK230+HK243+HK256+HK270+HK278+HK288+HK299+HK309+HK317+HK326+HK336+HK345+HK354+HK361+HK374+HK383</f>
        <v>0</v>
      </c>
      <c r="HL9" s="133"/>
      <c r="HM9" s="132">
        <f>HM12+HM16+HM25+HM39+HM51+HM56+HM74+HM80+HM97+HM102+HM114+HM123+HM136+HM147+HM158+HM171+HM184+HM198+HM202+HM214+HM223+HM230+HM243+HM256+HM270+HM278+HM288+HM299+HM309+HM317+HM326+HM336+HM345+HM354+HM361+HM374+HM383</f>
        <v>0</v>
      </c>
      <c r="HN9" s="132">
        <f>HN12+HN16+HN25+HN39+HN51+HN56+HN74+HN80+HN97+HN102+HN114+HN123+HN136+HN147+HN158+HN171+HN184+HN198+HN202+HN214+HN223+HN230+HN243+HN256+HN270+HN278+HN288+HN299+HN309+HN317+HN326+HN336+HN345+HN354+HN361+HN374+HN383</f>
        <v>0</v>
      </c>
      <c r="HO9" s="133"/>
      <c r="HP9" s="132">
        <f>HP12+HP16+HP25+HP39+HP51+HP56+HP74+HP80+HP97+HP102+HP114+HP123+HP136+HP147+HP158+HP171+HP184+HP198+HP202+HP214+HP223+HP230+HP243+HP256+HP270+HP278+HP288+HP299+HP309+HP317+HP326+HP336+HP345+HP354+HP361+HP374+HP383</f>
        <v>0</v>
      </c>
      <c r="HQ9" s="132">
        <f>HQ12+HQ16+HQ25+HQ39+HQ51+HQ56+HQ74+HQ80+HQ97+HQ102+HQ114+HQ123+HQ136+HQ147+HQ158+HQ171+HQ184+HQ198+HQ202+HQ214+HQ223+HQ230+HQ243+HQ256+HQ270+HQ278+HQ288+HQ299+HQ309+HQ317+HQ326+HQ336+HQ345+HQ354+HQ361+HQ374+HQ383</f>
        <v>0</v>
      </c>
      <c r="HR9" s="133"/>
      <c r="HS9" s="132">
        <f>HS12+HS16+HS25+HS39+HS51+HS56+HS74+HS80+HS97+HS102+HS114+HS123+HS136+HS147+HS158+HS171+HS184+HS198+HS202+HS214+HS223+HS230+HS243+HS256+HS270+HS278+HS288+HS299+HS309+HS317+HS326+HS336+HS345+HS354+HS361+HS374+HS383</f>
        <v>39947.509999999995</v>
      </c>
      <c r="HT9" s="132">
        <f>HT12+HT16+HT25+HT39+HT51+HT56+HT74+HT80+HT97+HT102+HT114+HT123+HT136+HT147+HT158+HT171+HT184+HT198+HT202+HT214+HT223+HT230+HT243+HT256+HT270+HT278+HT288+HT299+HT309+HT317+HT326+HT336+HT345+HT354+HT361+HT374+HT383</f>
        <v>0</v>
      </c>
      <c r="HU9" s="133"/>
    </row>
    <row r="10" spans="1:229" s="19" customFormat="1" ht="15.75" x14ac:dyDescent="0.25">
      <c r="A10" s="124" t="s">
        <v>103</v>
      </c>
      <c r="B10" s="133">
        <f t="shared" si="79"/>
        <v>6554374.8455099994</v>
      </c>
      <c r="C10" s="133">
        <f t="shared" si="80"/>
        <v>5053912.633510001</v>
      </c>
      <c r="D10" s="133">
        <f t="shared" si="0"/>
        <v>77.107470241378195</v>
      </c>
      <c r="E10" s="132">
        <f t="shared" si="1"/>
        <v>0</v>
      </c>
      <c r="F10" s="132">
        <f t="shared" si="1"/>
        <v>0</v>
      </c>
      <c r="G10" s="133"/>
      <c r="H10" s="133">
        <f>SUM(H13:H14)+SUM(H17:H23)+SUM(H26:H37)+SUM(H40:H49)+SUM(H52:H54)+SUM(H57:H72)+SUM(H75:H78)+SUM(H81:H95)+SUM(H98:H100)+SUM(H103:H112)+SUM(H115:H121)+SUM(H124:H134)+SUM(H137:H145)+SUM(H148:H156)+SUM(H159:H169)+SUM(H172:H182)+SUM(H185:H196)+SUM(H199:H200)+SUM(H203:H212)+SUM(H215:H221)+SUM(H224:H228)+SUM(H231:H241)+SUM(H231:H241)+SUM(H244:H254)+SUM(H257:H268)+SUM(H271:H276)+SUM(H279:H286)+SUM(H289:H297)+SUM(H300:H307)+SUM(H311:H315)+SUM(H318:H324)+SUM(H327:H334)+SUM(H337:H343)+SUM(H346:H352)+SUM(H355:H359)+SUM(H362:H372)+SUM(H375:H381)+SUM(H384:H388)</f>
        <v>0</v>
      </c>
      <c r="I10" s="133">
        <f>SUM(I13:I14)+SUM(I17:I23)+SUM(I26:I37)+SUM(I40:I49)+SUM(I52:I54)+SUM(I57:I72)+SUM(I75:I78)+SUM(I81:I95)+SUM(I98:I100)+SUM(I103:I112)+SUM(I115:I121)+SUM(I124:I134)+SUM(I137:I145)+SUM(I148:I156)+SUM(I159:I169)+SUM(I172:I182)+SUM(I185:I196)+SUM(I199:I200)+SUM(I203:I212)+SUM(I215:I221)+SUM(I224:I228)+SUM(I231:I241)+SUM(I231:I241)+SUM(I244:I254)+SUM(I257:I268)+SUM(I271:I276)+SUM(I279:I286)+SUM(I289:I297)+SUM(I300:I307)+SUM(I311:I315)+SUM(I318:I324)+SUM(I327:I334)+SUM(I337:I343)+SUM(I346:I352)+SUM(I355:I359)+SUM(I362:I372)+SUM(I375:I381)+SUM(I384:I388)</f>
        <v>0</v>
      </c>
      <c r="J10" s="132"/>
      <c r="K10" s="133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133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132"/>
      <c r="N10" s="133">
        <f>SUM(N13:N14)+SUM(N17:N23)+SUM(N26:N37)+SUM(N40:N49)+SUM(N52:N54)+SUM(N57:N72)+SUM(N75:N78)+SUM(N81:N95)+SUM(N98:N100)+SUM(N103:N112)+SUM(N115:N121)+SUM(N124:N134)+SUM(N137:N145)+SUM(N148:N156)+SUM(N159:N169)+SUM(N172:N182)+SUM(N185:N196)+SUM(N199:N200)+SUM(N203:N212)+SUM(N215:N221)+SUM(N224:N228)+SUM(N231:N241)+SUM(N231:N241)+SUM(N244:N254)+SUM(N257:N268)+SUM(N271:N276)+SUM(N279:N286)+SUM(N289:N297)+SUM(N300:N307)+SUM(N311:N315)+SUM(N318:N324)+SUM(N327:N334)+SUM(N337:N343)+SUM(N346:N352)+SUM(N355:N359)+SUM(N362:N372)+SUM(N375:N381)+SUM(N384:N388)</f>
        <v>0</v>
      </c>
      <c r="O10" s="133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132"/>
      <c r="Q10" s="133">
        <f>SUM(Q13:Q14)+SUM(Q17:Q23)+SUM(Q26:Q37)+SUM(Q40:Q49)+SUM(Q52:Q54)+SUM(Q57:Q72)+SUM(Q75:Q78)+SUM(Q81:Q95)+SUM(Q98:Q100)+SUM(Q103:Q112)+SUM(Q115:Q121)+SUM(Q124:Q134)+SUM(Q137:Q145)+SUM(Q148:Q156)+SUM(Q159:Q169)+SUM(Q172:Q182)+SUM(Q185:Q196)+SUM(Q199:Q200)+SUM(Q203:Q212)+SUM(Q215:Q221)+SUM(Q224:Q228)+SUM(Q231:Q241)+SUM(Q231:Q241)+SUM(Q244:Q254)+SUM(Q257:Q268)+SUM(Q271:Q276)+SUM(Q279:Q286)+SUM(Q289:Q297)+SUM(Q300:Q307)+SUM(Q311:Q315)+SUM(Q318:Q324)+SUM(Q327:Q334)+SUM(Q337:Q343)+SUM(Q346:Q352)+SUM(Q355:Q359)+SUM(Q362:Q372)+SUM(Q375:Q381)+SUM(Q384:Q388)</f>
        <v>0</v>
      </c>
      <c r="R10" s="133">
        <f>SUM(R13:R14)+SUM(R17:R23)+SUM(R26:R37)+SUM(R40:R49)+SUM(R52:R54)+SUM(R57:R72)+SUM(R75:R78)+SUM(R81:R95)+SUM(R98:R100)+SUM(R103:R112)+SUM(R115:R121)+SUM(R124:R134)+SUM(R137:R145)+SUM(R148:R156)+SUM(R159:R169)+SUM(R172:R182)+SUM(R185:R196)+SUM(R199:R200)+SUM(R203:R212)+SUM(R215:R221)+SUM(R224:R228)+SUM(R231:R241)+SUM(R231:R241)+SUM(R244:R254)+SUM(R257:R268)+SUM(R271:R276)+SUM(R279:R286)+SUM(R289:R297)+SUM(R300:R307)+SUM(R311:R315)+SUM(R318:R324)+SUM(R327:R334)+SUM(R337:R343)+SUM(R346:R352)+SUM(R355:R359)+SUM(R362:R372)+SUM(R375:R381)+SUM(R384:R388)</f>
        <v>0</v>
      </c>
      <c r="S10" s="132"/>
      <c r="T10" s="133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133">
        <f>SUM(U13:U14)+SUM(U17:U23)+SUM(U26:U37)+SUM(U40:U49)+SUM(U52:U54)+SUM(U57:U72)+SUM(U75:U78)+SUM(U81:U95)+SUM(U98:U100)+SUM(U103:U112)+SUM(U115:U121)+SUM(U124:U134)+SUM(U137:U145)+SUM(U148:U156)+SUM(U159:U169)+SUM(U172:U182)+SUM(U185:U196)+SUM(U199:U200)+SUM(U203:U212)+SUM(U215:U221)+SUM(U224:U228)+SUM(U231:U241)+SUM(U231:U241)+SUM(U244:U254)+SUM(U257:U268)+SUM(U271:U276)+SUM(U279:U286)+SUM(U289:U297)+SUM(U300:U307)+SUM(U311:U315)+SUM(U318:U324)+SUM(U327:U334)+SUM(U337:U343)+SUM(U346:U352)+SUM(U355:U359)+SUM(U362:U372)+SUM(U375:U381)+SUM(U384:U388)</f>
        <v>0</v>
      </c>
      <c r="V10" s="132"/>
      <c r="W10" s="133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133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132"/>
      <c r="Z10" s="133">
        <f>SUM(Z13:Z14)+SUM(Z17:Z23)+SUM(Z26:Z37)+SUM(Z40:Z49)+SUM(Z52:Z54)+SUM(Z57:Z72)+SUM(Z75:Z78)+SUM(Z81:Z95)+SUM(Z98:Z100)+SUM(Z103:Z112)+SUM(Z115:Z121)+SUM(Z124:Z134)+SUM(Z137:Z145)+SUM(Z148:Z156)+SUM(Z159:Z169)+SUM(Z172:Z182)+SUM(Z185:Z196)+SUM(Z199:Z200)+SUM(Z203:Z212)+SUM(Z215:Z221)+SUM(Z224:Z228)+SUM(Z231:Z241)+SUM(Z231:Z241)+SUM(Z244:Z254)+SUM(Z257:Z268)+SUM(Z271:Z276)+SUM(Z279:Z286)+SUM(Z289:Z297)+SUM(Z300:Z307)+SUM(Z311:Z315)+SUM(Z318:Z324)+SUM(Z327:Z334)+SUM(Z337:Z343)+SUM(Z346:Z352)+SUM(Z355:Z359)+SUM(Z362:Z372)+SUM(Z375:Z381)+SUM(Z384:Z388)</f>
        <v>173069.70959000001</v>
      </c>
      <c r="AA10" s="133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123988.69943000001</v>
      </c>
      <c r="AB10" s="132">
        <f t="shared" ref="AB10" si="84">AA10/Z10*100</f>
        <v>71.640901070284158</v>
      </c>
      <c r="AC10" s="133">
        <f>SUM(AC13:AC14)+SUM(AC17:AC23)+SUM(AC26:AC37)+SUM(AC40:AC49)+SUM(AC52:AC54)+SUM(AC57:AC72)+SUM(AC75:AC78)+SUM(AC81:AC95)+SUM(AC98:AC100)+SUM(AC103:AC112)+SUM(AC115:AC121)+SUM(AC124:AC134)+SUM(AC137:AC145)+SUM(AC148:AC156)+SUM(AC159:AC169)+SUM(AC172:AC182)+SUM(AC185:AC196)+SUM(AC199:AC200)+SUM(AC203:AC212)+SUM(AC215:AC221)+SUM(AC224:AC228)+SUM(AC231:AC241)+SUM(AC231:AC241)+SUM(AC244:AC254)+SUM(AC257:AC268)+SUM(AC271:AC276)+SUM(AC279:AC286)+SUM(AC289:AC297)+SUM(AC300:AC307)+SUM(AC311:AC315)+SUM(AC318:AC324)+SUM(AC327:AC334)+SUM(AC337:AC343)+SUM(AC346:AC352)+SUM(AC355:AC359)+SUM(AC362:AC372)+SUM(AC375:AC381)+SUM(AC384:AC388)</f>
        <v>2678.6517000000003</v>
      </c>
      <c r="AD10" s="133">
        <f>SUM(AD13:AD14)+SUM(AD17:AD23)+SUM(AD26:AD37)+SUM(AD40:AD49)+SUM(AD52:AD54)+SUM(AD57:AD72)+SUM(AD75:AD78)+SUM(AD81:AD95)+SUM(AD98:AD100)+SUM(AD103:AD112)+SUM(AD115:AD121)+SUM(AD124:AD134)+SUM(AD137:AD145)+SUM(AD148:AD156)+SUM(AD159:AD169)+SUM(AD172:AD182)+SUM(AD185:AD196)+SUM(AD199:AD200)+SUM(AD203:AD212)+SUM(AD215:AD221)+SUM(AD224:AD228)+SUM(AD231:AD241)+SUM(AD231:AD241)+SUM(AD244:AD254)+SUM(AD257:AD268)+SUM(AD271:AD276)+SUM(AD279:AD286)+SUM(AD289:AD297)+SUM(AD300:AD307)+SUM(AD311:AD315)+SUM(AD318:AD324)+SUM(AD327:AD334)+SUM(AD337:AD343)+SUM(AD346:AD352)+SUM(AD355:AD359)+SUM(AD362:AD372)+SUM(AD375:AD381)+SUM(AD384:AD388)</f>
        <v>2678.6517000000003</v>
      </c>
      <c r="AE10" s="133">
        <f>AD10/AC10*100</f>
        <v>100</v>
      </c>
      <c r="AF10" s="133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0</v>
      </c>
      <c r="AG10" s="133">
        <f>SUM(AG13:AG14)+SUM(AG17:AG23)+SUM(AG26:AG37)+SUM(AG40:AG49)+SUM(AG52:AG54)+SUM(AG57:AG72)+SUM(AG75:AG78)+SUM(AG81:AG95)+SUM(AG98:AG100)+SUM(AG103:AG112)+SUM(AG115:AG121)+SUM(AG124:AG134)+SUM(AG137:AG145)+SUM(AG148:AG156)+SUM(AG159:AG169)+SUM(AG172:AG182)+SUM(AG185:AG196)+SUM(AG199:AG200)+SUM(AG203:AG212)+SUM(AG215:AG221)+SUM(AG224:AG228)+SUM(AG231:AG241)+SUM(AG231:AG241)+SUM(AG244:AG254)+SUM(AG257:AG268)+SUM(AG271:AG276)+SUM(AG279:AG286)+SUM(AG289:AG297)+SUM(AG300:AG307)+SUM(AG311:AG315)+SUM(AG318:AG324)+SUM(AG327:AG334)+SUM(AG337:AG343)+SUM(AG346:AG352)+SUM(AG355:AG359)+SUM(AG362:AG372)+SUM(AG375:AG381)+SUM(AG384:AG388)</f>
        <v>0</v>
      </c>
      <c r="AH10" s="133"/>
      <c r="AI10" s="133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102.04082000000001</v>
      </c>
      <c r="AJ10" s="133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102.04082000000001</v>
      </c>
      <c r="AK10" s="133">
        <f t="shared" si="11"/>
        <v>100</v>
      </c>
      <c r="AL10" s="133"/>
      <c r="AM10" s="133"/>
      <c r="AN10" s="133"/>
      <c r="AO10" s="133">
        <f>SUM(AO13:AO14)+SUM(AO17:AO23)+SUM(AO26:AO37)+SUM(AO40:AO49)+SUM(AO52:AO54)+SUM(AO57:AO72)+SUM(AO75:AO78)+SUM(AO81:AO95)+SUM(AO98:AO100)+SUM(AO103:AO112)+SUM(AO115:AO121)+SUM(AO124:AO134)+SUM(AO137:AO145)+SUM(AO148:AO156)+SUM(AO159:AO169)+SUM(AO172:AO182)+SUM(AO185:AO196)+SUM(AO199:AO200)+SUM(AO203:AO212)+SUM(AO215:AO221)+SUM(AO224:AO228)+SUM(AO231:AO241)+SUM(AO231:AO241)+SUM(AO244:AO254)+SUM(AO257:AO268)+SUM(AO271:AO276)+SUM(AO279:AO286)+SUM(AO289:AO297)+SUM(AO300:AO307)+SUM(AO311:AO315)+SUM(AO318:AO324)+SUM(AO327:AO334)+SUM(AO337:AO343)+SUM(AO346:AO352)+SUM(AO355:AO359)+SUM(AO362:AO372)+SUM(AO375:AO381)+SUM(AO384:AO388)</f>
        <v>216.81279999999998</v>
      </c>
      <c r="AP10" s="133">
        <f>SUM(AP13:AP14)+SUM(AP17:AP23)+SUM(AP26:AP37)+SUM(AP40:AP49)+SUM(AP52:AP54)+SUM(AP57:AP72)+SUM(AP75:AP78)+SUM(AP81:AP95)+SUM(AP98:AP100)+SUM(AP103:AP112)+SUM(AP115:AP121)+SUM(AP124:AP134)+SUM(AP137:AP145)+SUM(AP148:AP156)+SUM(AP159:AP169)+SUM(AP172:AP182)+SUM(AP185:AP196)+SUM(AP199:AP200)+SUM(AP203:AP212)+SUM(AP215:AP221)+SUM(AP224:AP228)+SUM(AP231:AP241)+SUM(AP231:AP241)+SUM(AP244:AP254)+SUM(AP257:AP268)+SUM(AP271:AP276)+SUM(AP279:AP286)+SUM(AP289:AP297)+SUM(AP300:AP307)+SUM(AP311:AP315)+SUM(AP318:AP324)+SUM(AP327:AP334)+SUM(AP337:AP343)+SUM(AP346:AP352)+SUM(AP355:AP359)+SUM(AP362:AP372)+SUM(AP375:AP381)+SUM(AP384:AP388)</f>
        <v>216.81279999999998</v>
      </c>
      <c r="AQ10" s="133">
        <f t="shared" si="14"/>
        <v>100</v>
      </c>
      <c r="AR10" s="133"/>
      <c r="AS10" s="133"/>
      <c r="AT10" s="133"/>
      <c r="AU10" s="133">
        <f>SUM(AU13:AU14)+SUM(AU17:AU23)+SUM(AU26:AU37)+SUM(AU40:AU49)+SUM(AU52:AU54)+SUM(AU57:AU72)+SUM(AU75:AU78)+SUM(AU81:AU95)+SUM(AU98:AU100)+SUM(AU103:AU112)+SUM(AU115:AU121)+SUM(AU124:AU134)+SUM(AU137:AU145)+SUM(AU148:AU156)+SUM(AU159:AU169)+SUM(AU172:AU182)+SUM(AU185:AU196)+SUM(AU199:AU200)+SUM(AU203:AU212)+SUM(AU215:AU221)+SUM(AU224:AU228)+SUM(AU231:AU241)+SUM(AU244:AU254)+SUM(AU257:AU268)+SUM(AU271:AU276)+SUM(AU279:AU286)+SUM(AU289:AU297)+SUM(AU300:AU307)+SUM(AU311:AU315)+SUM(AU318:AU324)+SUM(AU327:AU334)+SUM(AU337:AU343)+SUM(AU346:AU352)+SUM(AU355:AU359)+SUM(AU362:AU372)+SUM(AU375:AU381)+SUM(AU384:AU388)</f>
        <v>0</v>
      </c>
      <c r="AV10" s="133">
        <f>SUM(AV13:AV14)+SUM(AV17:AV23)+SUM(AV26:AV37)+SUM(AV40:AV49)+SUM(AV52:AV54)+SUM(AV57:AV72)+SUM(AV75:AV78)+SUM(AV81:AV95)+SUM(AV98:AV100)+SUM(AV103:AV112)+SUM(AV115:AV121)+SUM(AV124:AV134)+SUM(AV137:AV145)+SUM(AV148:AV156)+SUM(AV159:AV169)+SUM(AV172:AV182)+SUM(AV185:AV196)+SUM(AV199:AV200)+SUM(AV203:AV212)+SUM(AV215:AV221)+SUM(AV224:AV228)+SUM(AV231:AV241)+SUM(AV244:AV254)+SUM(AV257:AV268)+SUM(AV271:AV276)+SUM(AV279:AV286)+SUM(AV289:AV297)+SUM(AV300:AV307)+SUM(AV311:AV315)+SUM(AV318:AV324)+SUM(AV327:AV334)+SUM(AV337:AV343)+SUM(AV346:AV352)+SUM(AV355:AV359)+SUM(AV362:AV372)+SUM(AV375:AV381)+SUM(AV384:AV388)</f>
        <v>0</v>
      </c>
      <c r="AW10" s="132"/>
      <c r="AX10" s="133">
        <f>SUM(AX13:AX14)+SUM(AX17:AX23)+SUM(AX26:AX37)+SUM(AX40:AX49)+SUM(AX52:AX54)+SUM(AX57:AX72)+SUM(AX75:AX78)+SUM(AX81:AX95)+SUM(AX98:AX100)+SUM(AX103:AX112)+SUM(AX115:AX121)+SUM(AX124:AX134)+SUM(AX137:AX145)+SUM(AX148:AX156)+SUM(AX159:AX169)+SUM(AX172:AX182)+SUM(AX185:AX196)+SUM(AX199:AX200)+SUM(AX203:AX212)+SUM(AX215:AX221)+SUM(AX224:AX228)+SUM(AX231:AX241)+SUM(AX244:AX254)+SUM(AX257:AX268)+SUM(AX271:AX276)+SUM(AX279:AX286)+SUM(AX289:AX297)+SUM(AX300:AX307)+SUM(AX311:AX315)+SUM(AX318:AX324)+SUM(AX327:AX334)+SUM(AX337:AX343)+SUM(AX346:AX352)+SUM(AX355:AX359)+SUM(AX362:AX372)+SUM(AX375:AX381)+SUM(AX384:AX388)</f>
        <v>129726.74038999999</v>
      </c>
      <c r="AY10" s="133">
        <f>SUM(AY13:AY14)+SUM(AY17:AY23)+SUM(AY26:AY37)+SUM(AY40:AY49)+SUM(AY52:AY54)+SUM(AY57:AY72)+SUM(AY75:AY78)+SUM(AY81:AY95)+SUM(AY98:AY100)+SUM(AY103:AY112)+SUM(AY115:AY121)+SUM(AY124:AY134)+SUM(AY137:AY145)+SUM(AY148:AY156)+SUM(AY159:AY169)+SUM(AY172:AY182)+SUM(AY185:AY196)+SUM(AY199:AY200)+SUM(AY203:AY212)+SUM(AY215:AY221)+SUM(AY224:AY228)+SUM(AY231:AY241)+SUM(AY244:AY254)+SUM(AY257:AY268)+SUM(AY271:AY276)+SUM(AY279:AY286)+SUM(AY289:AY297)+SUM(AY300:AY307)+SUM(AY311:AY315)+SUM(AY318:AY324)+SUM(AY327:AY334)+SUM(AY337:AY343)+SUM(AY346:AY352)+SUM(AY355:AY359)+SUM(AY362:AY372)+SUM(AY375:AY381)+SUM(AY384:AY388)</f>
        <v>69583.579210000011</v>
      </c>
      <c r="AZ10" s="132">
        <f t="shared" ref="AZ10" si="85">AY10/AX10*100</f>
        <v>53.638578292192932</v>
      </c>
      <c r="BA10" s="133">
        <f>SUM(BA13:BA14)+SUM(BA17:BA23)+SUM(BA26:BA37)+SUM(BA40:BA49)+SUM(BA52:BA54)+SUM(BA57:BA72)+SUM(BA75:BA78)+SUM(BA81:BA95)+SUM(BA98:BA100)+SUM(BA103:BA112)+SUM(BA115:BA121)+SUM(BA124:BA134)+SUM(BA137:BA145)+SUM(BA148:BA156)+SUM(BA159:BA169)+SUM(BA172:BA182)+SUM(BA185:BA196)+SUM(BA199:BA200)+SUM(BA203:BA212)+SUM(BA215:BA221)+SUM(BA224:BA228)+SUM(BA231:BA241)+SUM(BA244:BA254)+SUM(BA257:BA268)+SUM(BA271:BA276)+SUM(BA279:BA286)+SUM(BA289:BA297)+SUM(BA300:BA307)+SUM(BA311:BA315)+SUM(BA318:BA324)+SUM(BA327:BA334)+SUM(BA337:BA343)+SUM(BA346:BA352)+SUM(BA355:BA359)+SUM(BA362:BA372)+SUM(BA375:BA381)+SUM(BA384:BA388)</f>
        <v>470809.38776000001</v>
      </c>
      <c r="BB10" s="133">
        <f>SUM(BB13:BB14)+SUM(BB17:BB23)+SUM(BB26:BB37)+SUM(BB40:BB49)+SUM(BB52:BB54)+SUM(BB57:BB72)+SUM(BB75:BB78)+SUM(BB81:BB95)+SUM(BB98:BB100)+SUM(BB103:BB112)+SUM(BB115:BB121)+SUM(BB124:BB134)+SUM(BB137:BB145)+SUM(BB148:BB156)+SUM(BB159:BB169)+SUM(BB172:BB182)+SUM(BB185:BB196)+SUM(BB199:BB200)+SUM(BB203:BB212)+SUM(BB215:BB221)+SUM(BB224:BB228)+SUM(BB231:BB241)+SUM(BB244:BB254)+SUM(BB257:BB268)+SUM(BB271:BB276)+SUM(BB279:BB286)+SUM(BB289:BB297)+SUM(BB300:BB307)+SUM(BB311:BB315)+SUM(BB318:BB324)+SUM(BB327:BB334)+SUM(BB337:BB343)+SUM(BB346:BB352)+SUM(BB355:BB359)+SUM(BB362:BB372)+SUM(BB375:BB381)+SUM(BB384:BB388)</f>
        <v>468666.27022000006</v>
      </c>
      <c r="BC10" s="133">
        <f t="shared" si="18"/>
        <v>99.54480144285219</v>
      </c>
      <c r="BD10" s="133">
        <f>SUM(BD13:BD14)+SUM(BD17:BD23)+SUM(BD26:BD37)+SUM(BD40:BD49)+SUM(BD52:BD54)+SUM(BD57:BD72)+SUM(BD75:BD78)+SUM(BD81:BD95)+SUM(BD98:BD100)+SUM(BD103:BD112)+SUM(BD115:BD121)+SUM(BD124:BD134)+SUM(BD137:BD145)+SUM(BD148:BD156)+SUM(BD159:BD169)+SUM(BD172:BD182)+SUM(BD185:BD196)+SUM(BD199:BD200)+SUM(BD203:BD212)+SUM(BD215:BD221)+SUM(BD224:BD228)+SUM(BD231:BD241)+SUM(BD244:BD254)+SUM(BD257:BD268)+SUM(BD271:BD276)+SUM(BD279:BD286)+SUM(BD289:BD297)+SUM(BD300:BD307)+SUM(BD311:BD315)+SUM(BD318:BD324)+SUM(BD327:BD334)+SUM(BD337:BD343)+SUM(BD346:BD352)+SUM(BD355:BD359)+SUM(BD362:BD372)+SUM(BD375:BD381)+SUM(BD384:BD388)</f>
        <v>0</v>
      </c>
      <c r="BE10" s="133">
        <f>SUM(BE13:BE14)+SUM(BE17:BE23)+SUM(BE26:BE37)+SUM(BE40:BE49)+SUM(BE52:BE54)+SUM(BE57:BE72)+SUM(BE75:BE78)+SUM(BE81:BE95)+SUM(BE98:BE100)+SUM(BE103:BE112)+SUM(BE115:BE121)+SUM(BE124:BE134)+SUM(BE137:BE145)+SUM(BE148:BE156)+SUM(BE159:BE169)+SUM(BE172:BE182)+SUM(BE185:BE196)+SUM(BE199:BE200)+SUM(BE203:BE212)+SUM(BE215:BE221)+SUM(BE224:BE228)+SUM(BE231:BE241)+SUM(BE244:BE254)+SUM(BE257:BE268)+SUM(BE271:BE276)+SUM(BE279:BE286)+SUM(BE289:BE297)+SUM(BE300:BE307)+SUM(BE311:BE315)+SUM(BE318:BE324)+SUM(BE327:BE334)+SUM(BE337:BE343)+SUM(BE346:BE352)+SUM(BE355:BE359)+SUM(BE362:BE372)+SUM(BE375:BE381)+SUM(BE384:BE388)</f>
        <v>0</v>
      </c>
      <c r="BF10" s="133"/>
      <c r="BG10" s="133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0</v>
      </c>
      <c r="BH10" s="133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0</v>
      </c>
      <c r="BI10" s="133"/>
      <c r="BJ10" s="133">
        <f>SUM(BJ13:BJ14)+SUM(BJ17:BJ23)+SUM(BJ26:BJ37)+SUM(BJ40:BJ49)+SUM(BJ52:BJ54)+SUM(BJ57:BJ72)+SUM(BJ75:BJ78)+SUM(BJ81:BJ95)+SUM(BJ98:BJ100)+SUM(BJ103:BJ112)+SUM(BJ115:BJ121)+SUM(BJ124:BJ134)+SUM(BJ137:BJ145)+SUM(BJ148:BJ156)+SUM(BJ159:BJ169)+SUM(BJ172:BJ182)+SUM(BJ185:BJ196)+SUM(BJ199:BJ200)+SUM(BJ203:BJ212)+SUM(BJ215:BJ221)+SUM(BJ224:BJ228)+SUM(BJ231:BJ241)+SUM(BJ244:BJ254)+SUM(BJ257:BJ268)+SUM(BJ271:BJ276)+SUM(BJ279:BJ286)+SUM(BJ289:BJ297)+SUM(BJ300:BJ307)+SUM(BJ311:BJ315)+SUM(BJ318:BJ324)+SUM(BJ327:BJ334)+SUM(BJ337:BJ343)+SUM(BJ346:BJ352)+SUM(BJ355:BJ359)+SUM(BJ362:BJ372)+SUM(BJ375:BJ381)+SUM(BJ384:BJ388)</f>
        <v>92123.595509999999</v>
      </c>
      <c r="BK10" s="133">
        <f>SUM(BK13:BK14)+SUM(BK17:BK23)+SUM(BK26:BK37)+SUM(BK40:BK49)+SUM(BK52:BK54)+SUM(BK57:BK72)+SUM(BK75:BK78)+SUM(BK81:BK95)+SUM(BK98:BK100)+SUM(BK103:BK112)+SUM(BK115:BK121)+SUM(BK124:BK134)+SUM(BK137:BK145)+SUM(BK148:BK156)+SUM(BK159:BK169)+SUM(BK172:BK182)+SUM(BK185:BK196)+SUM(BK199:BK200)+SUM(BK203:BK212)+SUM(BK215:BK221)+SUM(BK224:BK228)+SUM(BK231:BK241)+SUM(BK244:BK254)+SUM(BK257:BK268)+SUM(BK271:BK276)+SUM(BK279:BK286)+SUM(BK289:BK297)+SUM(BK300:BK307)+SUM(BK311:BK315)+SUM(BK318:BK324)+SUM(BK327:BK334)+SUM(BK337:BK343)+SUM(BK346:BK352)+SUM(BK355:BK359)+SUM(BK362:BK372)+SUM(BK375:BK381)+SUM(BK384:BK388)</f>
        <v>27582.439059999997</v>
      </c>
      <c r="BL10" s="133">
        <f t="shared" si="24"/>
        <v>29.940688818431894</v>
      </c>
      <c r="BM10" s="133">
        <f>SUM(BM13:BM14)+SUM(BM17:BM23)+SUM(BM26:BM37)+SUM(BM40:BM49)+SUM(BM52:BM54)+SUM(BM57:BM72)+SUM(BM75:BM78)+SUM(BM81:BM95)+SUM(BM98:BM100)+SUM(BM103:BM112)+SUM(BM115:BM121)+SUM(BM124:BM134)+SUM(BM137:BM145)+SUM(BM148:BM156)+SUM(BM159:BM169)+SUM(BM172:BM182)+SUM(BM185:BM196)+SUM(BM199:BM200)+SUM(BM203:BM212)+SUM(BM215:BM221)+SUM(BM224:BM228)+SUM(BM231:BM241)+SUM(BM244:BM254)+SUM(BM257:BM268)+SUM(BM271:BM276)+SUM(BM279:BM286)+SUM(BM289:BM297)+SUM(BM300:BM307)+SUM(BM311:BM315)+SUM(BM318:BM324)+SUM(BM327:BM334)+SUM(BM337:BM343)+SUM(BM346:BM352)+SUM(BM355:BM359)+SUM(BM362:BM372)+SUM(BM375:BM381)+SUM(BM384:BM388)</f>
        <v>0</v>
      </c>
      <c r="BN10" s="133">
        <f>SUM(BN13:BN14)+SUM(BN17:BN23)+SUM(BN26:BN37)+SUM(BN40:BN49)+SUM(BN52:BN54)+SUM(BN57:BN72)+SUM(BN75:BN78)+SUM(BN81:BN95)+SUM(BN98:BN100)+SUM(BN103:BN112)+SUM(BN115:BN121)+SUM(BN124:BN134)+SUM(BN137:BN145)+SUM(BN148:BN156)+SUM(BN159:BN169)+SUM(BN172:BN182)+SUM(BN185:BN196)+SUM(BN199:BN200)+SUM(BN203:BN212)+SUM(BN215:BN221)+SUM(BN224:BN228)+SUM(BN231:BN241)+SUM(BN244:BN254)+SUM(BN257:BN268)+SUM(BN271:BN276)+SUM(BN279:BN286)+SUM(BN289:BN297)+SUM(BN300:BN307)+SUM(BN311:BN315)+SUM(BN318:BN324)+SUM(BN327:BN334)+SUM(BN337:BN343)+SUM(BN346:BN352)+SUM(BN355:BN359)+SUM(BN362:BN372)+SUM(BN375:BN381)+SUM(BN384:BN388)</f>
        <v>0</v>
      </c>
      <c r="BO10" s="133"/>
      <c r="BP10" s="133">
        <f>SUM(BP13:BP14)+SUM(BP17:BP23)+SUM(BP26:BP37)+SUM(BP40:BP49)+SUM(BP52:BP54)+SUM(BP57:BP72)+SUM(BP75:BP78)+SUM(BP81:BP95)+SUM(BP98:BP100)+SUM(BP103:BP112)+SUM(BP115:BP121)+SUM(BP124:BP134)+SUM(BP137:BP145)+SUM(BP148:BP156)+SUM(BP159:BP169)+SUM(BP172:BP182)+SUM(BP185:BP196)+SUM(BP199:BP200)+SUM(BP203:BP212)+SUM(BP215:BP221)+SUM(BP224:BP228)+SUM(BP231:BP241)+SUM(BP244:BP254)+SUM(BP257:BP268)+SUM(BP271:BP276)+SUM(BP279:BP286)+SUM(BP289:BP297)+SUM(BP300:BP307)+SUM(BP311:BP315)+SUM(BP318:BP324)+SUM(BP327:BP334)+SUM(BP337:BP343)+SUM(BP346:BP352)+SUM(BP355:BP359)+SUM(BP362:BP372)+SUM(BP375:BP381)+SUM(BP384:BP388)</f>
        <v>0</v>
      </c>
      <c r="BQ10" s="133">
        <f>SUM(BQ13:BQ14)+SUM(BQ17:BQ23)+SUM(BQ26:BQ37)+SUM(BQ40:BQ49)+SUM(BQ52:BQ54)+SUM(BQ57:BQ72)+SUM(BQ75:BQ78)+SUM(BQ81:BQ95)+SUM(BQ98:BQ100)+SUM(BQ103:BQ112)+SUM(BQ115:BQ121)+SUM(BQ124:BQ134)+SUM(BQ137:BQ145)+SUM(BQ148:BQ156)+SUM(BQ159:BQ169)+SUM(BQ172:BQ182)+SUM(BQ185:BQ196)+SUM(BQ199:BQ200)+SUM(BQ203:BQ212)+SUM(BQ215:BQ221)+SUM(BQ224:BQ228)+SUM(BQ231:BQ241)+SUM(BQ244:BQ254)+SUM(BQ257:BQ268)+SUM(BQ271:BQ276)+SUM(BQ279:BQ286)+SUM(BQ289:BQ297)+SUM(BQ300:BQ307)+SUM(BQ311:BQ315)+SUM(BQ318:BQ324)+SUM(BQ327:BQ334)+SUM(BQ337:BQ343)+SUM(BQ346:BQ352)+SUM(BQ355:BQ359)+SUM(BQ362:BQ372)+SUM(BQ375:BQ381)+SUM(BQ384:BQ388)</f>
        <v>0</v>
      </c>
      <c r="BR10" s="133"/>
      <c r="BS10" s="133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430158.6236300001</v>
      </c>
      <c r="BT10" s="133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146111.84889999998</v>
      </c>
      <c r="BU10" s="133">
        <f>BT10/BS10*100</f>
        <v>33.966969595308576</v>
      </c>
      <c r="BV10" s="133">
        <f>SUM(BV13:BV14)+SUM(BV17:BV23)+SUM(BV26:BV37)+SUM(BV40:BV49)+SUM(BV52:BV54)+SUM(BV57:BV72)+SUM(BV75:BV78)+SUM(BV81:BV95)+SUM(BV98:BV100)+SUM(BV103:BV112)+SUM(BV115:BV121)+SUM(BV124:BV134)+SUM(BV137:BV145)+SUM(BV148:BV156)+SUM(BV159:BV169)+SUM(BV172:BV182)+SUM(BV185:BV196)+SUM(BV199:BV200)+SUM(BV203:BV212)+SUM(BV215:BV221)+SUM(BV224:BV228)+SUM(BV231:BV241)+SUM(BV244:BV254)+SUM(BV257:BV268)+SUM(BV271:BV276)+SUM(BV279:BV286)+SUM(BV289:BV297)+SUM(BV300:BV307)+SUM(BV311:BV315)+SUM(BV318:BV324)+SUM(BV327:BV334)+SUM(BV337:BV343)+SUM(BV346:BV352)+SUM(BV355:BV359)+SUM(BV362:BV372)+SUM(BV375:BV381)+SUM(BV384:BV388)</f>
        <v>4185.5056199999999</v>
      </c>
      <c r="BW10" s="133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4185.5056199999999</v>
      </c>
      <c r="BX10" s="133">
        <f>BW10/BV10*100</f>
        <v>100</v>
      </c>
      <c r="BY10" s="133">
        <f>SUM(BY13:BY14)+SUM(BY17:BY23)+SUM(BY26:BY37)+SUM(BY40:BY49)+SUM(BY52:BY54)+SUM(BY57:BY72)+SUM(BY75:BY78)+SUM(BY81:BY95)+SUM(BY98:BY100)+SUM(BY103:BY112)+SUM(BY115:BY121)+SUM(BY124:BY134)+SUM(BY137:BY145)+SUM(BY148:BY156)+SUM(BY159:BY169)+SUM(BY172:BY182)+SUM(BY185:BY196)+SUM(BY199:BY200)+SUM(BY203:BY212)+SUM(BY215:BY221)+SUM(BY224:BY228)+SUM(BY231:BY241)+SUM(BY244:BY254)+SUM(BY257:BY268)+SUM(BY271:BY276)+SUM(BY279:BY286)+SUM(BY289:BY297)+SUM(BY300:BY307)+SUM(BY311:BY315)+SUM(BY318:BY324)+SUM(BY327:BY334)+SUM(BY337:BY343)+SUM(BY346:BY352)+SUM(BY355:BY359)+SUM(BY362:BY372)+SUM(BY375:BY381)+SUM(BY384:BY388)</f>
        <v>0</v>
      </c>
      <c r="BZ10" s="133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0</v>
      </c>
      <c r="CA10" s="132"/>
      <c r="CB10" s="133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300000</v>
      </c>
      <c r="CC10" s="133">
        <f>SUM(CC13:CC14)+SUM(CC17:CC23)+SUM(CC26:CC37)+SUM(CC40:CC49)+SUM(CC52:CC54)+SUM(CC57:CC72)+SUM(CC75:CC78)+SUM(CC81:CC95)+SUM(CC98:CC100)+SUM(CC103:CC112)+SUM(CC115:CC121)+SUM(CC124:CC134)+SUM(CC137:CC145)+SUM(CC148:CC156)+SUM(CC159:CC169)+SUM(CC172:CC182)+SUM(CC185:CC196)+SUM(CC199:CC200)+SUM(CC203:CC212)+SUM(CC215:CC221)+SUM(CC224:CC228)+SUM(CC231:CC241)+SUM(CC244:CC254)+SUM(CC257:CC268)+SUM(CC271:CC276)+SUM(CC279:CC286)+SUM(CC289:CC297)+SUM(CC300:CC307)+SUM(CC311:CC315)+SUM(CC318:CC324)+SUM(CC327:CC334)+SUM(CC337:CC343)+SUM(CC346:CC352)+SUM(CC355:CC359)+SUM(CC362:CC372)+SUM(CC375:CC381)+SUM(CC384:CC388)</f>
        <v>286090.17623000004</v>
      </c>
      <c r="CD10" s="132">
        <f t="shared" ref="CD10" si="86">CC10/CB10*100</f>
        <v>95.363392076666671</v>
      </c>
      <c r="CE10" s="133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148707.37719999999</v>
      </c>
      <c r="CF10" s="133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148707.37719999999</v>
      </c>
      <c r="CG10" s="133">
        <f>CF10/CE10*100</f>
        <v>100</v>
      </c>
      <c r="CH10" s="133">
        <f>SUM(CH13:CH14)+SUM(CH17:CH23)+SUM(CH26:CH37)+SUM(CH40:CH49)+SUM(CH52:CH54)+SUM(CH57:CH72)+SUM(CH75:CH78)+SUM(CH81:CH95)+SUM(CH98:CH100)+SUM(CH103:CH112)+SUM(CH115:CH121)+SUM(CH124:CH134)+SUM(CH137:CH145)+SUM(CH148:CH156)+SUM(CH159:CH169)+SUM(CH172:CH182)+SUM(CH185:CH196)+SUM(CH199:CH200)+SUM(CH203:CH212)+SUM(CH215:CH221)+SUM(CH224:CH228)+SUM(CH231:CH241)+SUM(CH244:CH254)+SUM(CH257:CH268)+SUM(CH271:CH276)+SUM(CH279:CH286)+SUM(CH289:CH297)+SUM(CH300:CH307)+SUM(CH311:CH315)+SUM(CH318:CH324)+SUM(CH327:CH334)+SUM(CH337:CH343)+SUM(CH346:CH352)+SUM(CH355:CH359)+SUM(CH362:CH372)+SUM(CH375:CH381)+SUM(CH384:CH388)</f>
        <v>72447.040819999995</v>
      </c>
      <c r="CI10" s="133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35502.611229999995</v>
      </c>
      <c r="CJ10" s="133">
        <f>CI10/CH10*100</f>
        <v>49.004915629623639</v>
      </c>
      <c r="CK10" s="133">
        <f>SUM(CK13:CK14)+SUM(CK17:CK23)+SUM(CK26:CK37)+SUM(CK40:CK49)+SUM(CK52:CK54)+SUM(CK57:CK72)+SUM(CK75:CK78)+SUM(CK81:CK95)+SUM(CK98:CK100)+SUM(CK103:CK112)+SUM(CK115:CK121)+SUM(CK124:CK134)+SUM(CK137:CK145)+SUM(CK148:CK156)+SUM(CK159:CK169)+SUM(CK172:CK182)+SUM(CK185:CK196)+SUM(CK199:CK200)+SUM(CK203:CK212)+SUM(CK215:CK221)+SUM(CK224:CK228)+SUM(CK231:CK241)+SUM(CK244:CK254)+SUM(CK257:CK268)+SUM(CK271:CK276)+SUM(CK279:CK286)+SUM(CK289:CK297)+SUM(CK300:CK307)+SUM(CK311:CK315)+SUM(CK318:CK324)+SUM(CK327:CK334)+SUM(CK337:CK343)+SUM(CK346:CK352)+SUM(CK355:CK359)+SUM(CK362:CK372)+SUM(CK375:CK381)+SUM(CK384:CK388)</f>
        <v>13621.93878</v>
      </c>
      <c r="CL10" s="133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10764.925660000001</v>
      </c>
      <c r="CM10" s="133">
        <f t="shared" si="38"/>
        <v>79.026384084219188</v>
      </c>
      <c r="CN10" s="133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133">
        <f>SUM(CO13:CO14)+SUM(CO17:CO23)+SUM(CO26:CO37)+SUM(CO40:CO49)+SUM(CO52:CO54)+SUM(CO57:CO72)+SUM(CO75:CO78)+SUM(CO81:CO95)+SUM(CO98:CO100)+SUM(CO103:CO112)+SUM(CO115:CO121)+SUM(CO124:CO134)+SUM(CO137:CO145)+SUM(CO148:CO156)+SUM(CO159:CO169)+SUM(CO172:CO182)+SUM(CO185:CO196)+SUM(CO199:CO200)+SUM(CO203:CO212)+SUM(CO215:CO221)+SUM(CO224:CO228)+SUM(CO231:CO241)+SUM(CO244:CO254)+SUM(CO257:CO268)+SUM(CO271:CO276)+SUM(CO279:CO286)+SUM(CO289:CO297)+SUM(CO300:CO307)+SUM(CO311:CO315)+SUM(CO318:CO324)+SUM(CO327:CO334)+SUM(CO337:CO343)+SUM(CO346:CO352)+SUM(CO355:CO359)+SUM(CO362:CO372)+SUM(CO375:CO381)+SUM(CO384:CO388)</f>
        <v>0</v>
      </c>
      <c r="CP10" s="132"/>
      <c r="CQ10" s="133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0</v>
      </c>
      <c r="CR10" s="133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0</v>
      </c>
      <c r="CS10" s="132"/>
      <c r="CT10" s="133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0</v>
      </c>
      <c r="CU10" s="133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0</v>
      </c>
      <c r="CV10" s="132"/>
      <c r="CW10" s="133">
        <f>SUM(CW13:CW14)+SUM(CW17:CW23)+SUM(CW26:CW37)+SUM(CW40:CW49)+SUM(CW52:CW54)+SUM(CW57:CW72)+SUM(CW75:CW78)+SUM(CW81:CW95)+SUM(CW98:CW100)+SUM(CW103:CW112)+SUM(CW115:CW121)+SUM(CW124:CW134)+SUM(CW137:CW145)+SUM(CW148:CW156)+SUM(CW159:CW169)+SUM(CW172:CW182)+SUM(CW185:CW196)+SUM(CW199:CW200)+SUM(CW203:CW212)+SUM(CW215:CW221)+SUM(CW224:CW228)+SUM(CW231:CW241)+SUM(CW244:CW254)+SUM(CW257:CW268)+SUM(CW271:CW276)+SUM(CW279:CW286)+SUM(CW289:CW297)+SUM(CW300:CW307)+SUM(CW311:CW315)+SUM(CW318:CW324)+SUM(CW327:CW334)+SUM(CW337:CW343)+SUM(CW346:CW352)+SUM(CW355:CW359)+SUM(CW362:CW372)+SUM(CW375:CW381)+SUM(CW384:CW388)</f>
        <v>0</v>
      </c>
      <c r="CX10" s="133">
        <f>SUM(CX13:CX14)+SUM(CX17:CX23)+SUM(CX26:CX37)+SUM(CX40:CX49)+SUM(CX52:CX54)+SUM(CX57:CX72)+SUM(CX75:CX78)+SUM(CX81:CX95)+SUM(CX98:CX100)+SUM(CX103:CX112)+SUM(CX115:CX121)+SUM(CX124:CX134)+SUM(CX137:CX145)+SUM(CX148:CX156)+SUM(CX159:CX169)+SUM(CX172:CX182)+SUM(CX185:CX196)+SUM(CX199:CX200)+SUM(CX203:CX212)+SUM(CX215:CX221)+SUM(CX224:CX228)+SUM(CX231:CX241)+SUM(CX244:CX254)+SUM(CX257:CX268)+SUM(CX271:CX276)+SUM(CX279:CX286)+SUM(CX289:CX297)+SUM(CX300:CX307)+SUM(CX311:CX315)+SUM(CX318:CX324)+SUM(CX327:CX334)+SUM(CX337:CX343)+SUM(CX346:CX352)+SUM(CX355:CX359)+SUM(CX362:CX372)+SUM(CX375:CX381)+SUM(CX384:CX388)</f>
        <v>0</v>
      </c>
      <c r="CY10" s="133"/>
      <c r="CZ10" s="133">
        <f>SUM(CZ13:CZ14)+SUM(CZ17:CZ23)+SUM(CZ26:CZ37)+SUM(CZ40:CZ49)+SUM(CZ52:CZ54)+SUM(CZ57:CZ72)+SUM(CZ75:CZ78)+SUM(CZ81:CZ95)+SUM(CZ98:CZ100)+SUM(CZ103:CZ112)+SUM(CZ115:CZ121)+SUM(CZ124:CZ134)+SUM(CZ137:CZ145)+SUM(CZ148:CZ156)+SUM(CZ159:CZ169)+SUM(CZ172:CZ182)+SUM(CZ185:CZ196)+SUM(CZ199:CZ200)+SUM(CZ203:CZ212)+SUM(CZ215:CZ221)+SUM(CZ224:CZ228)+SUM(CZ231:CZ241)+SUM(CZ244:CZ254)+SUM(CZ257:CZ268)+SUM(CZ271:CZ276)+SUM(CZ279:CZ286)+SUM(CZ289:CZ297)+SUM(CZ300:CZ307)+SUM(CZ310:CZ315)+SUM(CZ318:CZ324)+SUM(CZ327:CZ334)+SUM(CZ337:CZ343)+SUM(CZ346:CZ352)+SUM(CZ355:CZ359)+SUM(CZ362:CZ372)+SUM(CZ375:CZ381)+SUM(CZ384:CZ388)</f>
        <v>1444935</v>
      </c>
      <c r="DA10" s="133">
        <f>SUM(DA13:DA14)+SUM(DA17:DA23)+SUM(DA26:DA37)+SUM(DA40:DA49)+SUM(DA52:DA54)+SUM(DA57:DA72)+SUM(DA75:DA78)+SUM(DA81:DA95)+SUM(DA98:DA100)+SUM(DA103:DA112)+SUM(DA115:DA121)+SUM(DA124:DA134)+SUM(DA137:DA145)+SUM(DA148:DA156)+SUM(DA159:DA169)+SUM(DA172:DA182)+SUM(DA185:DA196)+SUM(DA199:DA200)+SUM(DA203:DA212)+SUM(DA215:DA221)+SUM(DA224:DA228)+SUM(DA231:DA241)+SUM(DA244:DA254)+SUM(DA257:DA268)+SUM(DA271:DA276)+SUM(DA279:DA286)+SUM(DA289:DA297)+SUM(DA300:DA307)+SUM(DA310:DA315)+SUM(DA318:DA324)+SUM(DA327:DA334)+SUM(DA337:DA343)+SUM(DA346:DA352)+SUM(DA355:DA359)+SUM(DA362:DA372)+SUM(DA375:DA381)+SUM(DA384:DA388)</f>
        <v>1333360.3666900003</v>
      </c>
      <c r="DB10" s="132">
        <f t="shared" ref="DB10:DB11" si="87">DA10/CZ10*100</f>
        <v>92.278224742981536</v>
      </c>
      <c r="DC10" s="133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133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133"/>
      <c r="DF10" s="133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0</v>
      </c>
      <c r="DG10" s="133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0</v>
      </c>
      <c r="DH10" s="133"/>
      <c r="DI10" s="133">
        <f>SUM(DI13:DI14)+SUM(DI17:DI23)+SUM(DI26:DI37)+SUM(DI40:DI49)+SUM(DI52:DI54)+SUM(DI57:DI72)+SUM(DI75:DI78)+SUM(DI81:DI95)+SUM(DI98:DI100)+SUM(DI103:DI112)+SUM(DI115:DI121)+SUM(DI124:DI134)+SUM(DI137:DI145)+SUM(DI148:DI156)+SUM(DI159:DI169)+SUM(DI172:DI182)+SUM(DI185:DI196)+SUM(DI199:DI200)+SUM(DI203:DI212)+SUM(DI215:DI221)+SUM(DI224:DI228)+SUM(DI231:DI241)+SUM(DI244:DI254)+SUM(DI257:DI268)+SUM(DI271:DI276)+SUM(DI279:DI286)+SUM(DI289:DI297)+SUM(DI300:DI307)+SUM(DI311:DI315)+SUM(DI318:DI324)+SUM(DI327:DI334)+SUM(DI337:DI343)+SUM(DI346:DI352)+SUM(DI355:DI359)+SUM(DI362:DI372)+SUM(DI375:DI381)+SUM(DI384:DI388)</f>
        <v>0</v>
      </c>
      <c r="DJ10" s="133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0</v>
      </c>
      <c r="DK10" s="133"/>
      <c r="DL10" s="133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0</v>
      </c>
      <c r="DM10" s="133">
        <f>SUM(DM13:DM14)+SUM(DM17:DM23)+SUM(DM26:DM37)+SUM(DM40:DM49)+SUM(DM52:DM54)+SUM(DM57:DM72)+SUM(DM75:DM78)+SUM(DM81:DM95)+SUM(DM98:DM100)+SUM(DM103:DM112)+SUM(DM115:DM121)+SUM(DM124:DM134)+SUM(DM137:DM145)+SUM(DM148:DM156)+SUM(DM159:DM169)+SUM(DM172:DM182)+SUM(DM185:DM196)+SUM(DM199:DM200)+SUM(DM203:DM212)+SUM(DM215:DM221)+SUM(DM224:DM228)+SUM(DM231:DM241)+SUM(DM244:DM254)+SUM(DM257:DM268)+SUM(DM271:DM276)+SUM(DM279:DM286)+SUM(DM289:DM297)+SUM(DM300:DM307)+SUM(DM311:DM315)+SUM(DM318:DM324)+SUM(DM327:DM334)+SUM(DM337:DM343)+SUM(DM346:DM352)+SUM(DM355:DM359)+SUM(DM362:DM372)+SUM(DM375:DM381)+SUM(DM384:DM388)</f>
        <v>0</v>
      </c>
      <c r="DN10" s="133"/>
      <c r="DO10" s="133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0</v>
      </c>
      <c r="DP10" s="133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0</v>
      </c>
      <c r="DQ10" s="133"/>
      <c r="DR10" s="133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0</v>
      </c>
      <c r="DS10" s="133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0</v>
      </c>
      <c r="DT10" s="133"/>
      <c r="DU10" s="133">
        <f>SUM(DU13:DU14)+SUM(DU17:DU23)+SUM(DU26:DU37)+SUM(DU40:DU49)+SUM(DU52:DU54)+SUM(DU57:DU72)+SUM(DU75:DU78)+SUM(DU81:DU95)+SUM(DU98:DU100)+SUM(DU103:DU112)+SUM(DU115:DU121)+SUM(DU124:DU134)+SUM(DU137:DU145)+SUM(DU148:DU156)+SUM(DU159:DU169)+SUM(DU172:DU182)+SUM(DU185:DU196)+SUM(DU199:DU200)+SUM(DU203:DU212)+SUM(DU215:DU221)+SUM(DU224:DU228)+SUM(DU231:DU241)+SUM(DU244:DU254)+SUM(DU257:DU268)+SUM(DU271:DU276)+SUM(DU279:DU286)+SUM(DU289:DU297)+SUM(DU300:DU307)+SUM(DU311:DU315)+SUM(DU318:DU324)+SUM(DU327:DU334)+SUM(DU337:DU343)+SUM(DU346:DU352)+SUM(DU355:DU359)+SUM(DU362:DU372)+SUM(DU375:DU381)+SUM(DU384:DU388)</f>
        <v>24716.326529999998</v>
      </c>
      <c r="DV10" s="133">
        <f>SUM(DV13:DV14)+SUM(DV17:DV23)+SUM(DV26:DV37)+SUM(DV40:DV49)+SUM(DV52:DV54)+SUM(DV57:DV72)+SUM(DV75:DV78)+SUM(DV81:DV95)+SUM(DV98:DV100)+SUM(DV103:DV112)+SUM(DV115:DV121)+SUM(DV124:DV134)+SUM(DV137:DV145)+SUM(DV148:DV156)+SUM(DV159:DV169)+SUM(DV172:DV182)+SUM(DV185:DV196)+SUM(DV199:DV200)+SUM(DV203:DV212)+SUM(DV215:DV221)+SUM(DV224:DV228)+SUM(DV231:DV241)+SUM(DV244:DV254)+SUM(DV257:DV268)+SUM(DV271:DV276)+SUM(DV279:DV286)+SUM(DV289:DV297)+SUM(DV300:DV307)+SUM(DV311:DV315)+SUM(DV318:DV324)+SUM(DV327:DV334)+SUM(DV337:DV343)+SUM(DV346:DV352)+SUM(DV355:DV359)+SUM(DV362:DV372)+SUM(DV375:DV381)+SUM(DV384:DV388)</f>
        <v>24716.326529999998</v>
      </c>
      <c r="DW10" s="133">
        <f t="shared" si="55"/>
        <v>100</v>
      </c>
      <c r="DX10" s="133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133">
        <f>SUM(DY13:DY14)+SUM(DY17:DY23)+SUM(DY26:DY37)+SUM(DY40:DY49)+SUM(DY52:DY54)+SUM(DY57:DY72)+SUM(DY75:DY78)+SUM(DY81:DY95)+SUM(DY98:DY100)+SUM(DY103:DY112)+SUM(DY115:DY121)+SUM(DY124:DY134)+SUM(DY137:DY145)+SUM(DY148:DY156)+SUM(DY159:DY169)+SUM(DY172:DY182)+SUM(DY185:DY196)+SUM(DY199:DY200)+SUM(DY203:DY212)+SUM(DY215:DY221)+SUM(DY224:DY228)+SUM(DY231:DY241)+SUM(DY244:DY254)+SUM(DY257:DY268)+SUM(DY271:DY276)+SUM(DY279:DY286)+SUM(DY289:DY297)+SUM(DY300:DY307)+SUM(DY311:DY315)+SUM(DY318:DY324)+SUM(DY327:DY334)+SUM(DY337:DY343)+SUM(DY346:DY352)+SUM(DY355:DY359)+SUM(DY362:DY372)+SUM(DY375:DY381)+SUM(DY384:DY388)</f>
        <v>0</v>
      </c>
      <c r="DZ10" s="133"/>
      <c r="EA10" s="133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0</v>
      </c>
      <c r="EB10" s="133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0</v>
      </c>
      <c r="EC10" s="133"/>
      <c r="ED10" s="133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14525.007990000002</v>
      </c>
      <c r="EE10" s="133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12155.874480000002</v>
      </c>
      <c r="EF10" s="133">
        <f t="shared" si="60"/>
        <v>83.689279127205495</v>
      </c>
      <c r="EG10" s="133">
        <f>SUM(EG13:EG14)+SUM(EG17:EG23)+SUM(EG26:EG37)+SUM(EG40:EG49)+SUM(EG52:EG54)+SUM(EG57:EG72)+SUM(EG75:EG78)+SUM(EG81:EG95)+SUM(EG98:EG100)+SUM(EG103:EG112)+SUM(EG115:EG121)+SUM(EG124:EG134)+SUM(EG137:EG145)+SUM(EG148:EG156)+SUM(EG159:EG169)+SUM(EG172:EG182)+SUM(EG185:EG196)+SUM(EG199:EG200)+SUM(EG203:EG212)+SUM(EG215:EG221)+SUM(EG224:EG228)+SUM(EG231:EG241)+SUM(EG244:EG254)+SUM(EG257:EG268)+SUM(EG271:EG276)+SUM(EG279:EG286)+SUM(EG289:EG297)+SUM(EG300:EG307)+SUM(EG311:EG315)+SUM(EG318:EG324)+SUM(EG327:EG334)+SUM(EG337:EG343)+SUM(EG346:EG352)+SUM(EG355:EG359)+SUM(EG362:EG372)+SUM(EG375:EG381)+SUM(EG384:EG388)</f>
        <v>211021</v>
      </c>
      <c r="EH10" s="133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95726.745640000008</v>
      </c>
      <c r="EI10" s="133">
        <f t="shared" si="61"/>
        <v>45.36361103397293</v>
      </c>
      <c r="EJ10" s="133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0</v>
      </c>
      <c r="EK10" s="133">
        <f>SUM(EK13:EK14)+SUM(EK17:EK23)+SUM(EK26:EK37)+SUM(EK40:EK49)+SUM(EK52:EK54)+SUM(EK57:EK72)+SUM(EK75:EK78)+SUM(EK81:EK95)+SUM(EK98:EK100)+SUM(EK103:EK112)+SUM(EK115:EK121)+SUM(EK124:EK134)+SUM(EK137:EK145)+SUM(EK148:EK156)+SUM(EK159:EK169)+SUM(EK172:EK182)+SUM(EK185:EK196)+SUM(EK199:EK200)+SUM(EK203:EK212)+SUM(EK215:EK221)+SUM(EK224:EK228)+SUM(EK231:EK241)+SUM(EK244:EK254)+SUM(EK257:EK268)+SUM(EK271:EK276)+SUM(EK279:EK286)+SUM(EK289:EK297)+SUM(EK300:EK307)+SUM(EK311:EK315)+SUM(EK318:EK324)+SUM(EK327:EK334)+SUM(EK337:EK343)+SUM(EK346:EK352)+SUM(EK355:EK359)+SUM(EK362:EK372)+SUM(EK375:EK381)+SUM(EK384:EK388)</f>
        <v>0</v>
      </c>
      <c r="EL10" s="133"/>
      <c r="EM10" s="133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0</v>
      </c>
      <c r="EN10" s="133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0</v>
      </c>
      <c r="EO10" s="133"/>
      <c r="EP10" s="133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1661142.4697</v>
      </c>
      <c r="EQ10" s="133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1263388.3987799999</v>
      </c>
      <c r="ER10" s="133">
        <f t="shared" si="64"/>
        <v>76.055390902633775</v>
      </c>
      <c r="ES10" s="133">
        <f>SUM(ES13:ES14)+SUM(ES17:ES23)+SUM(ES26:ES37)+SUM(ES40:ES49)+SUM(ES52:ES54)+SUM(ES57:ES72)+SUM(ES75:ES78)+SUM(ES81:ES95)+SUM(ES98:ES100)+SUM(ES103:ES112)+SUM(ES115:ES121)+SUM(ES124:ES134)+SUM(ES137:ES145)+SUM(ES148:ES156)+SUM(ES159:ES169)+SUM(ES172:ES182)+SUM(ES185:ES196)+SUM(ES199:ES200)+SUM(ES203:ES212)+SUM(ES215:ES221)+SUM(ES224:ES228)+SUM(ES231:ES241)+SUM(ES244:ES254)+SUM(ES257:ES268)+SUM(ES271:ES276)+SUM(ES279:ES286)+SUM(ES289:ES297)+SUM(ES300:ES307)+SUM(ES311:ES315)+SUM(ES318:ES324)+SUM(ES327:ES334)+SUM(ES337:ES343)+SUM(ES346:ES352)+SUM(ES355:ES359)+SUM(ES362:ES372)+SUM(ES375:ES381)+SUM(ES384:ES388)</f>
        <v>599166.47490000003</v>
      </c>
      <c r="ET10" s="133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502501.35307999997</v>
      </c>
      <c r="EU10" s="133">
        <f t="shared" si="65"/>
        <v>83.866733892924614</v>
      </c>
      <c r="EV10" s="133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100000</v>
      </c>
      <c r="EW10" s="133">
        <f>SUM(EW13:EW14)+SUM(EW17:EW23)+SUM(EW26:EW37)+SUM(EW40:EW49)+SUM(EW52:EW54)+SUM(EW57:EW72)+SUM(EW75:EW78)+SUM(EW81:EW95)+SUM(EW98:EW100)+SUM(EW103:EW112)+SUM(EW115:EW121)+SUM(EW124:EW134)+SUM(EW137:EW145)+SUM(EW148:EW156)+SUM(EW159:EW169)+SUM(EW172:EW182)+SUM(EW185:EW196)+SUM(EW199:EW200)+SUM(EW203:EW212)+SUM(EW215:EW221)+SUM(EW224:EW228)+SUM(EW231:EW241)+SUM(EW231:EW241)+SUM(EW244:EW254)+SUM(EW257:EW268)+SUM(EW271:EW276)+SUM(EW279:EW286)+SUM(EW289:EW297)+SUM(EW300:EW307)+SUM(EW311:EW315)+SUM(EW318:EW324)+SUM(EW327:EW334)+SUM(EW337:EW343)+SUM(EW346:EW352)+SUM(EW355:EW359)+SUM(EW362:EW372)+SUM(EW375:EW381)+SUM(EW384:EW388)</f>
        <v>100000</v>
      </c>
      <c r="EX10" s="133">
        <f>EW10/EV10*100</f>
        <v>100</v>
      </c>
      <c r="EY10" s="133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405172.92287000001</v>
      </c>
      <c r="EZ10" s="133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303677.31276</v>
      </c>
      <c r="FA10" s="133">
        <f t="shared" ref="FA10" si="88">EZ10/EY10*100</f>
        <v>74.950051106311236</v>
      </c>
      <c r="FB10" s="133">
        <f>SUM(FB13:FB14)+SUM(FB17:FB23)+SUM(FB26:FB37)+SUM(FB40:FB49)+SUM(FB52:FB54)+SUM(FB57:FB72)+SUM(FB75:FB78)+SUM(FB81:FB95)+SUM(FB98:FB100)+SUM(FB103:FB112)+SUM(FB115:FB121)+SUM(FB124:FB134)+SUM(FB137:FB145)+SUM(FB148:FB156)+SUM(FB159:FB169)+SUM(FB172:FB182)+SUM(FB185:FB196)+SUM(FB199:FB200)+SUM(FB203:FB212)+SUM(FB215:FB221)+SUM(FB224:FB228)+SUM(FB231:FB241)+SUM(FB244:FB254)+SUM(FB257:FB268)+SUM(FB271:FB276)+SUM(FB279:FB286)+SUM(FB289:FB297)+SUM(FB300:FB307)+SUM(FB311:FB315)+SUM(FB318:FB324)+SUM(FB327:FB334)+SUM(FB337:FB343)+SUM(FB346:FB352)+SUM(FB355:FB359)+SUM(FB362:FB372)+SUM(FB375:FB381)+SUM(FB384:FB388)</f>
        <v>127952.67363999999</v>
      </c>
      <c r="FC10" s="133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78860.373649999994</v>
      </c>
      <c r="FD10" s="133">
        <f t="shared" si="67"/>
        <v>61.632454724531073</v>
      </c>
      <c r="FE10" s="133">
        <f>SUM(FE13:FE14)+SUM(FE17:FE23)+SUM(FE26:FE37)+SUM(FE40:FE49)+SUM(FE52:FE54)+SUM(FE57:FE72)+SUM(FE75:FE78)+SUM(FE81:FE95)+SUM(FE98:FE100)+SUM(FE103:FE112)+SUM(FE115:FE121)+SUM(FE124:FE134)+SUM(FE137:FE145)+SUM(FE148:FE156)+SUM(FE159:FE169)+SUM(FE172:FE182)+SUM(FE185:FE196)+SUM(FE199:FE200)+SUM(FE203:FE212)+SUM(FE215:FE221)+SUM(FE224:FE228)+SUM(FE231:FE241)+SUM(FE244:FE254)+SUM(FE257:FE268)+SUM(FE271:FE276)+SUM(FE279:FE286)+SUM(FE289:FE297)+SUM(FE300:FE307)+SUM(FE311:FE315)+SUM(FE318:FE324)+SUM(FE327:FE334)+SUM(FE337:FE343)+SUM(FE346:FE352)+SUM(FE355:FE359)+SUM(FE362:FE372)+SUM(FE375:FE381)+SUM(FE384:FE388)</f>
        <v>0</v>
      </c>
      <c r="FF10" s="133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133"/>
      <c r="FH10" s="133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133">
        <f>SUM(FI13:FI14)+SUM(FI17:FI23)+SUM(FI26:FI37)+SUM(FI40:FI49)+SUM(FI52:FI54)+SUM(FI57:FI72)+SUM(FI75:FI78)+SUM(FI81:FI95)+SUM(FI98:FI100)+SUM(FI103:FI112)+SUM(FI115:FI121)+SUM(FI124:FI134)+SUM(FI137:FI145)+SUM(FI148:FI156)+SUM(FI159:FI169)+SUM(FI172:FI182)+SUM(FI185:FI196)+SUM(FI199:FI200)+SUM(FI203:FI212)+SUM(FI215:FI221)+SUM(FI224:FI228)+SUM(FI231:FI241)+SUM(FI244:FI254)+SUM(FI257:FI268)+SUM(FI271:FI276)+SUM(FI279:FI286)+SUM(FI289:FI297)+SUM(FI300:FI307)+SUM(FI311:FI315)+SUM(FI318:FI324)+SUM(FI327:FI334)+SUM(FI337:FI343)+SUM(FI346:FI352)+SUM(FI355:FI359)+SUM(FI362:FI372)+SUM(FI375:FI381)+SUM(FI384:FI388)</f>
        <v>0</v>
      </c>
      <c r="FJ10" s="133"/>
      <c r="FK10" s="133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311:FK315)+SUM(FK318:FK324)+SUM(FK327:FK334)+SUM(FK337:FK343)+SUM(FK346:FK352)+SUM(FK355:FK359)+SUM(FK362:FK372)+SUM(FK375:FK381)+SUM(FK384:FK388)</f>
        <v>0</v>
      </c>
      <c r="FL10" s="133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311:FL315)+SUM(FL318:FL324)+SUM(FL327:FL334)+SUM(FL337:FL343)+SUM(FL346:FL352)+SUM(FL355:FL359)+SUM(FL362:FL372)+SUM(FL375:FL381)+SUM(FL384:FL388)</f>
        <v>0</v>
      </c>
      <c r="FM10" s="133"/>
      <c r="FN10" s="133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133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133"/>
      <c r="FQ10" s="133">
        <f>SUM(FQ13:FQ14)+SUM(FQ17:FQ23)+SUM(FQ26:FQ37)+SUM(FQ40:FQ49)+SUM(FQ52:FQ54)+SUM(FQ57:FQ72)+SUM(FQ75:FQ78)+SUM(FQ81:FQ95)+SUM(FQ98:FQ100)+SUM(FQ103:FQ112)+SUM(FQ115:FQ121)+SUM(FQ124:FQ134)+SUM(FQ137:FQ145)+SUM(FQ148:FQ156)+SUM(FQ159:FQ169)+SUM(FQ172:FQ182)+SUM(FQ185:FQ196)+SUM(FQ199:FQ200)+SUM(FQ203:FQ212)+SUM(FQ215:FQ221)+SUM(FQ224:FQ228)+SUM(FQ231:FQ241)+SUM(FQ244:FQ254)+SUM(FQ257:FQ268)+SUM(FQ271:FQ276)+SUM(FQ279:FQ286)+SUM(FQ289:FQ297)+SUM(FQ300:FQ307)+SUM(FQ311:FQ315)+SUM(FQ318:FQ324)+SUM(FQ327:FQ334)+SUM(FQ337:FQ343)+SUM(FQ346:FQ352)+SUM(FQ355:FQ359)+SUM(FQ362:FQ372)+SUM(FQ375:FQ381)+SUM(FQ384:FQ388)</f>
        <v>0</v>
      </c>
      <c r="FR10" s="133">
        <f>SUM(FR13:FR14)+SUM(FR17:FR23)+SUM(FR26:FR37)+SUM(FR40:FR49)+SUM(FR52:FR54)+SUM(FR57:FR72)+SUM(FR75:FR78)+SUM(FR81:FR95)+SUM(FR98:FR100)+SUM(FR103:FR112)+SUM(FR115:FR121)+SUM(FR124:FR134)+SUM(FR137:FR145)+SUM(FR148:FR156)+SUM(FR159:FR169)+SUM(FR172:FR182)+SUM(FR185:FR196)+SUM(FR199:FR200)+SUM(FR203:FR212)+SUM(FR215:FR221)+SUM(FR224:FR228)+SUM(FR231:FR241)+SUM(FR244:FR254)+SUM(FR257:FR268)+SUM(FR271:FR276)+SUM(FR279:FR286)+SUM(FR289:FR297)+SUM(FR300:FR307)+SUM(FR311:FR315)+SUM(FR318:FR324)+SUM(FR327:FR334)+SUM(FR337:FR343)+SUM(FR346:FR352)+SUM(FR355:FR359)+SUM(FR362:FR372)+SUM(FR375:FR381)+SUM(FR384:FR388)</f>
        <v>0</v>
      </c>
      <c r="FS10" s="133"/>
      <c r="FT10" s="133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133">
        <f>SUM(FU13:FU14)+SUM(FU17:FU23)+SUM(FU26:FU37)+SUM(FU40:FU49)+SUM(FU52:FU54)+SUM(FU57:FU72)+SUM(FU75:FU78)+SUM(FU81:FU95)+SUM(FU98:FU100)+SUM(FU103:FU112)+SUM(FU115:FU121)+SUM(FU124:FU134)+SUM(FU137:FU145)+SUM(FU148:FU156)+SUM(FU159:FU169)+SUM(FU172:FU182)+SUM(FU185:FU196)+SUM(FU199:FU200)+SUM(FU203:FU212)+SUM(FU215:FU221)+SUM(FU224:FU228)+SUM(FU231:FU241)+SUM(FU244:FU254)+SUM(FU257:FU268)+SUM(FU271:FU276)+SUM(FU279:FU286)+SUM(FU289:FU297)+SUM(FU300:FU307)+SUM(FU311:FU315)+SUM(FU318:FU324)+SUM(FU327:FU334)+SUM(FU337:FU343)+SUM(FU346:FU352)+SUM(FU355:FU359)+SUM(FU362:FU372)+SUM(FU375:FU381)+SUM(FU384:FU388)</f>
        <v>0</v>
      </c>
      <c r="FV10" s="133"/>
      <c r="FW10" s="133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15344.94382</v>
      </c>
      <c r="FX10" s="133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15344.94382</v>
      </c>
      <c r="FY10" s="133">
        <f t="shared" si="73"/>
        <v>100</v>
      </c>
      <c r="FZ10" s="133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0</v>
      </c>
      <c r="GA10" s="133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0</v>
      </c>
      <c r="GB10" s="133"/>
      <c r="GC10" s="133">
        <f>SUM(GC13:GC14)+SUM(GC17:GC23)+SUM(GC26:GC37)+SUM(GC40:GC49)+SUM(GC52:GC54)+SUM(GC57:GC72)+SUM(GC75:GC78)+SUM(GC81:GC95)+SUM(GC98:GC100)+SUM(GC103:GC112)+SUM(GC115:GC121)+SUM(GC124:GC134)+SUM(GC137:GC145)+SUM(GC148:GC156)+SUM(GC159:GC169)+SUM(GC172:GC182)+SUM(GC185:GC196)+SUM(GC199:GC200)+SUM(GC203:GC212)+SUM(GC215:GC221)+SUM(GC224:GC228)+SUM(GC231:GC241)+SUM(GC244:GC254)+SUM(GC257:GC268)+SUM(GC271:GC276)+SUM(GC279:GC286)+SUM(GC289:GC297)+SUM(GC300:GC307)+SUM(GC311:GC315)+SUM(GC318:GC324)+SUM(GC327:GC334)+SUM(GC337:GC343)+SUM(GC346:GC352)+SUM(GC355:GC359)+SUM(GC362:GC372)+SUM(GC375:GC381)+SUM(GC384:GC388)</f>
        <v>0</v>
      </c>
      <c r="GD10" s="133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0</v>
      </c>
      <c r="GE10" s="133"/>
      <c r="GF10" s="133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0</v>
      </c>
      <c r="GG10" s="133">
        <f>SUM(GG13:GG14)+SUM(GG17:GG23)+SUM(GG26:GG37)+SUM(GG40:GG49)+SUM(GG52:GG54)+SUM(GG57:GG72)+SUM(GG75:GG78)+SUM(GG81:GG95)+SUM(GG98:GG100)+SUM(GG103:GG112)+SUM(GG115:GG121)+SUM(GG124:GG134)+SUM(GG137:GG145)+SUM(GG148:GG156)+SUM(GG159:GG169)+SUM(GG172:GG182)+SUM(GG185:GG196)+SUM(GG199:GG200)+SUM(GG203:GG212)+SUM(GG215:GG221)+SUM(GG224:GG228)+SUM(GG231:GG241)+SUM(GG244:GG254)+SUM(GG257:GG268)+SUM(GG271:GG276)+SUM(GG279:GG286)+SUM(GG289:GG297)+SUM(GG300:GG307)+SUM(GG311:GG315)+SUM(GG318:GG324)+SUM(GG327:GG334)+SUM(GG337:GG343)+SUM(GG346:GG352)+SUM(GG355:GG359)+SUM(GG362:GG372)+SUM(GG375:GG381)+SUM(GG384:GG388)</f>
        <v>0</v>
      </c>
      <c r="GH10" s="133"/>
      <c r="GI10" s="133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133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133"/>
      <c r="GL10" s="133">
        <f>SUM(GL13:GL14)+SUM(GL17:GL23)+SUM(GL26:GL37)+SUM(GL40:GL49)+SUM(GL52:GL54)+SUM(GL57:GL72)+SUM(GL75:GL78)+SUM(GL81:GL95)+SUM(GL98:GL100)+SUM(GL103:GL112)+SUM(GL115:GL121)+SUM(GL124:GL134)+SUM(GL137:GL145)+SUM(GL148:GL156)+SUM(GL159:GL169)+SUM(GL172:GL182)+SUM(GL185:GL196)+SUM(GL199:GL200)+SUM(GL203:GL212)+SUM(GL215:GL221)+SUM(GL224:GL228)+SUM(GL231:GL241)+SUM(GL244:GL254)+SUM(GL257:GL268)+SUM(GL271:GL276)+SUM(GL279:GL286)+SUM(GL289:GL297)+SUM(GL300:GL307)+SUM(GL311:GL315)+SUM(GL318:GL324)+SUM(GL327:GL334)+SUM(GL337:GL343)+SUM(GL346:GL352)+SUM(GL355:GL359)+SUM(GL362:GL372)+SUM(GL375:GL381)+SUM(GL384:GL388)</f>
        <v>0</v>
      </c>
      <c r="GM10" s="133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133"/>
      <c r="GO10" s="133">
        <f>SUM(GO13:GO14)+SUM(GO17:GO23)+SUM(GO26:GO37)+SUM(GO40:GO49)+SUM(GO52:GO54)+SUM(GO57:GO72)+SUM(GO75:GO78)+SUM(GO81:GO95)+SUM(GO98:GO100)+SUM(GO103:GO112)+SUM(GO115:GO121)+SUM(GO124:GO134)+SUM(GO137:GO145)+SUM(GO148:GO156)+SUM(GO159:GO169)+SUM(GO172:GO182)+SUM(GO185:GO196)+SUM(GO199:GO200)+SUM(GO203:GO212)+SUM(GO215:GO221)+SUM(GO224:GO228)+SUM(GO231:GO241)+SUM(GO244:GO254)+SUM(GO257:GO268)+SUM(GO271:GO276)+SUM(GO279:GO286)+SUM(GO289:GO297)+SUM(GO300:GO307)+SUM(GO311:GO315)+SUM(GO318:GO324)+SUM(GO327:GO334)+SUM(GO337:GO343)+SUM(GO346:GO352)+SUM(GO355:GO359)+SUM(GO362:GO372)+SUM(GO375:GO381)+SUM(GO384:GO388)</f>
        <v>100000</v>
      </c>
      <c r="GP10" s="133">
        <f>SUM(GP13:GP14)+SUM(GP17:GP23)+SUM(GP26:GP37)+SUM(GP40:GP49)+SUM(GP52:GP54)+SUM(GP57:GP72)+SUM(GP75:GP78)+SUM(GP81:GP95)+SUM(GP98:GP100)+SUM(GP103:GP112)+SUM(GP115:GP121)+SUM(GP124:GP134)+SUM(GP137:GP145)+SUM(GP148:GP156)+SUM(GP159:GP169)+SUM(GP172:GP182)+SUM(GP185:GP196)+SUM(GP199:GP200)+SUM(GP203:GP212)+SUM(GP215:GP221)+SUM(GP224:GP228)+SUM(GP231:GP241)+SUM(GP244:GP254)+SUM(GP257:GP268)+SUM(GP271:GP276)+SUM(GP279:GP286)+SUM(GP289:GP297)+SUM(GP300:GP307)+SUM(GP311:GP315)+SUM(GP318:GP324)+SUM(GP327:GP334)+SUM(GP337:GP343)+SUM(GP346:GP352)+SUM(GP355:GP359)+SUM(GP362:GP372)+SUM(GP375:GP381)+SUM(GP384:GP388)</f>
        <v>0</v>
      </c>
      <c r="GQ10" s="133">
        <f t="shared" si="76"/>
        <v>0</v>
      </c>
      <c r="GR10" s="133">
        <f>SUM(GR13:GR14)+SUM(GR17:GR23)+SUM(GR26:GR37)+SUM(GR40:GR49)+SUM(GR52:GR54)+SUM(GR57:GR72)+SUM(GR75:GR78)+SUM(GR81:GR95)+SUM(GR98:GR100)+SUM(GR103:GR112)+SUM(GR115:GR121)+SUM(GR124:GR134)+SUM(GR137:GR145)+SUM(GR148:GR156)+SUM(GR159:GR169)+SUM(GR172:GR182)+SUM(GR185:GR196)+SUM(GR199:GR200)+SUM(GR203:GR212)+SUM(GR215:GR221)+SUM(GR224:GR228)+SUM(GR231:GR241)+SUM(GR244:GR254)+SUM(GR257:GR268)+SUM(GR271:GR276)+SUM(GR279:GR286)+SUM(GR289:GR297)+SUM(GR300:GR307)+SUM(GR311:GR315)+SUM(GR318:GR324)+SUM(GR327:GR334)+SUM(GR337:GR343)+SUM(GR346:GR352)+SUM(GR355:GR359)+SUM(GR362:GR372)+SUM(GR375:GR381)+SUM(GR384:GR388)</f>
        <v>0</v>
      </c>
      <c r="GS10" s="133">
        <f>SUM(GS13:GS14)+SUM(GS17:GS23)+SUM(GS26:GS37)+SUM(GS40:GS49)+SUM(GS52:GS54)+SUM(GS57:GS72)+SUM(GS75:GS78)+SUM(GS81:GS95)+SUM(GS98:GS100)+SUM(GS103:GS112)+SUM(GS115:GS121)+SUM(GS124:GS134)+SUM(GS137:GS145)+SUM(GS148:GS156)+SUM(GS159:GS169)+SUM(GS172:GS182)+SUM(GS185:GS196)+SUM(GS199:GS200)+SUM(GS203:GS212)+SUM(GS215:GS221)+SUM(GS224:GS228)+SUM(GS231:GS241)+SUM(GS244:GS254)+SUM(GS257:GS268)+SUM(GS271:GS276)+SUM(GS279:GS286)+SUM(GS289:GS297)+SUM(GS300:GS307)+SUM(GS311:GS315)+SUM(GS318:GS324)+SUM(GS327:GS334)+SUM(GS337:GS343)+SUM(GS346:GS352)+SUM(GS355:GS359)+SUM(GS362:GS372)+SUM(GS375:GS381)+SUM(GS384:GS388)</f>
        <v>0</v>
      </c>
      <c r="GT10" s="133"/>
      <c r="GU10" s="133">
        <f>SUM(GU13:GU14)+SUM(GU17:GU23)+SUM(GU26:GU37)+SUM(GU40:GU49)+SUM(GU52:GU54)+SUM(GU57:GU72)+SUM(GU75:GU78)+SUM(GU81:GU95)+SUM(GU98:GU100)+SUM(GU103:GU112)+SUM(GU115:GU121)+SUM(GU124:GU134)+SUM(GU137:GU145)+SUM(GU148:GU156)+SUM(GU159:GU169)+SUM(GU172:GU182)+SUM(GU185:GU196)+SUM(GU199:GU200)+SUM(GU203:GU212)+SUM(GU215:GU221)+SUM(GU224:GU228)+SUM(GU231:GU241)+SUM(GU244:GU254)+SUM(GU257:GU268)+SUM(GU271:GU276)+SUM(GU279:GU286)+SUM(GU289:GU297)+SUM(GU300:GU307)+SUM(GU311:GU315)+SUM(GU318:GU324)+SUM(GU327:GU334)+SUM(GU337:GU343)+SUM(GU346:GU352)+SUM(GU355:GU359)+SUM(GU362:GU372)+SUM(GU375:GU381)+SUM(GU384:GU388)</f>
        <v>0</v>
      </c>
      <c r="GV10" s="133">
        <f>SUM(GV13:GV14)+SUM(GV17:GV23)+SUM(GV26:GV37)+SUM(GV40:GV49)+SUM(GV52:GV54)+SUM(GV57:GV72)+SUM(GV75:GV78)+SUM(GV81:GV95)+SUM(GV98:GV100)+SUM(GV103:GV112)+SUM(GV115:GV121)+SUM(GV124:GV134)+SUM(GV137:GV145)+SUM(GV148:GV156)+SUM(GV159:GV169)+SUM(GV172:GV182)+SUM(GV185:GV196)+SUM(GV199:GV200)+SUM(GV203:GV212)+SUM(GV215:GV221)+SUM(GV224:GV228)+SUM(GV231:GV241)+SUM(GV244:GV254)+SUM(GV257:GV268)+SUM(GV271:GV276)+SUM(GV279:GV286)+SUM(GV289:GV297)+SUM(GV300:GV307)+SUM(GV311:GV315)+SUM(GV318:GV324)+SUM(GV327:GV334)+SUM(GV337:GV343)+SUM(GV346:GV352)+SUM(GV355:GV359)+SUM(GV362:GV372)+SUM(GV375:GV381)+SUM(GV384:GV388)</f>
        <v>0</v>
      </c>
      <c r="GW10" s="133"/>
      <c r="GX10" s="133">
        <f>SUM(GX13:GX14)+SUM(GX17:GX23)+SUM(GX26:GX37)+SUM(GX40:GX49)+SUM(GX52:GX54)+SUM(GX57:GX72)+SUM(GX75:GX78)+SUM(GX81:GX95)+SUM(GX98:GX100)+SUM(GX103:GX112)+SUM(GX115:GX121)+SUM(GX124:GX134)+SUM(GX137:GX145)+SUM(GX148:GX156)+SUM(GX159:GX169)+SUM(GX172:GX182)+SUM(GX185:GX196)+SUM(GX199:GX200)+SUM(GX203:GX212)+SUM(GX215:GX221)+SUM(GX224:GX228)+SUM(GX231:GX241)+SUM(GX244:GX254)+SUM(GX257:GX268)+SUM(GX271:GX276)+SUM(GX279:GX286)+SUM(GX289:GX297)+SUM(GX300:GX307)+SUM(GX311:GX315)+SUM(GX318:GX324)+SUM(GX327:GX334)+SUM(GX337:GX343)+SUM(GX346:GX352)+SUM(GX355:GX359)+SUM(GX362:GX372)+SUM(GX375:GX381)+SUM(GX384:GX388)</f>
        <v>0</v>
      </c>
      <c r="GY10" s="133">
        <f>SUM(GY13:GY14)+SUM(GY17:GY23)+SUM(GY26:GY37)+SUM(GY40:GY49)+SUM(GY52:GY54)+SUM(GY57:GY72)+SUM(GY75:GY78)+SUM(GY81:GY95)+SUM(GY98:GY100)+SUM(GY103:GY112)+SUM(GY115:GY121)+SUM(GY124:GY134)+SUM(GY137:GY145)+SUM(GY148:GY156)+SUM(GY159:GY169)+SUM(GY172:GY182)+SUM(GY185:GY196)+SUM(GY199:GY200)+SUM(GY203:GY212)+SUM(GY215:GY221)+SUM(GY224:GY228)+SUM(GY231:GY241)+SUM(GY244:GY254)+SUM(GY257:GY268)+SUM(GY271:GY276)+SUM(GY279:GY286)+SUM(GY289:GY297)+SUM(GY300:GY307)+SUM(GY311:GY315)+SUM(GY318:GY324)+SUM(GY327:GY334)+SUM(GY337:GY343)+SUM(GY346:GY352)+SUM(GY355:GY359)+SUM(GY362:GY372)+SUM(GY375:GY381)+SUM(GY384:GY388)</f>
        <v>0</v>
      </c>
      <c r="GZ10" s="133"/>
      <c r="HA10" s="133">
        <f>SUM(HA13:HA14)+SUM(HA17:HA23)+SUM(HA26:HA37)+SUM(HA40:HA49)+SUM(HA52:HA54)+SUM(HA57:HA72)+SUM(HA75:HA78)+SUM(HA81:HA95)+SUM(HA98:HA100)+SUM(HA103:HA112)+SUM(HA115:HA121)+SUM(HA124:HA134)+SUM(HA137:HA145)+SUM(HA148:HA156)+SUM(HA159:HA169)+SUM(HA172:HA182)+SUM(HA185:HA196)+SUM(HA199:HA200)+SUM(HA203:HA212)+SUM(HA215:HA221)+SUM(HA224:HA228)+SUM(HA231:HA241)+SUM(HA244:HA254)+SUM(HA257:HA268)+SUM(HA271:HA276)+SUM(HA279:HA286)+SUM(HA289:HA297)+SUM(HA300:HA307)+SUM(HA311:HA315)+SUM(HA318:HA324)+SUM(HA327:HA334)+SUM(HA337:HA343)+SUM(HA346:HA352)+SUM(HA355:HA359)+SUM(HA362:HA372)+SUM(HA375:HA381)+SUM(HA384:HA388)</f>
        <v>0</v>
      </c>
      <c r="HB10" s="133">
        <f>SUM(HB13:HB14)+SUM(HB17:HB23)+SUM(HB26:HB37)+SUM(HB40:HB49)+SUM(HB52:HB54)+SUM(HB57:HB72)+SUM(HB75:HB78)+SUM(HB81:HB95)+SUM(HB98:HB100)+SUM(HB103:HB112)+SUM(HB115:HB121)+SUM(HB124:HB134)+SUM(HB137:HB145)+SUM(HB148:HB156)+SUM(HB159:HB169)+SUM(HB172:HB182)+SUM(HB185:HB196)+SUM(HB199:HB200)+SUM(HB203:HB212)+SUM(HB215:HB221)+SUM(HB224:HB228)+SUM(HB231:HB241)+SUM(HB244:HB254)+SUM(HB257:HB268)+SUM(HB271:HB276)+SUM(HB279:HB286)+SUM(HB289:HB297)+SUM(HB300:HB307)+SUM(HB311:HB315)+SUM(HB318:HB324)+SUM(HB327:HB334)+SUM(HB337:HB343)+SUM(HB346:HB352)+SUM(HB355:HB359)+SUM(HB362:HB372)+SUM(HB375:HB381)+SUM(HB384:HB388)</f>
        <v>0</v>
      </c>
      <c r="HC10" s="133"/>
      <c r="HD10" s="133">
        <f>SUM(HD13:HD14)+SUM(HD17:HD23)+SUM(HD26:HD37)+SUM(HD40:HD49)+SUM(HD52:HD54)+SUM(HD57:HD72)+SUM(HD75:HD78)+SUM(HD81:HD95)+SUM(HD98:HD100)+SUM(HD103:HD112)+SUM(HD115:HD121)+SUM(HD124:HD134)+SUM(HD137:HD145)+SUM(HD148:HD156)+SUM(HD159:HD169)+SUM(HD172:HD182)+SUM(HD185:HD196)+SUM(HD199:HD200)+SUM(HD203:HD212)+SUM(HD215:HD221)+SUM(HD224:HD228)+SUM(HD231:HD241)+SUM(HD244:HD254)+SUM(HD257:HD268)+SUM(HD271:HD276)+SUM(HD279:HD286)+SUM(HD289:HD297)+SUM(HD300:HD307)+SUM(HD311:HD315)+SUM(HD318:HD324)+SUM(HD327:HD334)+SUM(HD337:HD343)+SUM(HD346:HD352)+SUM(HD355:HD359)+SUM(HD362:HD372)+SUM(HD375:HD381)+SUM(HD384:HD388)</f>
        <v>6970.6014400000004</v>
      </c>
      <c r="HE10" s="133">
        <f>SUM(HE13:HE14)+SUM(HE17:HE23)+SUM(HE26:HE37)+SUM(HE40:HE49)+SUM(HE52:HE54)+SUM(HE57:HE72)+SUM(HE75:HE78)+SUM(HE81:HE95)+SUM(HE98:HE100)+SUM(HE103:HE112)+SUM(HE115:HE121)+SUM(HE124:HE134)+SUM(HE137:HE145)+SUM(HE148:HE156)+SUM(HE159:HE169)+SUM(HE172:HE182)+SUM(HE185:HE196)+SUM(HE199:HE200)+SUM(HE203:HE212)+SUM(HE215:HE221)+SUM(HE224:HE228)+SUM(HE231:HE241)+SUM(HE244:HE254)+SUM(HE257:HE268)+SUM(HE271:HE276)+SUM(HE279:HE286)+SUM(HE289:HE297)+SUM(HE300:HE307)+SUM(HE311:HE315)+SUM(HE318:HE324)+SUM(HE327:HE334)+SUM(HE337:HE343)+SUM(HE346:HE352)+SUM(HE355:HE359)+SUM(HE362:HE372)+SUM(HE375:HE381)+SUM(HE384:HE388)</f>
        <v>0</v>
      </c>
      <c r="HF10" s="133">
        <f t="shared" ref="HF10" si="89">HE10/HD10*100</f>
        <v>0</v>
      </c>
      <c r="HG10" s="133">
        <f>SUM(HG13:HG14)+SUM(HG17:HG23)+SUM(HG26:HG37)+SUM(HG40:HG49)+SUM(HG52:HG54)+SUM(HG57:HG72)+SUM(HG75:HG78)+SUM(HG81:HG95)+SUM(HG98:HG100)+SUM(HG103:HG112)+SUM(HG115:HG121)+SUM(HG124:HG134)+SUM(HG137:HG145)+SUM(HG148:HG156)+SUM(HG159:HG169)+SUM(HG172:HG182)+SUM(HG185:HG196)+SUM(HG199:HG200)+SUM(HG203:HG212)+SUM(HG215:HG221)+SUM(HG224:HG228)+SUM(HG231:HG241)+SUM(HG244:HG254)+SUM(HG257:HG268)+SUM(HG271:HG276)+SUM(HG279:HG286)+SUM(HG289:HG297)+SUM(HG300:HG307)+SUM(HG311:HG315)+SUM(HG318:HG324)+SUM(HG327:HG334)+SUM(HG337:HG343)+SUM(HG346:HG352)+SUM(HG355:HG359)+SUM(HG362:HG372)+SUM(HG375:HG381)+SUM(HG384:HG388)</f>
        <v>0</v>
      </c>
      <c r="HH10" s="133">
        <f>SUM(HH13:HH14)+SUM(HH17:HH23)+SUM(HH26:HH37)+SUM(HH40:HH49)+SUM(HH52:HH54)+SUM(HH57:HH72)+SUM(HH75:HH78)+SUM(HH81:HH95)+SUM(HH98:HH100)+SUM(HH103:HH112)+SUM(HH115:HH121)+SUM(HH124:HH134)+SUM(HH137:HH145)+SUM(HH148:HH156)+SUM(HH159:HH169)+SUM(HH172:HH182)+SUM(HH185:HH196)+SUM(HH199:HH200)+SUM(HH203:HH212)+SUM(HH215:HH221)+SUM(HH224:HH228)+SUM(HH231:HH241)+SUM(HH244:HH254)+SUM(HH257:HH268)+SUM(HH271:HH276)+SUM(HH279:HH286)+SUM(HH289:HH297)+SUM(HH300:HH307)+SUM(HH311:HH315)+SUM(HH318:HH324)+SUM(HH327:HH334)+SUM(HH337:HH343)+SUM(HH346:HH352)+SUM(HH355:HH359)+SUM(HH362:HH372)+SUM(HH375:HH381)+SUM(HH384:HH388)</f>
        <v>0</v>
      </c>
      <c r="HI10" s="133"/>
      <c r="HJ10" s="133">
        <f>SUM(HJ13:HJ14)+SUM(HJ17:HJ23)+SUM(HJ26:HJ37)+SUM(HJ40:HJ49)+SUM(HJ52:HJ54)+SUM(HJ57:HJ72)+SUM(HJ75:HJ78)+SUM(HJ81:HJ95)+SUM(HJ98:HJ100)+SUM(HJ103:HJ112)+SUM(HJ115:HJ121)+SUM(HJ124:HJ134)+SUM(HJ137:HJ145)+SUM(HJ148:HJ156)+SUM(HJ159:HJ169)+SUM(HJ172:HJ182)+SUM(HJ185:HJ196)+SUM(HJ199:HJ200)+SUM(HJ203:HJ212)+SUM(HJ215:HJ221)+SUM(HJ224:HJ228)+SUM(HJ231:HJ241)+SUM(HJ244:HJ254)+SUM(HJ257:HJ268)+SUM(HJ271:HJ276)+SUM(HJ279:HJ286)+SUM(HJ289:HJ297)+SUM(HJ300:HJ307)+SUM(HJ311:HJ315)+SUM(HJ318:HJ324)+SUM(HJ327:HJ334)+SUM(HJ337:HJ343)+SUM(HJ346:HJ352)+SUM(HJ355:HJ359)+SUM(HJ362:HJ372)+SUM(HJ375:HJ381)+SUM(HJ384:HJ388)</f>
        <v>0</v>
      </c>
      <c r="HK10" s="133">
        <f>SUM(HK13:HK14)+SUM(HK17:HK23)+SUM(HK26:HK37)+SUM(HK40:HK49)+SUM(HK52:HK54)+SUM(HK57:HK72)+SUM(HK75:HK78)+SUM(HK81:HK95)+SUM(HK98:HK100)+SUM(HK103:HK112)+SUM(HK115:HK121)+SUM(HK124:HK134)+SUM(HK137:HK145)+SUM(HK148:HK156)+SUM(HK159:HK169)+SUM(HK172:HK182)+SUM(HK185:HK196)+SUM(HK199:HK200)+SUM(HK203:HK212)+SUM(HK215:HK221)+SUM(HK224:HK228)+SUM(HK231:HK241)+SUM(HK244:HK254)+SUM(HK257:HK268)+SUM(HK271:HK276)+SUM(HK279:HK286)+SUM(HK289:HK297)+SUM(HK300:HK307)+SUM(HK311:HK315)+SUM(HK318:HK324)+SUM(HK327:HK334)+SUM(HK337:HK343)+SUM(HK346:HK352)+SUM(HK355:HK359)+SUM(HK362:HK372)+SUM(HK375:HK381)+SUM(HK384:HK388)</f>
        <v>0</v>
      </c>
      <c r="HL10" s="133"/>
      <c r="HM10" s="133">
        <f>SUM(HM13:HM14)+SUM(HM17:HM23)+SUM(HM26:HM37)+SUM(HM40:HM49)+SUM(HM52:HM54)+SUM(HM57:HM72)+SUM(HM75:HM78)+SUM(HM81:HM95)+SUM(HM98:HM100)+SUM(HM103:HM112)+SUM(HM115:HM121)+SUM(HM124:HM134)+SUM(HM137:HM145)+SUM(HM148:HM156)+SUM(HM159:HM169)+SUM(HM172:HM182)+SUM(HM185:HM196)+SUM(HM199:HM200)+SUM(HM203:HM212)+SUM(HM215:HM221)+SUM(HM224:HM228)+SUM(HM231:HM241)+SUM(HM244:HM254)+SUM(HM257:HM268)+SUM(HM271:HM276)+SUM(HM279:HM286)+SUM(HM289:HM297)+SUM(HM300:HM307)+SUM(HM311:HM315)+SUM(HM318:HM324)+SUM(HM327:HM334)+SUM(HM337:HM343)+SUM(HM346:HM352)+SUM(HM355:HM359)+SUM(HM362:HM372)+SUM(HM375:HM381)+SUM(HM384:HM388)</f>
        <v>0</v>
      </c>
      <c r="HN10" s="133">
        <f>SUM(HN13:HN14)+SUM(HN17:HN23)+SUM(HN26:HN37)+SUM(HN40:HN49)+SUM(HN52:HN54)+SUM(HN57:HN72)+SUM(HN75:HN78)+SUM(HN81:HN95)+SUM(HN98:HN100)+SUM(HN103:HN112)+SUM(HN115:HN121)+SUM(HN124:HN134)+SUM(HN137:HN145)+SUM(HN148:HN156)+SUM(HN159:HN169)+SUM(HN172:HN182)+SUM(HN185:HN196)+SUM(HN199:HN200)+SUM(HN203:HN212)+SUM(HN215:HN221)+SUM(HN224:HN228)+SUM(HN231:HN241)+SUM(HN244:HN254)+SUM(HN257:HN268)+SUM(HN271:HN276)+SUM(HN279:HN286)+SUM(HN289:HN297)+SUM(HN300:HN307)+SUM(HN311:HN315)+SUM(HN318:HN324)+SUM(HN327:HN334)+SUM(HN337:HN343)+SUM(HN346:HN352)+SUM(HN355:HN359)+SUM(HN362:HN372)+SUM(HN375:HN381)+SUM(HN384:HN388)</f>
        <v>0</v>
      </c>
      <c r="HO10" s="133"/>
      <c r="HP10" s="133">
        <f>SUM(HP13:HP14)+SUM(HP17:HP23)+SUM(HP26:HP37)+SUM(HP40:HP49)+SUM(HP52:HP54)+SUM(HP57:HP72)+SUM(HP75:HP78)+SUM(HP81:HP95)+SUM(HP98:HP100)+SUM(HP103:HP112)+SUM(HP115:HP121)+SUM(HP124:HP134)+SUM(HP137:HP145)+SUM(HP148:HP156)+SUM(HP159:HP169)+SUM(HP172:HP182)+SUM(HP185:HP196)+SUM(HP199:HP200)+SUM(HP203:HP212)+SUM(HP215:HP221)+SUM(HP224:HP228)+SUM(HP231:HP241)+SUM(HP244:HP254)+SUM(HP257:HP268)+SUM(HP271:HP276)+SUM(HP279:HP286)+SUM(HP289:HP297)+SUM(HP300:HP307)+SUM(HP311:HP315)+SUM(HP318:HP324)+SUM(HP327:HP334)+SUM(HP337:HP343)+SUM(HP346:HP352)+SUM(HP355:HP359)+SUM(HP362:HP372)+SUM(HP375:HP381)+SUM(HP384:HP388)</f>
        <v>0</v>
      </c>
      <c r="HQ10" s="133">
        <f>SUM(HQ13:HQ14)+SUM(HQ17:HQ23)+SUM(HQ26:HQ37)+SUM(HQ40:HQ49)+SUM(HQ52:HQ54)+SUM(HQ57:HQ72)+SUM(HQ75:HQ78)+SUM(HQ81:HQ95)+SUM(HQ98:HQ100)+SUM(HQ103:HQ112)+SUM(HQ115:HQ121)+SUM(HQ124:HQ134)+SUM(HQ137:HQ145)+SUM(HQ148:HQ156)+SUM(HQ159:HQ169)+SUM(HQ172:HQ182)+SUM(HQ185:HQ196)+SUM(HQ199:HQ200)+SUM(HQ203:HQ212)+SUM(HQ215:HQ221)+SUM(HQ224:HQ228)+SUM(HQ231:HQ241)+SUM(HQ244:HQ254)+SUM(HQ257:HQ268)+SUM(HQ271:HQ276)+SUM(HQ279:HQ286)+SUM(HQ289:HQ297)+SUM(HQ300:HQ307)+SUM(HQ311:HQ315)+SUM(HQ318:HQ324)+SUM(HQ327:HQ334)+SUM(HQ337:HQ343)+SUM(HQ346:HQ352)+SUM(HQ355:HQ359)+SUM(HQ362:HQ372)+SUM(HQ375:HQ381)+SUM(HQ384:HQ388)</f>
        <v>0</v>
      </c>
      <c r="HR10" s="133"/>
      <c r="HS10" s="133">
        <f>SUM(HS13:HS14)+SUM(HS17:HS23)+SUM(HS26:HS37)+SUM(HS40:HS49)+SUM(HS52:HS54)+SUM(HS57:HS72)+SUM(HS75:HS78)+SUM(HS81:HS95)+SUM(HS98:HS100)+SUM(HS103:HS112)+SUM(HS115:HS121)+SUM(HS124:HS134)+SUM(HS137:HS145)+SUM(HS148:HS156)+SUM(HS159:HS169)+SUM(HS172:HS182)+SUM(HS185:HS196)+SUM(HS199:HS200)+SUM(HS203:HS212)+SUM(HS215:HS221)+SUM(HS224:HS228)+SUM(HS231:HS241)+SUM(HS244:HS254)+SUM(HS257:HS268)+SUM(HS271:HS276)+SUM(HS279:HS286)+SUM(HS289:HS297)+SUM(HS300:HS307)+SUM(HS311:HS315)+SUM(HS318:HS324)+SUM(HS327:HS334)+SUM(HS337:HS343)+SUM(HS346:HS352)+SUM(HS355:HS359)+SUM(HS362:HS372)+SUM(HS375:HS381)+SUM(HS384:HS388)</f>
        <v>5580</v>
      </c>
      <c r="HT10" s="133">
        <f>SUM(HT13:HT14)+SUM(HT17:HT23)+SUM(HT26:HT37)+SUM(HT40:HT49)+SUM(HT52:HT54)+SUM(HT57:HT72)+SUM(HT75:HT78)+SUM(HT81:HT95)+SUM(HT98:HT100)+SUM(HT103:HT112)+SUM(HT115:HT121)+SUM(HT124:HT134)+SUM(HT137:HT145)+SUM(HT148:HT156)+SUM(HT159:HT169)+SUM(HT172:HT182)+SUM(HT185:HT196)+SUM(HT199:HT200)+SUM(HT203:HT212)+SUM(HT215:HT221)+SUM(HT224:HT228)+SUM(HT231:HT241)+SUM(HT244:HT254)+SUM(HT257:HT268)+SUM(HT271:HT276)+SUM(HT279:HT286)+SUM(HT289:HT297)+SUM(HT300:HT307)+SUM(HT311:HT315)+SUM(HT318:HT324)+SUM(HT327:HT334)+SUM(HT337:HT343)+SUM(HT346:HT352)+SUM(HT355:HT359)+SUM(HT362:HT372)+SUM(HT375:HT381)+SUM(HT384:HT388)</f>
        <v>0</v>
      </c>
      <c r="HU10" s="133"/>
    </row>
    <row r="11" spans="1:229" s="19" customFormat="1" ht="31.5" x14ac:dyDescent="0.25">
      <c r="A11" s="22" t="s">
        <v>198</v>
      </c>
      <c r="B11" s="158">
        <f t="shared" ref="B11" si="90">E11+H11+K11+N11+Q11+T11+W11+Z11+AC11+AF11+AI11+AL11+AO11+AR11+AU11+AX11+BA11+BD11+BG11+BJ11+BM11+BP11+BS11+BV11+BY11+CB11+CE11+CH11+CK11+CN11+CQ11+CT11+CW11+CZ11+DC11+DF11+DI11+DL11+DO11+DR11+DU11+DX11+EA11+ED11+EG11+EJ11+EM11+EP11+ES11+EV11+EY11+FB11+FE11+FH11+FK11+FN11+FQ11+FT11+FW11+FZ11+GC11+GF11+GI11+GL11+GO11+GR11+GU11+GX11+HA11+HD11+HG11+HJ11+HM11+HP11+HS11</f>
        <v>164449.85519</v>
      </c>
      <c r="C11" s="158">
        <f t="shared" ref="C11" si="91">F11+I11+L11+O11+R11+U11+X11+AA11+AD11+AG11+AJ11+AM11+AP11+AS11+AV11+AY11+BB11+BE11+BH11+BK11+BN11+BQ11+BT11+BW11+BZ11+CC11+CF11+CI11+CL11+CO11+CR11+CU11+CX11+DA11+DD11+DG11+DJ11+DM11+DP11+DS11+DV11+DY11+EB11+EE11+EH11+EK11+EN11+EQ11+ET11+EW11+EZ11+FC11+FF11+FI11+FL11+FO11+FR11+FU11+FX11+GA11+GD11+GG11+GJ11+GM11+GP11+GS11+GV11+GY11+HB11+HE11+HH11+HK11+HN11+HQ11+HT11</f>
        <v>105993.11516000002</v>
      </c>
      <c r="D11" s="48">
        <f t="shared" si="0"/>
        <v>64.453152018613224</v>
      </c>
      <c r="E11" s="134">
        <f t="shared" ref="E11:BB11" si="92">E12+E13+E14</f>
        <v>0</v>
      </c>
      <c r="F11" s="134">
        <f t="shared" si="92"/>
        <v>0</v>
      </c>
      <c r="G11" s="48"/>
      <c r="H11" s="134">
        <f t="shared" si="92"/>
        <v>0</v>
      </c>
      <c r="I11" s="134">
        <f t="shared" si="92"/>
        <v>0</v>
      </c>
      <c r="J11" s="134">
        <f t="shared" si="92"/>
        <v>0</v>
      </c>
      <c r="K11" s="134">
        <f t="shared" ref="K11:M11" si="93">K12+K13+K14</f>
        <v>0</v>
      </c>
      <c r="L11" s="134">
        <f t="shared" si="93"/>
        <v>0</v>
      </c>
      <c r="M11" s="134">
        <f t="shared" si="93"/>
        <v>0</v>
      </c>
      <c r="N11" s="134">
        <f t="shared" ref="N11:P11" si="94">N12+N13+N14</f>
        <v>0</v>
      </c>
      <c r="O11" s="134">
        <f t="shared" si="94"/>
        <v>0</v>
      </c>
      <c r="P11" s="134">
        <f t="shared" si="94"/>
        <v>0</v>
      </c>
      <c r="Q11" s="134">
        <f t="shared" ref="Q11:S11" si="95">Q12+Q13+Q14</f>
        <v>0</v>
      </c>
      <c r="R11" s="134">
        <f t="shared" si="95"/>
        <v>0</v>
      </c>
      <c r="S11" s="134">
        <f t="shared" si="95"/>
        <v>0</v>
      </c>
      <c r="T11" s="134">
        <f t="shared" ref="T11:V11" si="96">T12+T13+T14</f>
        <v>0</v>
      </c>
      <c r="U11" s="134">
        <f t="shared" si="96"/>
        <v>0</v>
      </c>
      <c r="V11" s="134">
        <f t="shared" si="96"/>
        <v>0</v>
      </c>
      <c r="W11" s="134">
        <f t="shared" si="92"/>
        <v>0</v>
      </c>
      <c r="X11" s="134">
        <f t="shared" si="92"/>
        <v>0</v>
      </c>
      <c r="Y11" s="134">
        <f t="shared" si="92"/>
        <v>0</v>
      </c>
      <c r="Z11" s="134">
        <f t="shared" si="92"/>
        <v>0</v>
      </c>
      <c r="AA11" s="134">
        <f t="shared" si="92"/>
        <v>0</v>
      </c>
      <c r="AB11" s="134">
        <f t="shared" si="92"/>
        <v>0</v>
      </c>
      <c r="AC11" s="134">
        <f t="shared" si="92"/>
        <v>0</v>
      </c>
      <c r="AD11" s="134">
        <f t="shared" si="92"/>
        <v>0</v>
      </c>
      <c r="AE11" s="134">
        <f t="shared" si="92"/>
        <v>0</v>
      </c>
      <c r="AF11" s="134">
        <f t="shared" si="92"/>
        <v>0</v>
      </c>
      <c r="AG11" s="134">
        <f t="shared" si="92"/>
        <v>0</v>
      </c>
      <c r="AH11" s="48"/>
      <c r="AI11" s="134">
        <f t="shared" si="92"/>
        <v>102.04082000000001</v>
      </c>
      <c r="AJ11" s="134">
        <f t="shared" si="92"/>
        <v>102.04082000000001</v>
      </c>
      <c r="AK11" s="48">
        <f>AJ11/AI11*100</f>
        <v>100</v>
      </c>
      <c r="AL11" s="134"/>
      <c r="AM11" s="134"/>
      <c r="AN11" s="48"/>
      <c r="AO11" s="134">
        <f t="shared" ref="AO11:AP11" si="97">AO12+AO13+AO14</f>
        <v>62.253080000000004</v>
      </c>
      <c r="AP11" s="134">
        <f t="shared" si="97"/>
        <v>62.253080000000004</v>
      </c>
      <c r="AQ11" s="48">
        <f>AP11/AO11*100</f>
        <v>100</v>
      </c>
      <c r="AR11" s="134"/>
      <c r="AS11" s="134"/>
      <c r="AT11" s="48"/>
      <c r="AU11" s="134">
        <f t="shared" si="92"/>
        <v>0</v>
      </c>
      <c r="AV11" s="134">
        <f t="shared" si="92"/>
        <v>0</v>
      </c>
      <c r="AW11" s="134">
        <f t="shared" si="92"/>
        <v>0</v>
      </c>
      <c r="AX11" s="134">
        <f>AX12+AX13+AX14</f>
        <v>4484.3410000000003</v>
      </c>
      <c r="AY11" s="134">
        <f t="shared" si="92"/>
        <v>3573.9145899999999</v>
      </c>
      <c r="AZ11" s="48">
        <f>AY11/AX11*100</f>
        <v>79.697654348766065</v>
      </c>
      <c r="BA11" s="134">
        <f t="shared" si="92"/>
        <v>10000</v>
      </c>
      <c r="BB11" s="134">
        <f t="shared" si="92"/>
        <v>10000</v>
      </c>
      <c r="BC11" s="48">
        <f t="shared" si="18"/>
        <v>100</v>
      </c>
      <c r="BD11" s="134">
        <f>BD12+BD13+BD14</f>
        <v>20920.599999999999</v>
      </c>
      <c r="BE11" s="134">
        <f>BE12+BE13+BE14</f>
        <v>9535.4933000000001</v>
      </c>
      <c r="BF11" s="49">
        <f t="shared" si="20"/>
        <v>45.579444662198988</v>
      </c>
      <c r="BG11" s="134">
        <f t="shared" ref="BG11:CO11" si="98">BG12+BG13+BG14</f>
        <v>0</v>
      </c>
      <c r="BH11" s="134">
        <f t="shared" si="98"/>
        <v>0</v>
      </c>
      <c r="BI11" s="134">
        <f t="shared" si="98"/>
        <v>0</v>
      </c>
      <c r="BJ11" s="134">
        <f t="shared" ref="BJ11:BL11" si="99">BJ12+BJ13+BJ14</f>
        <v>0</v>
      </c>
      <c r="BK11" s="134">
        <f t="shared" si="99"/>
        <v>0</v>
      </c>
      <c r="BL11" s="134">
        <f t="shared" si="99"/>
        <v>0</v>
      </c>
      <c r="BM11" s="134">
        <f t="shared" si="98"/>
        <v>6010</v>
      </c>
      <c r="BN11" s="134">
        <f t="shared" si="98"/>
        <v>3875.9398799999999</v>
      </c>
      <c r="BO11" s="49">
        <f t="shared" si="26"/>
        <v>64.491512146422622</v>
      </c>
      <c r="BP11" s="134">
        <f t="shared" ref="BP11:BQ11" si="100">BP12+BP13+BP14</f>
        <v>840</v>
      </c>
      <c r="BQ11" s="134">
        <f t="shared" si="100"/>
        <v>240</v>
      </c>
      <c r="BR11" s="49">
        <f t="shared" ref="BR11" si="101">BQ11/BP11*100</f>
        <v>28.571428571428569</v>
      </c>
      <c r="BS11" s="134">
        <f t="shared" si="98"/>
        <v>0</v>
      </c>
      <c r="BT11" s="134">
        <f t="shared" si="98"/>
        <v>0</v>
      </c>
      <c r="BU11" s="134">
        <f t="shared" si="98"/>
        <v>0</v>
      </c>
      <c r="BV11" s="134">
        <f t="shared" si="98"/>
        <v>0</v>
      </c>
      <c r="BW11" s="134">
        <f t="shared" si="98"/>
        <v>0</v>
      </c>
      <c r="BX11" s="134">
        <f t="shared" si="98"/>
        <v>0</v>
      </c>
      <c r="BY11" s="134">
        <f t="shared" si="98"/>
        <v>0</v>
      </c>
      <c r="BZ11" s="134">
        <f t="shared" si="98"/>
        <v>0</v>
      </c>
      <c r="CA11" s="134">
        <f t="shared" si="98"/>
        <v>0</v>
      </c>
      <c r="CB11" s="134">
        <f t="shared" ref="CB11:CD11" si="102">CB12+CB13+CB14</f>
        <v>0</v>
      </c>
      <c r="CC11" s="134">
        <f t="shared" si="102"/>
        <v>0</v>
      </c>
      <c r="CD11" s="134">
        <f t="shared" si="102"/>
        <v>0</v>
      </c>
      <c r="CE11" s="134">
        <f t="shared" si="98"/>
        <v>0</v>
      </c>
      <c r="CF11" s="134">
        <f t="shared" si="98"/>
        <v>0</v>
      </c>
      <c r="CG11" s="134">
        <f t="shared" si="98"/>
        <v>0</v>
      </c>
      <c r="CH11" s="134">
        <f t="shared" si="98"/>
        <v>0</v>
      </c>
      <c r="CI11" s="134">
        <f t="shared" si="98"/>
        <v>0</v>
      </c>
      <c r="CJ11" s="134">
        <f t="shared" si="98"/>
        <v>0</v>
      </c>
      <c r="CK11" s="134">
        <f t="shared" si="98"/>
        <v>0</v>
      </c>
      <c r="CL11" s="134">
        <f t="shared" si="98"/>
        <v>0</v>
      </c>
      <c r="CM11" s="48"/>
      <c r="CN11" s="134">
        <f t="shared" si="98"/>
        <v>130.5</v>
      </c>
      <c r="CO11" s="134">
        <f t="shared" si="98"/>
        <v>37.4</v>
      </c>
      <c r="CP11" s="49">
        <f t="shared" ref="CP11:CP25" si="103">CO11/CN11*100</f>
        <v>28.659003831417625</v>
      </c>
      <c r="CQ11" s="134">
        <f t="shared" ref="CQ11:DA11" si="104">CQ12+CQ13+CQ14</f>
        <v>0</v>
      </c>
      <c r="CR11" s="134">
        <f t="shared" si="104"/>
        <v>0</v>
      </c>
      <c r="CS11" s="134">
        <f t="shared" si="104"/>
        <v>0</v>
      </c>
      <c r="CT11" s="134">
        <f t="shared" ref="CT11:CV11" si="105">CT12+CT13+CT14</f>
        <v>0</v>
      </c>
      <c r="CU11" s="134">
        <f t="shared" si="105"/>
        <v>0</v>
      </c>
      <c r="CV11" s="134">
        <f t="shared" si="105"/>
        <v>0</v>
      </c>
      <c r="CW11" s="134">
        <f t="shared" si="104"/>
        <v>6840.3</v>
      </c>
      <c r="CX11" s="134">
        <f t="shared" si="104"/>
        <v>3836.7504199999998</v>
      </c>
      <c r="CY11" s="49">
        <f t="shared" si="42"/>
        <v>56.090382293174265</v>
      </c>
      <c r="CZ11" s="134">
        <f t="shared" si="104"/>
        <v>43767</v>
      </c>
      <c r="DA11" s="134">
        <f t="shared" si="104"/>
        <v>43767</v>
      </c>
      <c r="DB11" s="48">
        <f t="shared" si="87"/>
        <v>100</v>
      </c>
      <c r="DC11" s="134">
        <f t="shared" ref="DC11:DD11" si="106">DC12+DC13+DC14</f>
        <v>7037.1</v>
      </c>
      <c r="DD11" s="134">
        <f t="shared" si="106"/>
        <v>3685.06565</v>
      </c>
      <c r="DE11" s="134">
        <f>DD11/DC11*100</f>
        <v>52.366253854570779</v>
      </c>
      <c r="DF11" s="134">
        <f t="shared" ref="DF11:DG11" si="107">DF12+DF13+DF14</f>
        <v>1000</v>
      </c>
      <c r="DG11" s="134">
        <f t="shared" si="107"/>
        <v>239.90350000000001</v>
      </c>
      <c r="DH11" s="134">
        <f>DG11/DF11*100</f>
        <v>23.990350000000003</v>
      </c>
      <c r="DI11" s="134">
        <f t="shared" ref="DI11:DJ11" si="108">DI12+DI13+DI14</f>
        <v>5000</v>
      </c>
      <c r="DJ11" s="134">
        <f t="shared" si="108"/>
        <v>0</v>
      </c>
      <c r="DK11" s="49"/>
      <c r="DL11" s="134">
        <f t="shared" ref="DL11:DM11" si="109">DL12+DL13+DL14</f>
        <v>6500</v>
      </c>
      <c r="DM11" s="134">
        <f t="shared" si="109"/>
        <v>6500</v>
      </c>
      <c r="DN11" s="49">
        <f t="shared" ref="DN11" si="110">DM11/DL11*100</f>
        <v>100</v>
      </c>
      <c r="DO11" s="134">
        <f t="shared" ref="DO11:DQ11" si="111">DO12+DO13+DO14</f>
        <v>0</v>
      </c>
      <c r="DP11" s="134">
        <f t="shared" si="111"/>
        <v>0</v>
      </c>
      <c r="DQ11" s="134">
        <f t="shared" si="111"/>
        <v>0</v>
      </c>
      <c r="DR11" s="134">
        <f t="shared" ref="DR11:DT11" si="112">DR12+DR13+DR14</f>
        <v>0</v>
      </c>
      <c r="DS11" s="134">
        <f t="shared" si="112"/>
        <v>0</v>
      </c>
      <c r="DT11" s="134">
        <f t="shared" si="112"/>
        <v>0</v>
      </c>
      <c r="DU11" s="134">
        <f t="shared" ref="DU11:DW11" si="113">DU12+DU13+DU14</f>
        <v>0</v>
      </c>
      <c r="DV11" s="134">
        <f t="shared" si="113"/>
        <v>0</v>
      </c>
      <c r="DW11" s="134">
        <f t="shared" si="113"/>
        <v>0</v>
      </c>
      <c r="DX11" s="134">
        <f t="shared" ref="DX11:EB11" si="114">DX12+DX13+DX14</f>
        <v>0</v>
      </c>
      <c r="DY11" s="134">
        <f t="shared" si="114"/>
        <v>0</v>
      </c>
      <c r="DZ11" s="134">
        <f t="shared" si="114"/>
        <v>0</v>
      </c>
      <c r="EA11" s="134">
        <f t="shared" si="114"/>
        <v>0</v>
      </c>
      <c r="EB11" s="134">
        <f t="shared" si="114"/>
        <v>0</v>
      </c>
      <c r="EC11" s="49"/>
      <c r="ED11" s="134">
        <f t="shared" ref="ED11:EE11" si="115">ED12+ED13+ED14</f>
        <v>0</v>
      </c>
      <c r="EE11" s="134">
        <f t="shared" si="115"/>
        <v>0</v>
      </c>
      <c r="EF11" s="49"/>
      <c r="EG11" s="134">
        <f t="shared" ref="EG11:EH11" si="116">EG12+EG13+EG14</f>
        <v>44834.85</v>
      </c>
      <c r="EH11" s="134">
        <f t="shared" si="116"/>
        <v>15904.253919999999</v>
      </c>
      <c r="EI11" s="49">
        <f>EH11/EG11*100</f>
        <v>35.472972297219684</v>
      </c>
      <c r="EJ11" s="134">
        <f t="shared" ref="EJ11:EK11" si="117">EJ12+EJ13+EJ14</f>
        <v>0</v>
      </c>
      <c r="EK11" s="134">
        <f t="shared" si="117"/>
        <v>0</v>
      </c>
      <c r="EL11" s="49"/>
      <c r="EM11" s="134">
        <f t="shared" ref="EM11:EN11" si="118">EM12+EM13+EM14</f>
        <v>0</v>
      </c>
      <c r="EN11" s="134">
        <f t="shared" si="118"/>
        <v>0</v>
      </c>
      <c r="EO11" s="49"/>
      <c r="EP11" s="134">
        <f t="shared" ref="EP11:EQ11" si="119">EP12+EP13+EP14</f>
        <v>0</v>
      </c>
      <c r="EQ11" s="134">
        <f t="shared" si="119"/>
        <v>0</v>
      </c>
      <c r="ER11" s="49"/>
      <c r="ES11" s="134">
        <f t="shared" ref="ES11:ET11" si="120">ES12+ES13+ES14</f>
        <v>0</v>
      </c>
      <c r="ET11" s="134">
        <f t="shared" si="120"/>
        <v>0</v>
      </c>
      <c r="EU11" s="49"/>
      <c r="EV11" s="134">
        <f t="shared" ref="EV11:EX11" si="121">EV12+EV13+EV14</f>
        <v>0</v>
      </c>
      <c r="EW11" s="134">
        <f t="shared" si="121"/>
        <v>0</v>
      </c>
      <c r="EX11" s="134">
        <f t="shared" si="121"/>
        <v>0</v>
      </c>
      <c r="EY11" s="134"/>
      <c r="EZ11" s="134"/>
      <c r="FA11" s="48"/>
      <c r="FB11" s="134">
        <f t="shared" ref="FB11:FC11" si="122">FB12+FB13+FB14</f>
        <v>0</v>
      </c>
      <c r="FC11" s="134">
        <f t="shared" si="122"/>
        <v>0</v>
      </c>
      <c r="FD11" s="48"/>
      <c r="FE11" s="134">
        <f t="shared" ref="FE11:FF11" si="123">FE12+FE13+FE14</f>
        <v>0</v>
      </c>
      <c r="FF11" s="134">
        <f t="shared" si="123"/>
        <v>0</v>
      </c>
      <c r="FG11" s="48"/>
      <c r="FH11" s="134">
        <f t="shared" ref="FH11:FI11" si="124">FH12+FH13+FH14</f>
        <v>3000</v>
      </c>
      <c r="FI11" s="134">
        <f t="shared" si="124"/>
        <v>3000</v>
      </c>
      <c r="FJ11" s="48">
        <f t="shared" ref="FJ11:FJ12" si="125">FI11/FH11*100</f>
        <v>100</v>
      </c>
      <c r="FK11" s="134">
        <f t="shared" ref="FK11:FL11" si="126">FK12+FK13+FK14</f>
        <v>1633.1</v>
      </c>
      <c r="FL11" s="134">
        <f t="shared" si="126"/>
        <v>1633.1</v>
      </c>
      <c r="FM11" s="48">
        <f t="shared" ref="FM11:FM12" si="127">FL11/FK11*100</f>
        <v>100</v>
      </c>
      <c r="FN11" s="134">
        <f t="shared" ref="FN11:FO11" si="128">FN12+FN13+FN14</f>
        <v>0</v>
      </c>
      <c r="FO11" s="134">
        <f t="shared" si="128"/>
        <v>0</v>
      </c>
      <c r="FP11" s="48"/>
      <c r="FQ11" s="134">
        <f t="shared" ref="FQ11:FR11" si="129">FQ12+FQ13+FQ14</f>
        <v>0</v>
      </c>
      <c r="FR11" s="134">
        <f t="shared" si="129"/>
        <v>0</v>
      </c>
      <c r="FS11" s="48"/>
      <c r="FT11" s="134"/>
      <c r="FU11" s="134"/>
      <c r="FV11" s="48"/>
      <c r="FW11" s="134"/>
      <c r="FX11" s="134"/>
      <c r="FY11" s="48"/>
      <c r="FZ11" s="134"/>
      <c r="GA11" s="134"/>
      <c r="GB11" s="48"/>
      <c r="GC11" s="134"/>
      <c r="GD11" s="134"/>
      <c r="GE11" s="48"/>
      <c r="GF11" s="134"/>
      <c r="GG11" s="134"/>
      <c r="GH11" s="48"/>
      <c r="GI11" s="134"/>
      <c r="GJ11" s="134"/>
      <c r="GK11" s="48"/>
      <c r="GL11" s="134">
        <f t="shared" ref="GL11:GM11" si="130">GL12+GL13+GL14</f>
        <v>0</v>
      </c>
      <c r="GM11" s="134">
        <f t="shared" si="130"/>
        <v>0</v>
      </c>
      <c r="GN11" s="48"/>
      <c r="GO11" s="134">
        <f t="shared" ref="GO11:GQ11" si="131">GO12+GO13+GO14</f>
        <v>0</v>
      </c>
      <c r="GP11" s="134">
        <f t="shared" si="131"/>
        <v>0</v>
      </c>
      <c r="GQ11" s="134">
        <f t="shared" si="131"/>
        <v>0</v>
      </c>
      <c r="GR11" s="134">
        <f t="shared" ref="GR11:GT11" si="132">GR12+GR13+GR14</f>
        <v>0</v>
      </c>
      <c r="GS11" s="134">
        <f t="shared" si="132"/>
        <v>0</v>
      </c>
      <c r="GT11" s="134">
        <f t="shared" si="132"/>
        <v>0</v>
      </c>
      <c r="GU11" s="134"/>
      <c r="GV11" s="134"/>
      <c r="GW11" s="48"/>
      <c r="GX11" s="134"/>
      <c r="GY11" s="134"/>
      <c r="GZ11" s="48"/>
      <c r="HA11" s="134"/>
      <c r="HB11" s="134"/>
      <c r="HC11" s="48"/>
      <c r="HD11" s="134">
        <f>HD12+HD13+HD14</f>
        <v>2287.7702899999999</v>
      </c>
      <c r="HE11" s="134">
        <f>HE12+HE13+HE14</f>
        <v>0</v>
      </c>
      <c r="HF11" s="48"/>
      <c r="HG11" s="134">
        <f>HG12+HG13+HG14</f>
        <v>0</v>
      </c>
      <c r="HH11" s="134">
        <f>HH12+HH13+HH14</f>
        <v>0</v>
      </c>
      <c r="HI11" s="48"/>
      <c r="HJ11" s="134">
        <f>HJ12+HJ13+HJ14</f>
        <v>0</v>
      </c>
      <c r="HK11" s="134">
        <f>HK12+HK13+HK14</f>
        <v>0</v>
      </c>
      <c r="HL11" s="48"/>
      <c r="HM11" s="134">
        <f>HM12+HM13+HM14</f>
        <v>0</v>
      </c>
      <c r="HN11" s="134">
        <f>HN12+HN13+HN14</f>
        <v>0</v>
      </c>
      <c r="HO11" s="48"/>
      <c r="HP11" s="134">
        <f>HP12+HP13+HP14</f>
        <v>0</v>
      </c>
      <c r="HQ11" s="134">
        <f>HQ12+HQ13+HQ14</f>
        <v>0</v>
      </c>
      <c r="HR11" s="48"/>
      <c r="HS11" s="134">
        <f>HS12+HS13+HS14</f>
        <v>0</v>
      </c>
      <c r="HT11" s="134">
        <f>HT12+HT13+HT14</f>
        <v>0</v>
      </c>
      <c r="HU11" s="48"/>
    </row>
    <row r="12" spans="1:229" s="18" customFormat="1" ht="30.75" customHeight="1" x14ac:dyDescent="0.25">
      <c r="A12" s="23" t="s">
        <v>197</v>
      </c>
      <c r="B12" s="159">
        <f t="shared" ref="B12" si="133">E12+H12+K12+N12+Q12+T12+W12+Z12+AC12+AF12+AI12+AL12+AO12+AR12+AU12+AX12+BA12+BD12+BG12+BJ12+BM12+BP12+BS12+BV12+BY12+CB12+CE12+CH12+CK12+CN12+CQ12+CT12+CW12+CZ12+DC12+DF12+DI12+DL12+DO12+DR12+DU12+DX12+EA12+ED12+EG12+EJ12+EM12+EP12+ES12+EV12+EY12+FB12+FE12+FH12+FK12+FN12+FQ12+FT12+FW12+FZ12+GC12+GF12+GI12+GL12+GO12+GR12+GU12+GX12+HA12+HD12+HG12+HJ12+HM12+HP12+HS12</f>
        <v>61363.664189999996</v>
      </c>
      <c r="C12" s="159">
        <f t="shared" ref="C12" si="134">F12+I12+L12+O12+R12+U12+X12+AA12+AD12+AG12+AJ12+AM12+AP12+AS12+AV12+AY12+BB12+BE12+BH12+BK12+BN12+BQ12+BT12+BW12+BZ12+CC12+CF12+CI12+CL12+CO12+CR12+CU12+CX12+DA12+DD12+DG12+DJ12+DM12+DP12+DS12+DV12+DY12+EB12+EE12+EH12+EK12+EN12+EQ12+ET12+EW12+EZ12+FC12+FF12+FI12+FL12+FO12+FR12+FU12+FX12+GA12+GD12+GG12+GJ12+GM12+GP12+GS12+GV12+GY12+HB12+HE12+HH12+HK12+HN12+HQ12+HT12</f>
        <v>32747.946649999998</v>
      </c>
      <c r="D12" s="42">
        <f t="shared" si="0"/>
        <v>53.366999970214778</v>
      </c>
      <c r="E12" s="42"/>
      <c r="F12" s="42"/>
      <c r="G12" s="42"/>
      <c r="H12" s="46"/>
      <c r="I12" s="46"/>
      <c r="J12" s="42"/>
      <c r="K12" s="46"/>
      <c r="L12" s="46"/>
      <c r="M12" s="42"/>
      <c r="N12" s="46"/>
      <c r="O12" s="46"/>
      <c r="P12" s="42"/>
      <c r="Q12" s="46"/>
      <c r="R12" s="46"/>
      <c r="S12" s="42"/>
      <c r="T12" s="46"/>
      <c r="U12" s="46"/>
      <c r="V12" s="42"/>
      <c r="W12" s="46"/>
      <c r="X12" s="46"/>
      <c r="Y12" s="42"/>
      <c r="Z12" s="46"/>
      <c r="AA12" s="46"/>
      <c r="AB12" s="42"/>
      <c r="AC12" s="46">
        <v>0</v>
      </c>
      <c r="AD12" s="46">
        <v>0</v>
      </c>
      <c r="AE12" s="42"/>
      <c r="AF12" s="46"/>
      <c r="AG12" s="46"/>
      <c r="AH12" s="42"/>
      <c r="AI12" s="46">
        <v>102.04082000000001</v>
      </c>
      <c r="AJ12" s="46">
        <v>102.04082000000001</v>
      </c>
      <c r="AK12" s="42">
        <f>AJ12/AI12*100</f>
        <v>100</v>
      </c>
      <c r="AL12" s="46"/>
      <c r="AM12" s="46"/>
      <c r="AN12" s="42"/>
      <c r="AO12" s="46">
        <v>62.253080000000004</v>
      </c>
      <c r="AP12" s="46">
        <v>62.253080000000004</v>
      </c>
      <c r="AQ12" s="42">
        <f>AP12/AO12*100</f>
        <v>100</v>
      </c>
      <c r="AR12" s="46"/>
      <c r="AS12" s="46"/>
      <c r="AT12" s="42"/>
      <c r="AU12" s="46"/>
      <c r="AV12" s="46"/>
      <c r="AW12" s="42"/>
      <c r="AX12" s="42"/>
      <c r="AY12" s="42"/>
      <c r="AZ12" s="42"/>
      <c r="BA12" s="46">
        <v>0</v>
      </c>
      <c r="BB12" s="46"/>
      <c r="BC12" s="42"/>
      <c r="BD12" s="46">
        <v>20920.599999999999</v>
      </c>
      <c r="BE12" s="42">
        <v>9535.4933000000001</v>
      </c>
      <c r="BF12" s="46">
        <f>BE12/BD12*100</f>
        <v>45.579444662198988</v>
      </c>
      <c r="BG12" s="46"/>
      <c r="BH12" s="46"/>
      <c r="BI12" s="46"/>
      <c r="BJ12" s="46"/>
      <c r="BK12" s="46"/>
      <c r="BL12" s="46"/>
      <c r="BM12" s="46">
        <v>6010</v>
      </c>
      <c r="BN12" s="46">
        <v>3875.9398799999999</v>
      </c>
      <c r="BO12" s="46">
        <f>BN12/BM12*100</f>
        <v>64.491512146422622</v>
      </c>
      <c r="BP12" s="46">
        <v>840</v>
      </c>
      <c r="BQ12" s="46">
        <v>240</v>
      </c>
      <c r="BR12" s="46">
        <f>BQ12/BP12*100</f>
        <v>28.571428571428569</v>
      </c>
      <c r="BS12" s="46"/>
      <c r="BT12" s="139"/>
      <c r="BU12" s="139"/>
      <c r="BV12" s="46"/>
      <c r="BW12" s="139"/>
      <c r="BX12" s="139"/>
      <c r="BY12" s="46"/>
      <c r="BZ12" s="139"/>
      <c r="CA12" s="139"/>
      <c r="CB12" s="46"/>
      <c r="CC12" s="139"/>
      <c r="CD12" s="139"/>
      <c r="CE12" s="46"/>
      <c r="CF12" s="139"/>
      <c r="CG12" s="139"/>
      <c r="CH12" s="46"/>
      <c r="CI12" s="139"/>
      <c r="CJ12" s="139"/>
      <c r="CK12" s="46"/>
      <c r="CL12" s="139"/>
      <c r="CM12" s="42"/>
      <c r="CN12" s="46">
        <v>130.5</v>
      </c>
      <c r="CO12" s="46">
        <v>37.4</v>
      </c>
      <c r="CP12" s="46">
        <f t="shared" si="103"/>
        <v>28.659003831417625</v>
      </c>
      <c r="CQ12" s="46"/>
      <c r="CR12" s="139"/>
      <c r="CS12" s="46"/>
      <c r="CT12" s="46"/>
      <c r="CU12" s="139"/>
      <c r="CV12" s="46"/>
      <c r="CW12" s="46">
        <v>6840.3</v>
      </c>
      <c r="CX12" s="46">
        <v>3836.7504199999998</v>
      </c>
      <c r="CY12" s="46">
        <f>CX12/CW12*100</f>
        <v>56.090382293174265</v>
      </c>
      <c r="CZ12" s="46"/>
      <c r="DA12" s="139"/>
      <c r="DB12" s="42"/>
      <c r="DC12" s="46">
        <v>7037.1</v>
      </c>
      <c r="DD12" s="46">
        <v>3685.06565</v>
      </c>
      <c r="DE12" s="50">
        <f>DD12/DC12*100</f>
        <v>52.366253854570779</v>
      </c>
      <c r="DF12" s="46">
        <v>1000</v>
      </c>
      <c r="DG12" s="46">
        <v>239.90350000000001</v>
      </c>
      <c r="DH12" s="50">
        <f>DG12/DF12*100</f>
        <v>23.990350000000003</v>
      </c>
      <c r="DI12" s="46">
        <v>5000</v>
      </c>
      <c r="DJ12" s="46"/>
      <c r="DK12" s="46"/>
      <c r="DL12" s="46">
        <v>6500</v>
      </c>
      <c r="DM12" s="46">
        <v>6500</v>
      </c>
      <c r="DN12" s="46">
        <f>DM12/DL12*100</f>
        <v>100</v>
      </c>
      <c r="DO12" s="46"/>
      <c r="DP12" s="139"/>
      <c r="DQ12" s="139"/>
      <c r="DR12" s="46"/>
      <c r="DS12" s="139"/>
      <c r="DT12" s="139"/>
      <c r="DU12" s="46"/>
      <c r="DV12" s="139"/>
      <c r="DW12" s="139"/>
      <c r="DX12" s="46"/>
      <c r="DY12" s="139"/>
      <c r="DZ12" s="139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>
        <v>0</v>
      </c>
      <c r="EW12" s="46">
        <v>0</v>
      </c>
      <c r="EX12" s="42"/>
      <c r="EY12" s="46"/>
      <c r="EZ12" s="46"/>
      <c r="FA12" s="42"/>
      <c r="FB12" s="46"/>
      <c r="FC12" s="46"/>
      <c r="FD12" s="42"/>
      <c r="FE12" s="46"/>
      <c r="FF12" s="46"/>
      <c r="FG12" s="42"/>
      <c r="FH12" s="46">
        <v>3000</v>
      </c>
      <c r="FI12" s="46">
        <v>3000</v>
      </c>
      <c r="FJ12" s="42">
        <f t="shared" si="125"/>
        <v>100</v>
      </c>
      <c r="FK12" s="46">
        <v>1633.1</v>
      </c>
      <c r="FL12" s="46">
        <v>1633.1</v>
      </c>
      <c r="FM12" s="42">
        <f t="shared" si="127"/>
        <v>100</v>
      </c>
      <c r="FN12" s="46"/>
      <c r="FO12" s="46"/>
      <c r="FP12" s="42"/>
      <c r="FQ12" s="46"/>
      <c r="FR12" s="46"/>
      <c r="FS12" s="42"/>
      <c r="FT12" s="46"/>
      <c r="FU12" s="46"/>
      <c r="FV12" s="42"/>
      <c r="FW12" s="46"/>
      <c r="FX12" s="46"/>
      <c r="FY12" s="42"/>
      <c r="FZ12" s="46"/>
      <c r="GA12" s="46"/>
      <c r="GB12" s="42"/>
      <c r="GC12" s="46"/>
      <c r="GD12" s="46"/>
      <c r="GE12" s="42"/>
      <c r="GF12" s="46"/>
      <c r="GG12" s="46"/>
      <c r="GH12" s="42"/>
      <c r="GI12" s="46"/>
      <c r="GJ12" s="46"/>
      <c r="GK12" s="42"/>
      <c r="GL12" s="46"/>
      <c r="GM12" s="46"/>
      <c r="GN12" s="42"/>
      <c r="GO12" s="46"/>
      <c r="GP12" s="139"/>
      <c r="GQ12" s="139"/>
      <c r="GR12" s="46"/>
      <c r="GS12" s="139"/>
      <c r="GT12" s="139"/>
      <c r="GU12" s="46"/>
      <c r="GV12" s="46"/>
      <c r="GW12" s="42"/>
      <c r="GX12" s="46"/>
      <c r="GY12" s="46"/>
      <c r="GZ12" s="42"/>
      <c r="HA12" s="46"/>
      <c r="HB12" s="46"/>
      <c r="HC12" s="42"/>
      <c r="HD12" s="46">
        <v>2287.7702899999999</v>
      </c>
      <c r="HE12" s="46"/>
      <c r="HF12" s="42"/>
      <c r="HG12" s="46"/>
      <c r="HH12" s="46"/>
      <c r="HI12" s="42"/>
      <c r="HJ12" s="46"/>
      <c r="HK12" s="46"/>
      <c r="HL12" s="42"/>
      <c r="HM12" s="46"/>
      <c r="HN12" s="46"/>
      <c r="HO12" s="42"/>
      <c r="HP12" s="46"/>
      <c r="HQ12" s="46"/>
      <c r="HR12" s="42"/>
      <c r="HS12" s="46"/>
      <c r="HT12" s="46"/>
      <c r="HU12" s="42"/>
    </row>
    <row r="13" spans="1:229" s="18" customFormat="1" ht="15.75" x14ac:dyDescent="0.25">
      <c r="A13" s="23" t="s">
        <v>199</v>
      </c>
      <c r="B13" s="159">
        <f t="shared" ref="B13:B76" si="135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+FZ13+GC13+GF13+GI13+GL13+GO13+GR13+GU13+GX13+HA13+HD13+HG13+HJ13+HM13+HP13+HS13</f>
        <v>95610.091</v>
      </c>
      <c r="C13" s="159">
        <f t="shared" ref="C13:C76" si="136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+GA13+GD13+GG13+GJ13+GM13+GP13+GS13+GV13+GY13+HB13+HE13+HH13+HK13+HN13+HQ13+HT13</f>
        <v>66449.630959999995</v>
      </c>
      <c r="D13" s="42">
        <f>C13/B13*100</f>
        <v>69.500646077201196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8"/>
      <c r="AI13" s="48"/>
      <c r="AJ13" s="48"/>
      <c r="AK13" s="42"/>
      <c r="AL13" s="48"/>
      <c r="AM13" s="48"/>
      <c r="AN13" s="42"/>
      <c r="AO13" s="48"/>
      <c r="AP13" s="48"/>
      <c r="AQ13" s="42"/>
      <c r="AR13" s="48"/>
      <c r="AS13" s="48"/>
      <c r="AT13" s="42"/>
      <c r="AU13" s="42"/>
      <c r="AV13" s="42"/>
      <c r="AW13" s="42"/>
      <c r="AX13" s="42">
        <v>4484.3410000000003</v>
      </c>
      <c r="AY13" s="42">
        <v>3573.9145899999999</v>
      </c>
      <c r="AZ13" s="42">
        <f t="shared" ref="AZ13:AZ75" si="137">AY13/AX13*100</f>
        <v>79.697654348766065</v>
      </c>
      <c r="BA13" s="42">
        <v>10000</v>
      </c>
      <c r="BB13" s="42">
        <v>10000</v>
      </c>
      <c r="BC13" s="42">
        <f t="shared" ref="BC13" si="138">BB13/BA13*100</f>
        <v>100</v>
      </c>
      <c r="BD13" s="143"/>
      <c r="BE13" s="143"/>
      <c r="BF13" s="143"/>
      <c r="BG13" s="42"/>
      <c r="BH13" s="42"/>
      <c r="BI13" s="140"/>
      <c r="BJ13" s="42"/>
      <c r="BK13" s="42"/>
      <c r="BL13" s="140"/>
      <c r="BM13" s="42"/>
      <c r="BN13" s="42"/>
      <c r="BO13" s="140"/>
      <c r="BP13" s="42"/>
      <c r="BQ13" s="42"/>
      <c r="BR13" s="140"/>
      <c r="BS13" s="42"/>
      <c r="BT13" s="42"/>
      <c r="BU13" s="140"/>
      <c r="BV13" s="42"/>
      <c r="BW13" s="42"/>
      <c r="BX13" s="140"/>
      <c r="BY13" s="42"/>
      <c r="BZ13" s="42"/>
      <c r="CA13" s="140"/>
      <c r="CB13" s="42"/>
      <c r="CC13" s="42"/>
      <c r="CD13" s="140"/>
      <c r="CE13" s="42"/>
      <c r="CF13" s="42"/>
      <c r="CG13" s="140"/>
      <c r="CH13" s="42"/>
      <c r="CI13" s="42"/>
      <c r="CJ13" s="140"/>
      <c r="CK13" s="42"/>
      <c r="CL13" s="42"/>
      <c r="CM13" s="42"/>
      <c r="CN13" s="42"/>
      <c r="CO13" s="42"/>
      <c r="CP13" s="46"/>
      <c r="CQ13" s="42"/>
      <c r="CR13" s="42"/>
      <c r="CS13" s="140"/>
      <c r="CT13" s="42"/>
      <c r="CU13" s="42"/>
      <c r="CV13" s="140"/>
      <c r="CW13" s="42"/>
      <c r="CX13" s="42"/>
      <c r="CY13" s="140"/>
      <c r="CZ13" s="42">
        <v>40074</v>
      </c>
      <c r="DA13" s="42">
        <v>40074</v>
      </c>
      <c r="DB13" s="42">
        <f>DA13/CZ13*100</f>
        <v>100</v>
      </c>
      <c r="DC13" s="46"/>
      <c r="DD13" s="42"/>
      <c r="DE13" s="50"/>
      <c r="DF13" s="46"/>
      <c r="DG13" s="42"/>
      <c r="DH13" s="50"/>
      <c r="DI13" s="42"/>
      <c r="DJ13" s="42"/>
      <c r="DK13" s="140"/>
      <c r="DL13" s="42"/>
      <c r="DM13" s="42"/>
      <c r="DN13" s="140"/>
      <c r="DO13" s="46"/>
      <c r="DP13" s="42"/>
      <c r="DQ13" s="140"/>
      <c r="DR13" s="46"/>
      <c r="DS13" s="42"/>
      <c r="DT13" s="140"/>
      <c r="DU13" s="46"/>
      <c r="DV13" s="42"/>
      <c r="DW13" s="140"/>
      <c r="DX13" s="46"/>
      <c r="DY13" s="42"/>
      <c r="DZ13" s="140"/>
      <c r="EA13" s="42"/>
      <c r="EB13" s="42"/>
      <c r="EC13" s="140"/>
      <c r="ED13" s="42"/>
      <c r="EE13" s="42"/>
      <c r="EF13" s="140"/>
      <c r="EG13" s="42">
        <v>41051.75</v>
      </c>
      <c r="EH13" s="42">
        <v>12801.716369999998</v>
      </c>
      <c r="EI13" s="42">
        <f>EH13/EG13*100</f>
        <v>31.184337744432327</v>
      </c>
      <c r="EJ13" s="42"/>
      <c r="EK13" s="42"/>
      <c r="EL13" s="140"/>
      <c r="EM13" s="42"/>
      <c r="EN13" s="42"/>
      <c r="EO13" s="140"/>
      <c r="EP13" s="42"/>
      <c r="EQ13" s="42"/>
      <c r="ER13" s="140"/>
      <c r="ES13" s="42"/>
      <c r="ET13" s="42"/>
      <c r="EU13" s="140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6"/>
      <c r="GP13" s="42"/>
      <c r="GQ13" s="140"/>
      <c r="GR13" s="46"/>
      <c r="GS13" s="42"/>
      <c r="GT13" s="140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</row>
    <row r="14" spans="1:229" s="18" customFormat="1" ht="15.75" x14ac:dyDescent="0.25">
      <c r="A14" s="23" t="s">
        <v>358</v>
      </c>
      <c r="B14" s="159">
        <f t="shared" si="135"/>
        <v>7476.1</v>
      </c>
      <c r="C14" s="159">
        <f t="shared" si="136"/>
        <v>6795.53755</v>
      </c>
      <c r="D14" s="42">
        <f t="shared" ref="D14:D23" si="139">C14/B14*100</f>
        <v>90.89682521635612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8"/>
      <c r="AI14" s="48"/>
      <c r="AJ14" s="48"/>
      <c r="AK14" s="42"/>
      <c r="AL14" s="48"/>
      <c r="AM14" s="48"/>
      <c r="AN14" s="42"/>
      <c r="AO14" s="48"/>
      <c r="AP14" s="48"/>
      <c r="AQ14" s="42"/>
      <c r="AR14" s="48"/>
      <c r="AS14" s="48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143"/>
      <c r="BE14" s="143"/>
      <c r="BF14" s="143"/>
      <c r="BG14" s="42"/>
      <c r="BH14" s="42"/>
      <c r="BI14" s="140"/>
      <c r="BJ14" s="42"/>
      <c r="BK14" s="42"/>
      <c r="BL14" s="140"/>
      <c r="BM14" s="42"/>
      <c r="BN14" s="42"/>
      <c r="BO14" s="140"/>
      <c r="BP14" s="42"/>
      <c r="BQ14" s="42"/>
      <c r="BR14" s="140"/>
      <c r="BS14" s="42"/>
      <c r="BT14" s="42"/>
      <c r="BU14" s="140"/>
      <c r="BV14" s="42"/>
      <c r="BW14" s="42"/>
      <c r="BX14" s="140"/>
      <c r="BY14" s="42"/>
      <c r="BZ14" s="42"/>
      <c r="CA14" s="140"/>
      <c r="CB14" s="42"/>
      <c r="CC14" s="42"/>
      <c r="CD14" s="140"/>
      <c r="CE14" s="42"/>
      <c r="CF14" s="42"/>
      <c r="CG14" s="140"/>
      <c r="CH14" s="42"/>
      <c r="CI14" s="42"/>
      <c r="CJ14" s="140"/>
      <c r="CK14" s="42"/>
      <c r="CL14" s="42"/>
      <c r="CM14" s="42"/>
      <c r="CN14" s="42"/>
      <c r="CO14" s="42"/>
      <c r="CP14" s="46"/>
      <c r="CQ14" s="42"/>
      <c r="CR14" s="42"/>
      <c r="CS14" s="140"/>
      <c r="CT14" s="42"/>
      <c r="CU14" s="42"/>
      <c r="CV14" s="140"/>
      <c r="CW14" s="42"/>
      <c r="CX14" s="42"/>
      <c r="CY14" s="140"/>
      <c r="CZ14" s="42">
        <v>3693</v>
      </c>
      <c r="DA14" s="42">
        <v>3693</v>
      </c>
      <c r="DB14" s="42">
        <f>DA14/CZ14*100</f>
        <v>100</v>
      </c>
      <c r="DC14" s="46"/>
      <c r="DD14" s="42"/>
      <c r="DE14" s="50"/>
      <c r="DF14" s="46"/>
      <c r="DG14" s="42"/>
      <c r="DH14" s="50"/>
      <c r="DI14" s="42"/>
      <c r="DJ14" s="42"/>
      <c r="DK14" s="140"/>
      <c r="DL14" s="42"/>
      <c r="DM14" s="42"/>
      <c r="DN14" s="140"/>
      <c r="DO14" s="46"/>
      <c r="DP14" s="42"/>
      <c r="DQ14" s="140"/>
      <c r="DR14" s="46"/>
      <c r="DS14" s="42"/>
      <c r="DT14" s="140"/>
      <c r="DU14" s="46"/>
      <c r="DV14" s="42"/>
      <c r="DW14" s="140"/>
      <c r="DX14" s="46"/>
      <c r="DY14" s="42"/>
      <c r="DZ14" s="140"/>
      <c r="EA14" s="42"/>
      <c r="EB14" s="42"/>
      <c r="EC14" s="140"/>
      <c r="ED14" s="42"/>
      <c r="EE14" s="42"/>
      <c r="EF14" s="140"/>
      <c r="EG14" s="42">
        <v>3783.1</v>
      </c>
      <c r="EH14" s="42">
        <v>3102.53755</v>
      </c>
      <c r="EI14" s="42">
        <f>EH14/EG14*100</f>
        <v>82.010455710924901</v>
      </c>
      <c r="EJ14" s="42"/>
      <c r="EK14" s="42"/>
      <c r="EL14" s="140"/>
      <c r="EM14" s="42"/>
      <c r="EN14" s="42"/>
      <c r="EO14" s="140"/>
      <c r="EP14" s="42"/>
      <c r="EQ14" s="42"/>
      <c r="ER14" s="140"/>
      <c r="ES14" s="42"/>
      <c r="ET14" s="42"/>
      <c r="EU14" s="140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6"/>
      <c r="GP14" s="42"/>
      <c r="GQ14" s="140"/>
      <c r="GR14" s="46"/>
      <c r="GS14" s="42"/>
      <c r="GT14" s="140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</row>
    <row r="15" spans="1:229" s="19" customFormat="1" ht="31.5" x14ac:dyDescent="0.25">
      <c r="A15" s="24" t="s">
        <v>201</v>
      </c>
      <c r="B15" s="158">
        <f t="shared" si="135"/>
        <v>102594.03506000001</v>
      </c>
      <c r="C15" s="158">
        <f t="shared" si="136"/>
        <v>65349.973619999997</v>
      </c>
      <c r="D15" s="48">
        <f t="shared" si="139"/>
        <v>63.697634644920051</v>
      </c>
      <c r="E15" s="48">
        <f t="shared" ref="E15:BE15" si="140">E16+E17+E18+E19+E20+E21+E22+E23</f>
        <v>0</v>
      </c>
      <c r="F15" s="48">
        <f t="shared" si="140"/>
        <v>0</v>
      </c>
      <c r="G15" s="48">
        <f t="shared" si="140"/>
        <v>0</v>
      </c>
      <c r="H15" s="48">
        <f t="shared" si="140"/>
        <v>0</v>
      </c>
      <c r="I15" s="48">
        <f t="shared" si="140"/>
        <v>0</v>
      </c>
      <c r="J15" s="48">
        <f t="shared" si="140"/>
        <v>0</v>
      </c>
      <c r="K15" s="48">
        <f t="shared" ref="K15:M15" si="141">K16+K17+K18+K19+K20+K21+K22+K23</f>
        <v>0</v>
      </c>
      <c r="L15" s="48">
        <f t="shared" si="141"/>
        <v>0</v>
      </c>
      <c r="M15" s="48">
        <f t="shared" si="141"/>
        <v>0</v>
      </c>
      <c r="N15" s="48">
        <f t="shared" ref="N15:P15" si="142">N16+N17+N18+N19+N20+N21+N22+N23</f>
        <v>0</v>
      </c>
      <c r="O15" s="48">
        <f t="shared" si="142"/>
        <v>0</v>
      </c>
      <c r="P15" s="48">
        <f t="shared" si="142"/>
        <v>0</v>
      </c>
      <c r="Q15" s="48">
        <f t="shared" ref="Q15:S15" si="143">Q16+Q17+Q18+Q19+Q20+Q21+Q22+Q23</f>
        <v>0</v>
      </c>
      <c r="R15" s="48">
        <f t="shared" si="143"/>
        <v>0</v>
      </c>
      <c r="S15" s="48">
        <f t="shared" si="143"/>
        <v>0</v>
      </c>
      <c r="T15" s="48">
        <f t="shared" ref="T15:V15" si="144">T16+T17+T18+T19+T20+T21+T22+T23</f>
        <v>0</v>
      </c>
      <c r="U15" s="48">
        <f t="shared" si="144"/>
        <v>0</v>
      </c>
      <c r="V15" s="48">
        <f t="shared" si="144"/>
        <v>0</v>
      </c>
      <c r="W15" s="48">
        <f t="shared" si="140"/>
        <v>430.95779999999996</v>
      </c>
      <c r="X15" s="48">
        <f t="shared" si="140"/>
        <v>430.95779999999996</v>
      </c>
      <c r="Y15" s="48">
        <f>X15/W15*100</f>
        <v>100</v>
      </c>
      <c r="Z15" s="48">
        <f t="shared" si="140"/>
        <v>0</v>
      </c>
      <c r="AA15" s="48">
        <f t="shared" si="140"/>
        <v>0</v>
      </c>
      <c r="AB15" s="48">
        <f t="shared" si="140"/>
        <v>0</v>
      </c>
      <c r="AC15" s="48">
        <f t="shared" si="140"/>
        <v>0</v>
      </c>
      <c r="AD15" s="48">
        <f t="shared" si="140"/>
        <v>0</v>
      </c>
      <c r="AE15" s="48">
        <f t="shared" si="140"/>
        <v>0</v>
      </c>
      <c r="AF15" s="48">
        <f t="shared" si="140"/>
        <v>0</v>
      </c>
      <c r="AG15" s="48">
        <f t="shared" si="140"/>
        <v>0</v>
      </c>
      <c r="AH15" s="48">
        <f t="shared" si="140"/>
        <v>0</v>
      </c>
      <c r="AI15" s="48">
        <f t="shared" si="140"/>
        <v>102.04082000000001</v>
      </c>
      <c r="AJ15" s="48">
        <f t="shared" si="140"/>
        <v>102.04082000000001</v>
      </c>
      <c r="AK15" s="48">
        <f t="shared" ref="AK15:AK16" si="145">AJ15/AI15*100</f>
        <v>100</v>
      </c>
      <c r="AL15" s="48"/>
      <c r="AM15" s="48"/>
      <c r="AN15" s="48"/>
      <c r="AO15" s="48">
        <f t="shared" ref="AO15:AP15" si="146">AO16+AO17+AO18+AO19+AO20+AO21+AO22+AO23</f>
        <v>85.324699999999993</v>
      </c>
      <c r="AP15" s="48">
        <f t="shared" si="146"/>
        <v>85.324699999999993</v>
      </c>
      <c r="AQ15" s="48">
        <f t="shared" ref="AQ15:AQ16" si="147">AP15/AO15*100</f>
        <v>100</v>
      </c>
      <c r="AR15" s="48"/>
      <c r="AS15" s="48"/>
      <c r="AT15" s="48"/>
      <c r="AU15" s="48">
        <f t="shared" si="140"/>
        <v>0</v>
      </c>
      <c r="AV15" s="48">
        <f t="shared" si="140"/>
        <v>0</v>
      </c>
      <c r="AW15" s="48">
        <f t="shared" si="140"/>
        <v>0</v>
      </c>
      <c r="AX15" s="48">
        <f t="shared" si="140"/>
        <v>2123.2313899999999</v>
      </c>
      <c r="AY15" s="48">
        <f t="shared" si="140"/>
        <v>853.5</v>
      </c>
      <c r="AZ15" s="48">
        <f t="shared" si="137"/>
        <v>40.198162292617582</v>
      </c>
      <c r="BA15" s="48">
        <f t="shared" si="140"/>
        <v>5000</v>
      </c>
      <c r="BB15" s="48">
        <f t="shared" si="140"/>
        <v>5000</v>
      </c>
      <c r="BC15" s="48">
        <f t="shared" ref="BC15" si="148">BB15/BA15*100</f>
        <v>100</v>
      </c>
      <c r="BD15" s="48">
        <f t="shared" si="140"/>
        <v>24615.4</v>
      </c>
      <c r="BE15" s="48">
        <f t="shared" si="140"/>
        <v>13626.03924</v>
      </c>
      <c r="BF15" s="49">
        <f t="shared" ref="BF15:BF383" si="149">BE15/BD15*100</f>
        <v>55.355749815156365</v>
      </c>
      <c r="BG15" s="48">
        <f t="shared" ref="BG15:CO15" si="150">BG16+BG17+BG18+BG19+BG20+BG21+BG22+BG23</f>
        <v>5542.9213499999996</v>
      </c>
      <c r="BH15" s="48">
        <f t="shared" si="150"/>
        <v>5542.9213499999996</v>
      </c>
      <c r="BI15" s="49">
        <f>BH15/BG15*100</f>
        <v>100</v>
      </c>
      <c r="BJ15" s="48">
        <f t="shared" ref="BJ15:BL15" si="151">BJ16+BJ17+BJ18+BJ19+BJ20+BJ21+BJ22+BJ23</f>
        <v>0</v>
      </c>
      <c r="BK15" s="48">
        <f t="shared" si="151"/>
        <v>0</v>
      </c>
      <c r="BL15" s="48">
        <f t="shared" si="151"/>
        <v>0</v>
      </c>
      <c r="BM15" s="48">
        <f t="shared" si="150"/>
        <v>3470.7</v>
      </c>
      <c r="BN15" s="48">
        <f t="shared" si="150"/>
        <v>1716.64608</v>
      </c>
      <c r="BO15" s="49">
        <f t="shared" ref="BO15:BO391" si="152">BN15/BM15*100</f>
        <v>49.461090846226988</v>
      </c>
      <c r="BP15" s="48">
        <f t="shared" ref="BP15:BQ15" si="153">BP16+BP17+BP18+BP19+BP20+BP21+BP22+BP23</f>
        <v>560</v>
      </c>
      <c r="BQ15" s="48">
        <f t="shared" si="153"/>
        <v>160</v>
      </c>
      <c r="BR15" s="49">
        <f t="shared" ref="BR15:BR16" si="154">BQ15/BP15*100</f>
        <v>28.571428571428569</v>
      </c>
      <c r="BS15" s="48">
        <f t="shared" si="150"/>
        <v>0</v>
      </c>
      <c r="BT15" s="48">
        <f t="shared" si="150"/>
        <v>0</v>
      </c>
      <c r="BU15" s="48">
        <f t="shared" si="150"/>
        <v>0</v>
      </c>
      <c r="BV15" s="48">
        <f t="shared" si="150"/>
        <v>0</v>
      </c>
      <c r="BW15" s="48">
        <f t="shared" si="150"/>
        <v>0</v>
      </c>
      <c r="BX15" s="48">
        <f t="shared" si="150"/>
        <v>0</v>
      </c>
      <c r="BY15" s="48">
        <f t="shared" si="150"/>
        <v>0</v>
      </c>
      <c r="BZ15" s="48">
        <f t="shared" si="150"/>
        <v>0</v>
      </c>
      <c r="CA15" s="48">
        <f t="shared" si="150"/>
        <v>0</v>
      </c>
      <c r="CB15" s="48">
        <f t="shared" ref="CB15:CD15" si="155">CB16+CB17+CB18+CB19+CB20+CB21+CB22+CB23</f>
        <v>0</v>
      </c>
      <c r="CC15" s="48">
        <f t="shared" si="155"/>
        <v>0</v>
      </c>
      <c r="CD15" s="48">
        <f t="shared" si="155"/>
        <v>0</v>
      </c>
      <c r="CE15" s="48">
        <f t="shared" si="150"/>
        <v>0</v>
      </c>
      <c r="CF15" s="48">
        <f t="shared" si="150"/>
        <v>0</v>
      </c>
      <c r="CG15" s="48">
        <f t="shared" si="150"/>
        <v>0</v>
      </c>
      <c r="CH15" s="48">
        <f t="shared" si="150"/>
        <v>0</v>
      </c>
      <c r="CI15" s="48">
        <f t="shared" si="150"/>
        <v>0</v>
      </c>
      <c r="CJ15" s="48">
        <f t="shared" si="150"/>
        <v>0</v>
      </c>
      <c r="CK15" s="48">
        <f t="shared" si="150"/>
        <v>682.05899999999997</v>
      </c>
      <c r="CL15" s="48">
        <f t="shared" si="150"/>
        <v>682.05899999999997</v>
      </c>
      <c r="CM15" s="48">
        <f t="shared" ref="CM15:CM21" si="156">CL15/CK15*100</f>
        <v>100</v>
      </c>
      <c r="CN15" s="48">
        <f t="shared" si="150"/>
        <v>130.5</v>
      </c>
      <c r="CO15" s="48">
        <f t="shared" si="150"/>
        <v>130.5</v>
      </c>
      <c r="CP15" s="49">
        <f t="shared" si="103"/>
        <v>100</v>
      </c>
      <c r="CQ15" s="48">
        <f t="shared" ref="CQ15:DA15" si="157">CQ16+CQ17+CQ18+CQ19+CQ20+CQ21+CQ22+CQ23</f>
        <v>0</v>
      </c>
      <c r="CR15" s="48">
        <f t="shared" si="157"/>
        <v>0</v>
      </c>
      <c r="CS15" s="48">
        <f t="shared" si="157"/>
        <v>0</v>
      </c>
      <c r="CT15" s="48">
        <f t="shared" ref="CT15:CV15" si="158">CT16+CT17+CT18+CT19+CT20+CT21+CT22+CT23</f>
        <v>0</v>
      </c>
      <c r="CU15" s="48">
        <f t="shared" si="158"/>
        <v>0</v>
      </c>
      <c r="CV15" s="48">
        <f t="shared" si="158"/>
        <v>0</v>
      </c>
      <c r="CW15" s="48">
        <f t="shared" si="157"/>
        <v>9950.2999999999993</v>
      </c>
      <c r="CX15" s="48">
        <f t="shared" si="157"/>
        <v>5624.0282999999999</v>
      </c>
      <c r="CY15" s="49">
        <f t="shared" ref="CY15:CY393" si="159">CX15/CW15*100</f>
        <v>56.521193330854345</v>
      </c>
      <c r="CZ15" s="48">
        <f t="shared" si="157"/>
        <v>26691</v>
      </c>
      <c r="DA15" s="48">
        <f t="shared" si="157"/>
        <v>18441</v>
      </c>
      <c r="DB15" s="48">
        <f t="shared" ref="DB15" si="160">DA15/CZ15*100</f>
        <v>69.090704731932107</v>
      </c>
      <c r="DC15" s="48">
        <f t="shared" ref="DC15:DD15" si="161">DC16+DC17+DC18+DC19+DC20+DC21+DC22+DC23</f>
        <v>8503.2999999999993</v>
      </c>
      <c r="DD15" s="48">
        <f t="shared" si="161"/>
        <v>2314.6563300000003</v>
      </c>
      <c r="DE15" s="134">
        <f t="shared" ref="DE15:DE25" si="162">DD15/DC15*100</f>
        <v>27.220682911340312</v>
      </c>
      <c r="DF15" s="48">
        <f t="shared" ref="DF15:DG15" si="163">DF16+DF17+DF18+DF19+DF20+DF21+DF22+DF23</f>
        <v>1440.1</v>
      </c>
      <c r="DG15" s="48">
        <f t="shared" si="163"/>
        <v>374.1</v>
      </c>
      <c r="DH15" s="134">
        <f t="shared" ref="DH15:DH16" si="164">DG15/DF15*100</f>
        <v>25.97736268314701</v>
      </c>
      <c r="DI15" s="48">
        <f t="shared" ref="DI15:DJ15" si="165">DI16+DI17+DI18+DI19+DI20+DI21+DI22+DI23</f>
        <v>4000</v>
      </c>
      <c r="DJ15" s="48">
        <f t="shared" si="165"/>
        <v>1000</v>
      </c>
      <c r="DK15" s="49">
        <f t="shared" ref="DK15:DK16" si="166">DJ15/DI15*100</f>
        <v>25</v>
      </c>
      <c r="DL15" s="48">
        <f t="shared" ref="DL15:DM15" si="167">DL16+DL17+DL18+DL19+DL20+DL21+DL22+DL23</f>
        <v>3000</v>
      </c>
      <c r="DM15" s="48">
        <f t="shared" si="167"/>
        <v>3000</v>
      </c>
      <c r="DN15" s="49">
        <f t="shared" ref="DN15:DN16" si="168">DM15/DL15*100</f>
        <v>100</v>
      </c>
      <c r="DO15" s="48">
        <f t="shared" ref="DO15:DQ15" si="169">DO16+DO17+DO18+DO19+DO20+DO21+DO22+DO23</f>
        <v>0</v>
      </c>
      <c r="DP15" s="48">
        <f t="shared" si="169"/>
        <v>0</v>
      </c>
      <c r="DQ15" s="48">
        <f t="shared" si="169"/>
        <v>0</v>
      </c>
      <c r="DR15" s="48">
        <f t="shared" ref="DR15:DT15" si="170">DR16+DR17+DR18+DR19+DR20+DR21+DR22+DR23</f>
        <v>0</v>
      </c>
      <c r="DS15" s="48">
        <f t="shared" si="170"/>
        <v>0</v>
      </c>
      <c r="DT15" s="48">
        <f t="shared" si="170"/>
        <v>0</v>
      </c>
      <c r="DU15" s="48">
        <f t="shared" ref="DU15:DW15" si="171">DU16+DU17+DU18+DU19+DU20+DU21+DU22+DU23</f>
        <v>0</v>
      </c>
      <c r="DV15" s="48">
        <f t="shared" si="171"/>
        <v>0</v>
      </c>
      <c r="DW15" s="48">
        <f t="shared" si="171"/>
        <v>0</v>
      </c>
      <c r="DX15" s="48">
        <f t="shared" ref="DX15:EB15" si="172">DX16+DX17+DX18+DX19+DX20+DX21+DX22+DX23</f>
        <v>0</v>
      </c>
      <c r="DY15" s="48">
        <f t="shared" si="172"/>
        <v>0</v>
      </c>
      <c r="DZ15" s="48">
        <f t="shared" si="172"/>
        <v>0</v>
      </c>
      <c r="EA15" s="48">
        <f t="shared" si="172"/>
        <v>0</v>
      </c>
      <c r="EB15" s="48">
        <f t="shared" si="172"/>
        <v>0</v>
      </c>
      <c r="EC15" s="49"/>
      <c r="ED15" s="48">
        <f t="shared" ref="ED15:EE15" si="173">ED16+ED17+ED18+ED19+ED20+ED21+ED22+ED23</f>
        <v>0</v>
      </c>
      <c r="EE15" s="48">
        <f t="shared" si="173"/>
        <v>0</v>
      </c>
      <c r="EF15" s="49"/>
      <c r="EG15" s="48">
        <f t="shared" ref="EG15:EH15" si="174">EG16+EG17+EG18+EG19+EG20+EG21+EG22+EG23</f>
        <v>0</v>
      </c>
      <c r="EH15" s="48">
        <f t="shared" si="174"/>
        <v>0</v>
      </c>
      <c r="EI15" s="49"/>
      <c r="EJ15" s="48">
        <f t="shared" ref="EJ15:EK15" si="175">EJ16+EJ17+EJ18+EJ19+EJ20+EJ21+EJ22+EJ23</f>
        <v>0</v>
      </c>
      <c r="EK15" s="48">
        <f t="shared" si="175"/>
        <v>0</v>
      </c>
      <c r="EL15" s="49"/>
      <c r="EM15" s="48">
        <f t="shared" ref="EM15:EN15" si="176">EM16+EM17+EM18+EM19+EM20+EM21+EM22+EM23</f>
        <v>0</v>
      </c>
      <c r="EN15" s="48">
        <f t="shared" si="176"/>
        <v>0</v>
      </c>
      <c r="EO15" s="49"/>
      <c r="EP15" s="48">
        <f t="shared" ref="EP15:EQ15" si="177">EP16+EP17+EP18+EP19+EP20+EP21+EP22+EP23</f>
        <v>0</v>
      </c>
      <c r="EQ15" s="48">
        <f t="shared" si="177"/>
        <v>0</v>
      </c>
      <c r="ER15" s="49"/>
      <c r="ES15" s="48">
        <f t="shared" ref="ES15:ET15" si="178">ES16+ES17+ES18+ES19+ES20+ES21+ES22+ES23</f>
        <v>0</v>
      </c>
      <c r="ET15" s="48">
        <f t="shared" si="178"/>
        <v>0</v>
      </c>
      <c r="EU15" s="49"/>
      <c r="EV15" s="48">
        <f t="shared" ref="EV15:EX15" si="179">EV16+EV17+EV18+EV19+EV20+EV21+EV22+EV23</f>
        <v>0</v>
      </c>
      <c r="EW15" s="48">
        <f t="shared" si="179"/>
        <v>0</v>
      </c>
      <c r="EX15" s="48">
        <f t="shared" si="179"/>
        <v>0</v>
      </c>
      <c r="EY15" s="48"/>
      <c r="EZ15" s="48"/>
      <c r="FA15" s="48"/>
      <c r="FB15" s="48">
        <f t="shared" ref="FB15:FC15" si="180">FB16+FB17+FB18+FB19+FB20+FB21+FB22+FB23</f>
        <v>0</v>
      </c>
      <c r="FC15" s="48">
        <f t="shared" si="180"/>
        <v>0</v>
      </c>
      <c r="FD15" s="48"/>
      <c r="FE15" s="48">
        <f t="shared" ref="FE15:FF15" si="181">FE16+FE17+FE18+FE19+FE20+FE21+FE22+FE23</f>
        <v>0</v>
      </c>
      <c r="FF15" s="48">
        <f t="shared" si="181"/>
        <v>0</v>
      </c>
      <c r="FG15" s="48"/>
      <c r="FH15" s="48">
        <f t="shared" ref="FH15:FI15" si="182">FH16+FH17+FH18+FH19+FH20+FH21+FH22+FH23</f>
        <v>3000</v>
      </c>
      <c r="FI15" s="48">
        <f t="shared" si="182"/>
        <v>3000</v>
      </c>
      <c r="FJ15" s="48">
        <f t="shared" ref="FJ15" si="183">FI15/FH15*100</f>
        <v>100</v>
      </c>
      <c r="FK15" s="48">
        <f t="shared" ref="FK15:FL15" si="184">FK16+FK17+FK18+FK19+FK20+FK21+FK22+FK23</f>
        <v>3266.2</v>
      </c>
      <c r="FL15" s="48">
        <f t="shared" si="184"/>
        <v>3266.2</v>
      </c>
      <c r="FM15" s="48">
        <f t="shared" ref="FM15" si="185">FL15/FK15*100</f>
        <v>100</v>
      </c>
      <c r="FN15" s="48">
        <f t="shared" ref="FN15:FO15" si="186">FN16+FN17+FN18+FN19+FN20+FN21+FN22+FN23</f>
        <v>0</v>
      </c>
      <c r="FO15" s="48">
        <f t="shared" si="186"/>
        <v>0</v>
      </c>
      <c r="FP15" s="48"/>
      <c r="FQ15" s="48">
        <f t="shared" ref="FQ15:FR15" si="187">FQ16+FQ17+FQ18+FQ19+FQ20+FQ21+FQ22+FQ23</f>
        <v>0</v>
      </c>
      <c r="FR15" s="48">
        <f t="shared" si="187"/>
        <v>0</v>
      </c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>
        <f t="shared" ref="GL15:GM15" si="188">GL16+GL17+GL18+GL19+GL20+GL21+GL22+GL23</f>
        <v>0</v>
      </c>
      <c r="GM15" s="48">
        <f t="shared" si="188"/>
        <v>0</v>
      </c>
      <c r="GN15" s="48"/>
      <c r="GO15" s="48">
        <f t="shared" ref="GO15:GQ15" si="189">GO16+GO17+GO18+GO19+GO20+GO21+GO22+GO23</f>
        <v>0</v>
      </c>
      <c r="GP15" s="48">
        <f t="shared" si="189"/>
        <v>0</v>
      </c>
      <c r="GQ15" s="48">
        <f t="shared" si="189"/>
        <v>0</v>
      </c>
      <c r="GR15" s="48">
        <f t="shared" ref="GR15:GT15" si="190">GR16+GR17+GR18+GR19+GR20+GR21+GR22+GR23</f>
        <v>0</v>
      </c>
      <c r="GS15" s="48">
        <f t="shared" si="190"/>
        <v>0</v>
      </c>
      <c r="GT15" s="48">
        <f t="shared" si="190"/>
        <v>0</v>
      </c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</row>
    <row r="16" spans="1:229" s="18" customFormat="1" ht="22.5" customHeight="1" x14ac:dyDescent="0.25">
      <c r="A16" s="23" t="s">
        <v>200</v>
      </c>
      <c r="B16" s="159">
        <f t="shared" si="135"/>
        <v>68097.74467</v>
      </c>
      <c r="C16" s="159">
        <f t="shared" si="136"/>
        <v>40373.414619999996</v>
      </c>
      <c r="D16" s="42">
        <f t="shared" si="139"/>
        <v>59.287447500131719</v>
      </c>
      <c r="E16" s="42"/>
      <c r="F16" s="42"/>
      <c r="G16" s="42"/>
      <c r="H16" s="46"/>
      <c r="I16" s="46"/>
      <c r="J16" s="42"/>
      <c r="K16" s="46"/>
      <c r="L16" s="46"/>
      <c r="M16" s="42"/>
      <c r="N16" s="46"/>
      <c r="O16" s="46"/>
      <c r="P16" s="42"/>
      <c r="Q16" s="46"/>
      <c r="R16" s="46"/>
      <c r="S16" s="42"/>
      <c r="T16" s="46"/>
      <c r="U16" s="46"/>
      <c r="V16" s="42"/>
      <c r="W16" s="42">
        <v>430.95779999999996</v>
      </c>
      <c r="X16" s="42">
        <v>430.95779999999996</v>
      </c>
      <c r="Y16" s="42">
        <f>X16/W16*100</f>
        <v>100</v>
      </c>
      <c r="Z16" s="42"/>
      <c r="AA16" s="46"/>
      <c r="AB16" s="46"/>
      <c r="AC16" s="46">
        <v>0</v>
      </c>
      <c r="AD16" s="46">
        <v>0</v>
      </c>
      <c r="AE16" s="42"/>
      <c r="AF16" s="46"/>
      <c r="AG16" s="46"/>
      <c r="AH16" s="42"/>
      <c r="AI16" s="46">
        <v>102.04082000000001</v>
      </c>
      <c r="AJ16" s="46">
        <v>102.04082000000001</v>
      </c>
      <c r="AK16" s="42">
        <f t="shared" si="145"/>
        <v>100</v>
      </c>
      <c r="AL16" s="46"/>
      <c r="AM16" s="46"/>
      <c r="AN16" s="42"/>
      <c r="AO16" s="46">
        <v>85.324699999999993</v>
      </c>
      <c r="AP16" s="46">
        <v>85.324699999999993</v>
      </c>
      <c r="AQ16" s="42">
        <f t="shared" si="147"/>
        <v>100</v>
      </c>
      <c r="AR16" s="46"/>
      <c r="AS16" s="46"/>
      <c r="AT16" s="42"/>
      <c r="AU16" s="46"/>
      <c r="AV16" s="46"/>
      <c r="AW16" s="42"/>
      <c r="AX16" s="42"/>
      <c r="AY16" s="42"/>
      <c r="AZ16" s="42"/>
      <c r="BA16" s="46">
        <v>0</v>
      </c>
      <c r="BB16" s="46"/>
      <c r="BC16" s="42"/>
      <c r="BD16" s="46">
        <v>24615.4</v>
      </c>
      <c r="BE16" s="42">
        <v>13626.03924</v>
      </c>
      <c r="BF16" s="46">
        <f t="shared" si="149"/>
        <v>55.355749815156365</v>
      </c>
      <c r="BG16" s="46">
        <v>5542.9213499999996</v>
      </c>
      <c r="BH16" s="46">
        <v>5542.9213499999996</v>
      </c>
      <c r="BI16" s="46">
        <f>BH16/BG16*100</f>
        <v>100</v>
      </c>
      <c r="BJ16" s="46"/>
      <c r="BK16" s="46"/>
      <c r="BL16" s="46"/>
      <c r="BM16" s="46">
        <v>3470.7</v>
      </c>
      <c r="BN16" s="46">
        <v>1716.64608</v>
      </c>
      <c r="BO16" s="46">
        <f t="shared" si="152"/>
        <v>49.461090846226988</v>
      </c>
      <c r="BP16" s="46">
        <v>560</v>
      </c>
      <c r="BQ16" s="46">
        <v>160</v>
      </c>
      <c r="BR16" s="46">
        <f t="shared" si="154"/>
        <v>28.571428571428569</v>
      </c>
      <c r="BS16" s="46"/>
      <c r="BT16" s="46"/>
      <c r="BU16" s="139"/>
      <c r="BV16" s="46"/>
      <c r="BW16" s="46"/>
      <c r="BX16" s="139"/>
      <c r="BY16" s="46"/>
      <c r="BZ16" s="139"/>
      <c r="CA16" s="139"/>
      <c r="CB16" s="46"/>
      <c r="CC16" s="139"/>
      <c r="CD16" s="139"/>
      <c r="CE16" s="46"/>
      <c r="CF16" s="139"/>
      <c r="CG16" s="139"/>
      <c r="CH16" s="46"/>
      <c r="CI16" s="139"/>
      <c r="CJ16" s="139"/>
      <c r="CK16" s="46"/>
      <c r="CL16" s="139"/>
      <c r="CM16" s="42" t="e">
        <f t="shared" si="156"/>
        <v>#DIV/0!</v>
      </c>
      <c r="CN16" s="46">
        <v>130.5</v>
      </c>
      <c r="CO16" s="46">
        <v>130.5</v>
      </c>
      <c r="CP16" s="46">
        <f t="shared" si="103"/>
        <v>100</v>
      </c>
      <c r="CQ16" s="46"/>
      <c r="CR16" s="139"/>
      <c r="CS16" s="46"/>
      <c r="CT16" s="46"/>
      <c r="CU16" s="139"/>
      <c r="CV16" s="46"/>
      <c r="CW16" s="46">
        <v>9950.2999999999993</v>
      </c>
      <c r="CX16" s="46">
        <v>5624.0282999999999</v>
      </c>
      <c r="CY16" s="46">
        <f t="shared" si="159"/>
        <v>56.521193330854345</v>
      </c>
      <c r="CZ16" s="46"/>
      <c r="DA16" s="139"/>
      <c r="DB16" s="42"/>
      <c r="DC16" s="46">
        <v>8503.2999999999993</v>
      </c>
      <c r="DD16" s="46">
        <v>2314.6563300000003</v>
      </c>
      <c r="DE16" s="50">
        <f t="shared" si="162"/>
        <v>27.220682911340312</v>
      </c>
      <c r="DF16" s="46">
        <v>1440.1</v>
      </c>
      <c r="DG16" s="46">
        <v>374.1</v>
      </c>
      <c r="DH16" s="50">
        <f t="shared" si="164"/>
        <v>25.97736268314701</v>
      </c>
      <c r="DI16" s="46">
        <v>4000</v>
      </c>
      <c r="DJ16" s="46">
        <v>1000</v>
      </c>
      <c r="DK16" s="46">
        <f t="shared" si="166"/>
        <v>25</v>
      </c>
      <c r="DL16" s="46">
        <v>3000</v>
      </c>
      <c r="DM16" s="46">
        <v>3000</v>
      </c>
      <c r="DN16" s="46">
        <f t="shared" si="168"/>
        <v>100</v>
      </c>
      <c r="DO16" s="46"/>
      <c r="DP16" s="139"/>
      <c r="DQ16" s="139"/>
      <c r="DR16" s="46"/>
      <c r="DS16" s="139"/>
      <c r="DT16" s="139"/>
      <c r="DU16" s="46"/>
      <c r="DV16" s="139"/>
      <c r="DW16" s="139"/>
      <c r="DX16" s="46"/>
      <c r="DY16" s="139"/>
      <c r="DZ16" s="139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>
        <v>0</v>
      </c>
      <c r="EW16" s="46">
        <v>0</v>
      </c>
      <c r="EX16" s="42"/>
      <c r="EY16" s="46"/>
      <c r="EZ16" s="46"/>
      <c r="FA16" s="42"/>
      <c r="FB16" s="46"/>
      <c r="FC16" s="46"/>
      <c r="FD16" s="42"/>
      <c r="FE16" s="46"/>
      <c r="FF16" s="46"/>
      <c r="FG16" s="42"/>
      <c r="FH16" s="46">
        <v>3000</v>
      </c>
      <c r="FI16" s="46">
        <v>3000</v>
      </c>
      <c r="FJ16" s="42">
        <f>FI16/FH16*100</f>
        <v>100</v>
      </c>
      <c r="FK16" s="46">
        <v>3266.2</v>
      </c>
      <c r="FL16" s="46">
        <v>3266.2</v>
      </c>
      <c r="FM16" s="42">
        <f>FL16/FK16*100</f>
        <v>100</v>
      </c>
      <c r="FN16" s="46"/>
      <c r="FO16" s="46"/>
      <c r="FP16" s="42"/>
      <c r="FQ16" s="46"/>
      <c r="FR16" s="46"/>
      <c r="FS16" s="42"/>
      <c r="FT16" s="46"/>
      <c r="FU16" s="46"/>
      <c r="FV16" s="42"/>
      <c r="FW16" s="46"/>
      <c r="FX16" s="46"/>
      <c r="FY16" s="42"/>
      <c r="FZ16" s="46"/>
      <c r="GA16" s="46"/>
      <c r="GB16" s="42"/>
      <c r="GC16" s="46"/>
      <c r="GD16" s="46"/>
      <c r="GE16" s="42"/>
      <c r="GF16" s="46"/>
      <c r="GG16" s="46"/>
      <c r="GH16" s="42"/>
      <c r="GI16" s="46"/>
      <c r="GJ16" s="46"/>
      <c r="GK16" s="42"/>
      <c r="GL16" s="46"/>
      <c r="GM16" s="46"/>
      <c r="GN16" s="42"/>
      <c r="GO16" s="46"/>
      <c r="GP16" s="139"/>
      <c r="GQ16" s="139"/>
      <c r="GR16" s="46"/>
      <c r="GS16" s="139"/>
      <c r="GT16" s="139"/>
      <c r="GU16" s="46"/>
      <c r="GV16" s="46"/>
      <c r="GW16" s="42"/>
      <c r="GX16" s="46"/>
      <c r="GY16" s="46"/>
      <c r="GZ16" s="42"/>
      <c r="HA16" s="46"/>
      <c r="HB16" s="46"/>
      <c r="HC16" s="42"/>
      <c r="HD16" s="46"/>
      <c r="HE16" s="46"/>
      <c r="HF16" s="42"/>
      <c r="HG16" s="46"/>
      <c r="HH16" s="46"/>
      <c r="HI16" s="42"/>
      <c r="HJ16" s="46"/>
      <c r="HK16" s="46"/>
      <c r="HL16" s="42"/>
      <c r="HM16" s="46"/>
      <c r="HN16" s="46"/>
      <c r="HO16" s="42"/>
      <c r="HP16" s="46"/>
      <c r="HQ16" s="46"/>
      <c r="HR16" s="42"/>
      <c r="HS16" s="46"/>
      <c r="HT16" s="46"/>
      <c r="HU16" s="42"/>
    </row>
    <row r="17" spans="1:229" s="18" customFormat="1" ht="15.75" x14ac:dyDescent="0.25">
      <c r="A17" s="23" t="s">
        <v>359</v>
      </c>
      <c r="B17" s="159">
        <f t="shared" si="135"/>
        <v>6000</v>
      </c>
      <c r="C17" s="159">
        <f t="shared" si="136"/>
        <v>5000</v>
      </c>
      <c r="D17" s="42">
        <f t="shared" si="139"/>
        <v>83.333333333333343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8"/>
      <c r="AI17" s="48"/>
      <c r="AJ17" s="48"/>
      <c r="AK17" s="42"/>
      <c r="AL17" s="48"/>
      <c r="AM17" s="48"/>
      <c r="AN17" s="42"/>
      <c r="AO17" s="48"/>
      <c r="AP17" s="48"/>
      <c r="AQ17" s="42"/>
      <c r="AR17" s="48"/>
      <c r="AS17" s="48"/>
      <c r="AT17" s="42"/>
      <c r="AU17" s="42"/>
      <c r="AV17" s="42"/>
      <c r="AW17" s="42"/>
      <c r="AX17" s="42">
        <v>1000</v>
      </c>
      <c r="AY17" s="42">
        <v>0</v>
      </c>
      <c r="AZ17" s="42">
        <f t="shared" si="137"/>
        <v>0</v>
      </c>
      <c r="BA17" s="42">
        <v>5000</v>
      </c>
      <c r="BB17" s="42">
        <v>5000</v>
      </c>
      <c r="BC17" s="42">
        <f>BB17/BA17*100</f>
        <v>100</v>
      </c>
      <c r="BD17" s="143"/>
      <c r="BE17" s="143"/>
      <c r="BF17" s="143"/>
      <c r="BG17" s="42"/>
      <c r="BH17" s="42"/>
      <c r="BI17" s="140"/>
      <c r="BJ17" s="42"/>
      <c r="BK17" s="42"/>
      <c r="BL17" s="140"/>
      <c r="BM17" s="42"/>
      <c r="BN17" s="42"/>
      <c r="BO17" s="140"/>
      <c r="BP17" s="42"/>
      <c r="BQ17" s="42"/>
      <c r="BR17" s="140"/>
      <c r="BS17" s="42"/>
      <c r="BT17" s="42"/>
      <c r="BU17" s="140"/>
      <c r="BV17" s="42"/>
      <c r="BW17" s="42"/>
      <c r="BX17" s="140"/>
      <c r="BY17" s="42"/>
      <c r="BZ17" s="42"/>
      <c r="CA17" s="140"/>
      <c r="CB17" s="42"/>
      <c r="CC17" s="42"/>
      <c r="CD17" s="140"/>
      <c r="CE17" s="42"/>
      <c r="CF17" s="42"/>
      <c r="CG17" s="140"/>
      <c r="CH17" s="42"/>
      <c r="CI17" s="42"/>
      <c r="CJ17" s="140"/>
      <c r="CK17" s="42"/>
      <c r="CL17" s="42"/>
      <c r="CM17" s="42"/>
      <c r="CN17" s="42"/>
      <c r="CO17" s="42"/>
      <c r="CP17" s="46"/>
      <c r="CQ17" s="42"/>
      <c r="CR17" s="42"/>
      <c r="CS17" s="140"/>
      <c r="CT17" s="42"/>
      <c r="CU17" s="42"/>
      <c r="CV17" s="140"/>
      <c r="CW17" s="42"/>
      <c r="CX17" s="42"/>
      <c r="CY17" s="140"/>
      <c r="CZ17" s="42"/>
      <c r="DA17" s="42"/>
      <c r="DB17" s="42"/>
      <c r="DC17" s="46"/>
      <c r="DD17" s="42"/>
      <c r="DE17" s="50"/>
      <c r="DF17" s="46"/>
      <c r="DG17" s="42"/>
      <c r="DH17" s="140"/>
      <c r="DI17" s="42"/>
      <c r="DJ17" s="42"/>
      <c r="DK17" s="140"/>
      <c r="DL17" s="42"/>
      <c r="DM17" s="42"/>
      <c r="DN17" s="140"/>
      <c r="DO17" s="46"/>
      <c r="DP17" s="42"/>
      <c r="DQ17" s="140"/>
      <c r="DR17" s="46"/>
      <c r="DS17" s="42"/>
      <c r="DT17" s="140"/>
      <c r="DU17" s="46"/>
      <c r="DV17" s="42"/>
      <c r="DW17" s="140"/>
      <c r="DX17" s="46"/>
      <c r="DY17" s="42"/>
      <c r="DZ17" s="140"/>
      <c r="EA17" s="42"/>
      <c r="EB17" s="42"/>
      <c r="EC17" s="140"/>
      <c r="ED17" s="42"/>
      <c r="EE17" s="42"/>
      <c r="EF17" s="46"/>
      <c r="EG17" s="42"/>
      <c r="EH17" s="42"/>
      <c r="EI17" s="140"/>
      <c r="EJ17" s="42"/>
      <c r="EK17" s="42"/>
      <c r="EL17" s="140"/>
      <c r="EM17" s="42"/>
      <c r="EN17" s="42"/>
      <c r="EO17" s="140"/>
      <c r="EP17" s="42"/>
      <c r="EQ17" s="42"/>
      <c r="ER17" s="140"/>
      <c r="ES17" s="42"/>
      <c r="ET17" s="42"/>
      <c r="EU17" s="140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6"/>
      <c r="GP17" s="42"/>
      <c r="GQ17" s="140"/>
      <c r="GR17" s="46"/>
      <c r="GS17" s="42"/>
      <c r="GT17" s="140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</row>
    <row r="18" spans="1:229" s="18" customFormat="1" ht="15.75" x14ac:dyDescent="0.25">
      <c r="A18" s="23" t="s">
        <v>360</v>
      </c>
      <c r="B18" s="159">
        <f t="shared" si="135"/>
        <v>2966.7313899999999</v>
      </c>
      <c r="C18" s="159">
        <f t="shared" si="136"/>
        <v>2697</v>
      </c>
      <c r="D18" s="42">
        <f t="shared" si="139"/>
        <v>90.90812903017823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8"/>
      <c r="AI18" s="48"/>
      <c r="AJ18" s="48"/>
      <c r="AK18" s="42"/>
      <c r="AL18" s="48"/>
      <c r="AM18" s="48"/>
      <c r="AN18" s="42"/>
      <c r="AO18" s="48"/>
      <c r="AP18" s="48"/>
      <c r="AQ18" s="42"/>
      <c r="AR18" s="48"/>
      <c r="AS18" s="48"/>
      <c r="AT18" s="42"/>
      <c r="AU18" s="42"/>
      <c r="AV18" s="42"/>
      <c r="AW18" s="42"/>
      <c r="AX18" s="42">
        <v>269.73139000000003</v>
      </c>
      <c r="AY18" s="42">
        <v>0</v>
      </c>
      <c r="AZ18" s="42">
        <f t="shared" si="137"/>
        <v>0</v>
      </c>
      <c r="BA18" s="42"/>
      <c r="BB18" s="42"/>
      <c r="BC18" s="42"/>
      <c r="BD18" s="143"/>
      <c r="BE18" s="143"/>
      <c r="BF18" s="143"/>
      <c r="BG18" s="42"/>
      <c r="BH18" s="42"/>
      <c r="BI18" s="140"/>
      <c r="BJ18" s="42"/>
      <c r="BK18" s="42"/>
      <c r="BL18" s="140"/>
      <c r="BM18" s="42"/>
      <c r="BN18" s="42"/>
      <c r="BO18" s="140"/>
      <c r="BP18" s="42"/>
      <c r="BQ18" s="42"/>
      <c r="BR18" s="140"/>
      <c r="BS18" s="42"/>
      <c r="BT18" s="42"/>
      <c r="BU18" s="140"/>
      <c r="BV18" s="42"/>
      <c r="BW18" s="42"/>
      <c r="BX18" s="140"/>
      <c r="BY18" s="42"/>
      <c r="BZ18" s="42"/>
      <c r="CA18" s="140"/>
      <c r="CB18" s="42"/>
      <c r="CC18" s="42"/>
      <c r="CD18" s="140"/>
      <c r="CE18" s="42"/>
      <c r="CF18" s="42"/>
      <c r="CG18" s="140"/>
      <c r="CH18" s="42"/>
      <c r="CI18" s="42"/>
      <c r="CJ18" s="140"/>
      <c r="CK18" s="42"/>
      <c r="CL18" s="42"/>
      <c r="CM18" s="42"/>
      <c r="CN18" s="42"/>
      <c r="CO18" s="42"/>
      <c r="CP18" s="46"/>
      <c r="CQ18" s="42"/>
      <c r="CR18" s="42"/>
      <c r="CS18" s="140"/>
      <c r="CT18" s="42"/>
      <c r="CU18" s="42"/>
      <c r="CV18" s="140"/>
      <c r="CW18" s="42"/>
      <c r="CX18" s="42"/>
      <c r="CY18" s="140"/>
      <c r="CZ18" s="42">
        <v>2697</v>
      </c>
      <c r="DA18" s="42">
        <v>2697</v>
      </c>
      <c r="DB18" s="42">
        <f>DA18/CZ18*100</f>
        <v>100</v>
      </c>
      <c r="DC18" s="46"/>
      <c r="DD18" s="42"/>
      <c r="DE18" s="50"/>
      <c r="DF18" s="46"/>
      <c r="DG18" s="42"/>
      <c r="DH18" s="140"/>
      <c r="DI18" s="42"/>
      <c r="DJ18" s="42"/>
      <c r="DK18" s="140"/>
      <c r="DL18" s="42"/>
      <c r="DM18" s="42"/>
      <c r="DN18" s="140"/>
      <c r="DO18" s="46"/>
      <c r="DP18" s="42"/>
      <c r="DQ18" s="140"/>
      <c r="DR18" s="46"/>
      <c r="DS18" s="42"/>
      <c r="DT18" s="140"/>
      <c r="DU18" s="46"/>
      <c r="DV18" s="42"/>
      <c r="DW18" s="140"/>
      <c r="DX18" s="46"/>
      <c r="DY18" s="42"/>
      <c r="DZ18" s="140"/>
      <c r="EA18" s="42"/>
      <c r="EB18" s="42"/>
      <c r="EC18" s="140"/>
      <c r="ED18" s="42"/>
      <c r="EE18" s="42"/>
      <c r="EF18" s="46"/>
      <c r="EG18" s="42"/>
      <c r="EH18" s="42"/>
      <c r="EI18" s="140"/>
      <c r="EJ18" s="42"/>
      <c r="EK18" s="42"/>
      <c r="EL18" s="140"/>
      <c r="EM18" s="42"/>
      <c r="EN18" s="42"/>
      <c r="EO18" s="140"/>
      <c r="EP18" s="42"/>
      <c r="EQ18" s="42"/>
      <c r="ER18" s="140"/>
      <c r="ES18" s="42"/>
      <c r="ET18" s="42"/>
      <c r="EU18" s="140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6"/>
      <c r="GP18" s="42"/>
      <c r="GQ18" s="140"/>
      <c r="GR18" s="46"/>
      <c r="GS18" s="42"/>
      <c r="GT18" s="140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</row>
    <row r="19" spans="1:229" s="18" customFormat="1" ht="15.75" x14ac:dyDescent="0.25">
      <c r="A19" s="23" t="s">
        <v>361</v>
      </c>
      <c r="B19" s="159">
        <f t="shared" si="135"/>
        <v>5298</v>
      </c>
      <c r="C19" s="159">
        <f t="shared" si="136"/>
        <v>5298</v>
      </c>
      <c r="D19" s="42">
        <f t="shared" si="139"/>
        <v>100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8"/>
      <c r="AI19" s="48"/>
      <c r="AJ19" s="48"/>
      <c r="AK19" s="42"/>
      <c r="AL19" s="48"/>
      <c r="AM19" s="48"/>
      <c r="AN19" s="42"/>
      <c r="AO19" s="48"/>
      <c r="AP19" s="48"/>
      <c r="AQ19" s="42"/>
      <c r="AR19" s="48"/>
      <c r="AS19" s="48"/>
      <c r="AT19" s="42"/>
      <c r="AU19" s="42"/>
      <c r="AV19" s="42"/>
      <c r="AW19" s="42"/>
      <c r="AX19" s="42">
        <v>465</v>
      </c>
      <c r="AY19" s="42">
        <v>465</v>
      </c>
      <c r="AZ19" s="42">
        <f t="shared" si="137"/>
        <v>100</v>
      </c>
      <c r="BA19" s="42"/>
      <c r="BB19" s="42"/>
      <c r="BC19" s="42"/>
      <c r="BD19" s="143"/>
      <c r="BE19" s="143"/>
      <c r="BF19" s="143"/>
      <c r="BG19" s="42"/>
      <c r="BH19" s="42"/>
      <c r="BI19" s="140"/>
      <c r="BJ19" s="42"/>
      <c r="BK19" s="42"/>
      <c r="BL19" s="140"/>
      <c r="BM19" s="42"/>
      <c r="BN19" s="42"/>
      <c r="BO19" s="140"/>
      <c r="BP19" s="42"/>
      <c r="BQ19" s="42"/>
      <c r="BR19" s="140"/>
      <c r="BS19" s="42"/>
      <c r="BT19" s="42"/>
      <c r="BU19" s="140"/>
      <c r="BV19" s="42"/>
      <c r="BW19" s="42"/>
      <c r="BX19" s="140"/>
      <c r="BY19" s="42"/>
      <c r="BZ19" s="42"/>
      <c r="CA19" s="140"/>
      <c r="CB19" s="42"/>
      <c r="CC19" s="42"/>
      <c r="CD19" s="140"/>
      <c r="CE19" s="42"/>
      <c r="CF19" s="42"/>
      <c r="CG19" s="140"/>
      <c r="CH19" s="42"/>
      <c r="CI19" s="42"/>
      <c r="CJ19" s="140"/>
      <c r="CK19" s="42"/>
      <c r="CL19" s="42"/>
      <c r="CM19" s="42"/>
      <c r="CN19" s="42"/>
      <c r="CO19" s="42"/>
      <c r="CP19" s="46"/>
      <c r="CQ19" s="42"/>
      <c r="CR19" s="42"/>
      <c r="CS19" s="140"/>
      <c r="CT19" s="42"/>
      <c r="CU19" s="42"/>
      <c r="CV19" s="140"/>
      <c r="CW19" s="42"/>
      <c r="CX19" s="42"/>
      <c r="CY19" s="140"/>
      <c r="CZ19" s="42">
        <v>4833</v>
      </c>
      <c r="DA19" s="42">
        <v>4833</v>
      </c>
      <c r="DB19" s="42">
        <f t="shared" ref="DB19:DB33" si="191">DA19/CZ19*100</f>
        <v>100</v>
      </c>
      <c r="DC19" s="46"/>
      <c r="DD19" s="42"/>
      <c r="DE19" s="50"/>
      <c r="DF19" s="46"/>
      <c r="DG19" s="42"/>
      <c r="DH19" s="140"/>
      <c r="DI19" s="42"/>
      <c r="DJ19" s="42"/>
      <c r="DK19" s="140"/>
      <c r="DL19" s="42"/>
      <c r="DM19" s="42"/>
      <c r="DN19" s="140"/>
      <c r="DO19" s="46"/>
      <c r="DP19" s="42"/>
      <c r="DQ19" s="140"/>
      <c r="DR19" s="46"/>
      <c r="DS19" s="42"/>
      <c r="DT19" s="140"/>
      <c r="DU19" s="46"/>
      <c r="DV19" s="42"/>
      <c r="DW19" s="140"/>
      <c r="DX19" s="46"/>
      <c r="DY19" s="42"/>
      <c r="DZ19" s="140"/>
      <c r="EA19" s="42"/>
      <c r="EB19" s="42"/>
      <c r="EC19" s="140"/>
      <c r="ED19" s="42"/>
      <c r="EE19" s="42"/>
      <c r="EF19" s="46"/>
      <c r="EG19" s="42"/>
      <c r="EH19" s="42"/>
      <c r="EI19" s="140"/>
      <c r="EJ19" s="42"/>
      <c r="EK19" s="42"/>
      <c r="EL19" s="140"/>
      <c r="EM19" s="42"/>
      <c r="EN19" s="42"/>
      <c r="EO19" s="140"/>
      <c r="EP19" s="42"/>
      <c r="EQ19" s="42"/>
      <c r="ER19" s="140"/>
      <c r="ES19" s="42"/>
      <c r="ET19" s="42"/>
      <c r="EU19" s="140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6"/>
      <c r="GP19" s="42"/>
      <c r="GQ19" s="140"/>
      <c r="GR19" s="46"/>
      <c r="GS19" s="42"/>
      <c r="GT19" s="140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</row>
    <row r="20" spans="1:229" s="18" customFormat="1" ht="15.75" x14ac:dyDescent="0.25">
      <c r="A20" s="23" t="s">
        <v>362</v>
      </c>
      <c r="B20" s="159">
        <f t="shared" si="135"/>
        <v>3664.5</v>
      </c>
      <c r="C20" s="159">
        <f t="shared" si="136"/>
        <v>388.5</v>
      </c>
      <c r="D20" s="42">
        <f t="shared" si="139"/>
        <v>10.601719197707736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8"/>
      <c r="AI20" s="48"/>
      <c r="AJ20" s="48"/>
      <c r="AK20" s="42"/>
      <c r="AL20" s="48"/>
      <c r="AM20" s="48"/>
      <c r="AN20" s="42"/>
      <c r="AO20" s="48"/>
      <c r="AP20" s="48"/>
      <c r="AQ20" s="42"/>
      <c r="AR20" s="48"/>
      <c r="AS20" s="48"/>
      <c r="AT20" s="42"/>
      <c r="AU20" s="42"/>
      <c r="AV20" s="42"/>
      <c r="AW20" s="42"/>
      <c r="AX20" s="42">
        <v>388.5</v>
      </c>
      <c r="AY20" s="42">
        <v>388.5</v>
      </c>
      <c r="AZ20" s="42">
        <f t="shared" si="137"/>
        <v>100</v>
      </c>
      <c r="BA20" s="42"/>
      <c r="BB20" s="42"/>
      <c r="BC20" s="42"/>
      <c r="BD20" s="143"/>
      <c r="BE20" s="143"/>
      <c r="BF20" s="143"/>
      <c r="BG20" s="42"/>
      <c r="BH20" s="42"/>
      <c r="BI20" s="140"/>
      <c r="BJ20" s="42"/>
      <c r="BK20" s="42"/>
      <c r="BL20" s="140"/>
      <c r="BM20" s="42"/>
      <c r="BN20" s="42"/>
      <c r="BO20" s="140"/>
      <c r="BP20" s="42"/>
      <c r="BQ20" s="42"/>
      <c r="BR20" s="140"/>
      <c r="BS20" s="42"/>
      <c r="BT20" s="42"/>
      <c r="BU20" s="140"/>
      <c r="BV20" s="42"/>
      <c r="BW20" s="42"/>
      <c r="BX20" s="140"/>
      <c r="BY20" s="42"/>
      <c r="BZ20" s="42"/>
      <c r="CA20" s="140"/>
      <c r="CB20" s="42"/>
      <c r="CC20" s="42"/>
      <c r="CD20" s="140"/>
      <c r="CE20" s="42"/>
      <c r="CF20" s="42"/>
      <c r="CG20" s="140"/>
      <c r="CH20" s="42"/>
      <c r="CI20" s="42"/>
      <c r="CJ20" s="140"/>
      <c r="CK20" s="42"/>
      <c r="CL20" s="42"/>
      <c r="CM20" s="42"/>
      <c r="CN20" s="42"/>
      <c r="CO20" s="42"/>
      <c r="CP20" s="46"/>
      <c r="CQ20" s="42"/>
      <c r="CR20" s="42"/>
      <c r="CS20" s="140"/>
      <c r="CT20" s="42"/>
      <c r="CU20" s="42"/>
      <c r="CV20" s="140"/>
      <c r="CW20" s="42"/>
      <c r="CX20" s="42"/>
      <c r="CY20" s="140"/>
      <c r="CZ20" s="42">
        <v>3276</v>
      </c>
      <c r="DA20" s="42">
        <v>0</v>
      </c>
      <c r="DB20" s="42">
        <f t="shared" si="191"/>
        <v>0</v>
      </c>
      <c r="DC20" s="46"/>
      <c r="DD20" s="42"/>
      <c r="DE20" s="50"/>
      <c r="DF20" s="46"/>
      <c r="DG20" s="42"/>
      <c r="DH20" s="140"/>
      <c r="DI20" s="42"/>
      <c r="DJ20" s="42"/>
      <c r="DK20" s="140"/>
      <c r="DL20" s="42"/>
      <c r="DM20" s="42"/>
      <c r="DN20" s="140"/>
      <c r="DO20" s="46"/>
      <c r="DP20" s="42"/>
      <c r="DQ20" s="140"/>
      <c r="DR20" s="46"/>
      <c r="DS20" s="42"/>
      <c r="DT20" s="140"/>
      <c r="DU20" s="46"/>
      <c r="DV20" s="42"/>
      <c r="DW20" s="140"/>
      <c r="DX20" s="46"/>
      <c r="DY20" s="42"/>
      <c r="DZ20" s="140"/>
      <c r="EA20" s="42"/>
      <c r="EB20" s="42"/>
      <c r="EC20" s="140"/>
      <c r="ED20" s="42"/>
      <c r="EE20" s="42"/>
      <c r="EF20" s="46"/>
      <c r="EG20" s="42"/>
      <c r="EH20" s="42"/>
      <c r="EI20" s="140"/>
      <c r="EJ20" s="42"/>
      <c r="EK20" s="42"/>
      <c r="EL20" s="140"/>
      <c r="EM20" s="42"/>
      <c r="EN20" s="42"/>
      <c r="EO20" s="140"/>
      <c r="EP20" s="42"/>
      <c r="EQ20" s="42"/>
      <c r="ER20" s="140"/>
      <c r="ES20" s="42"/>
      <c r="ET20" s="42"/>
      <c r="EU20" s="140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6"/>
      <c r="GP20" s="42"/>
      <c r="GQ20" s="140"/>
      <c r="GR20" s="46"/>
      <c r="GS20" s="42"/>
      <c r="GT20" s="140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</row>
    <row r="21" spans="1:229" s="18" customFormat="1" ht="15.75" x14ac:dyDescent="0.25">
      <c r="A21" s="23" t="s">
        <v>363</v>
      </c>
      <c r="B21" s="159">
        <f t="shared" si="135"/>
        <v>5656.0590000000002</v>
      </c>
      <c r="C21" s="159">
        <f t="shared" si="136"/>
        <v>682.05899999999997</v>
      </c>
      <c r="D21" s="42">
        <f t="shared" si="139"/>
        <v>12.058908862160029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8"/>
      <c r="AI21" s="48"/>
      <c r="AJ21" s="48"/>
      <c r="AK21" s="42"/>
      <c r="AL21" s="48"/>
      <c r="AM21" s="48"/>
      <c r="AN21" s="42"/>
      <c r="AO21" s="48"/>
      <c r="AP21" s="48"/>
      <c r="AQ21" s="42"/>
      <c r="AR21" s="48"/>
      <c r="AS21" s="48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143"/>
      <c r="BE21" s="143"/>
      <c r="BF21" s="143"/>
      <c r="BG21" s="42"/>
      <c r="BH21" s="42"/>
      <c r="BI21" s="140"/>
      <c r="BJ21" s="42"/>
      <c r="BK21" s="42"/>
      <c r="BL21" s="140"/>
      <c r="BM21" s="42"/>
      <c r="BN21" s="42"/>
      <c r="BO21" s="140"/>
      <c r="BP21" s="42"/>
      <c r="BQ21" s="42"/>
      <c r="BR21" s="140"/>
      <c r="BS21" s="42"/>
      <c r="BT21" s="42"/>
      <c r="BU21" s="140"/>
      <c r="BV21" s="42"/>
      <c r="BW21" s="42"/>
      <c r="BX21" s="140"/>
      <c r="BY21" s="42"/>
      <c r="BZ21" s="42"/>
      <c r="CA21" s="140"/>
      <c r="CB21" s="42"/>
      <c r="CC21" s="42"/>
      <c r="CD21" s="140"/>
      <c r="CE21" s="42"/>
      <c r="CF21" s="42"/>
      <c r="CG21" s="140"/>
      <c r="CH21" s="42"/>
      <c r="CI21" s="42"/>
      <c r="CJ21" s="140"/>
      <c r="CK21" s="42">
        <v>682.05899999999997</v>
      </c>
      <c r="CL21" s="42">
        <v>682.05899999999997</v>
      </c>
      <c r="CM21" s="42">
        <f t="shared" si="156"/>
        <v>100</v>
      </c>
      <c r="CN21" s="42"/>
      <c r="CO21" s="42"/>
      <c r="CP21" s="46"/>
      <c r="CQ21" s="42"/>
      <c r="CR21" s="42"/>
      <c r="CS21" s="140"/>
      <c r="CT21" s="42"/>
      <c r="CU21" s="42"/>
      <c r="CV21" s="140"/>
      <c r="CW21" s="42"/>
      <c r="CX21" s="42"/>
      <c r="CY21" s="140"/>
      <c r="CZ21" s="42">
        <v>4974</v>
      </c>
      <c r="DA21" s="42">
        <v>0</v>
      </c>
      <c r="DB21" s="42">
        <f t="shared" si="191"/>
        <v>0</v>
      </c>
      <c r="DC21" s="46"/>
      <c r="DD21" s="42"/>
      <c r="DE21" s="50"/>
      <c r="DF21" s="46"/>
      <c r="DG21" s="42"/>
      <c r="DH21" s="140"/>
      <c r="DI21" s="42"/>
      <c r="DJ21" s="42"/>
      <c r="DK21" s="140"/>
      <c r="DL21" s="42"/>
      <c r="DM21" s="42"/>
      <c r="DN21" s="140"/>
      <c r="DO21" s="46"/>
      <c r="DP21" s="42"/>
      <c r="DQ21" s="140"/>
      <c r="DR21" s="46"/>
      <c r="DS21" s="42"/>
      <c r="DT21" s="140"/>
      <c r="DU21" s="46"/>
      <c r="DV21" s="42"/>
      <c r="DW21" s="140"/>
      <c r="DX21" s="46"/>
      <c r="DY21" s="42"/>
      <c r="DZ21" s="140"/>
      <c r="EA21" s="42"/>
      <c r="EB21" s="42"/>
      <c r="EC21" s="140"/>
      <c r="ED21" s="42"/>
      <c r="EE21" s="42"/>
      <c r="EF21" s="46"/>
      <c r="EG21" s="42"/>
      <c r="EH21" s="42"/>
      <c r="EI21" s="140"/>
      <c r="EJ21" s="42"/>
      <c r="EK21" s="42"/>
      <c r="EL21" s="140"/>
      <c r="EM21" s="42"/>
      <c r="EN21" s="42"/>
      <c r="EO21" s="140"/>
      <c r="EP21" s="42"/>
      <c r="EQ21" s="42"/>
      <c r="ER21" s="140"/>
      <c r="ES21" s="42"/>
      <c r="ET21" s="42"/>
      <c r="EU21" s="140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6"/>
      <c r="GP21" s="42"/>
      <c r="GQ21" s="140"/>
      <c r="GR21" s="46"/>
      <c r="GS21" s="42"/>
      <c r="GT21" s="140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</row>
    <row r="22" spans="1:229" s="18" customFormat="1" ht="15.75" x14ac:dyDescent="0.25">
      <c r="A22" s="23" t="s">
        <v>365</v>
      </c>
      <c r="B22" s="159">
        <f t="shared" si="135"/>
        <v>5808</v>
      </c>
      <c r="C22" s="159">
        <f t="shared" si="136"/>
        <v>5808</v>
      </c>
      <c r="D22" s="42">
        <f t="shared" si="139"/>
        <v>100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8"/>
      <c r="AI22" s="48"/>
      <c r="AJ22" s="48"/>
      <c r="AK22" s="42"/>
      <c r="AL22" s="48"/>
      <c r="AM22" s="48"/>
      <c r="AN22" s="42"/>
      <c r="AO22" s="48"/>
      <c r="AP22" s="48"/>
      <c r="AQ22" s="42"/>
      <c r="AR22" s="48"/>
      <c r="AS22" s="48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143"/>
      <c r="BE22" s="143"/>
      <c r="BF22" s="143"/>
      <c r="BG22" s="42"/>
      <c r="BH22" s="42"/>
      <c r="BI22" s="140"/>
      <c r="BJ22" s="42"/>
      <c r="BK22" s="42"/>
      <c r="BL22" s="140"/>
      <c r="BM22" s="42"/>
      <c r="BN22" s="42"/>
      <c r="BO22" s="140"/>
      <c r="BP22" s="42"/>
      <c r="BQ22" s="42"/>
      <c r="BR22" s="140"/>
      <c r="BS22" s="42"/>
      <c r="BT22" s="42"/>
      <c r="BU22" s="140"/>
      <c r="BV22" s="42"/>
      <c r="BW22" s="42"/>
      <c r="BX22" s="140"/>
      <c r="BY22" s="42"/>
      <c r="BZ22" s="42"/>
      <c r="CA22" s="140"/>
      <c r="CB22" s="42"/>
      <c r="CC22" s="42"/>
      <c r="CD22" s="140"/>
      <c r="CE22" s="42"/>
      <c r="CF22" s="42"/>
      <c r="CG22" s="140"/>
      <c r="CH22" s="42"/>
      <c r="CI22" s="42"/>
      <c r="CJ22" s="140"/>
      <c r="CK22" s="42"/>
      <c r="CL22" s="42"/>
      <c r="CM22" s="42"/>
      <c r="CN22" s="42"/>
      <c r="CO22" s="42"/>
      <c r="CP22" s="46"/>
      <c r="CQ22" s="42"/>
      <c r="CR22" s="42"/>
      <c r="CS22" s="140"/>
      <c r="CT22" s="42"/>
      <c r="CU22" s="42"/>
      <c r="CV22" s="140"/>
      <c r="CW22" s="42"/>
      <c r="CX22" s="42"/>
      <c r="CY22" s="140"/>
      <c r="CZ22" s="42">
        <v>5808</v>
      </c>
      <c r="DA22" s="42">
        <v>5808</v>
      </c>
      <c r="DB22" s="42">
        <f t="shared" si="191"/>
        <v>100</v>
      </c>
      <c r="DC22" s="46"/>
      <c r="DD22" s="42"/>
      <c r="DE22" s="50"/>
      <c r="DF22" s="46"/>
      <c r="DG22" s="42"/>
      <c r="DH22" s="140"/>
      <c r="DI22" s="42"/>
      <c r="DJ22" s="42"/>
      <c r="DK22" s="140"/>
      <c r="DL22" s="42"/>
      <c r="DM22" s="42"/>
      <c r="DN22" s="140"/>
      <c r="DO22" s="46"/>
      <c r="DP22" s="42"/>
      <c r="DQ22" s="140"/>
      <c r="DR22" s="46"/>
      <c r="DS22" s="42"/>
      <c r="DT22" s="140"/>
      <c r="DU22" s="46"/>
      <c r="DV22" s="42"/>
      <c r="DW22" s="140"/>
      <c r="DX22" s="46"/>
      <c r="DY22" s="42"/>
      <c r="DZ22" s="140"/>
      <c r="EA22" s="42"/>
      <c r="EB22" s="42"/>
      <c r="EC22" s="140"/>
      <c r="ED22" s="42"/>
      <c r="EE22" s="42"/>
      <c r="EF22" s="46"/>
      <c r="EG22" s="42"/>
      <c r="EH22" s="42"/>
      <c r="EI22" s="140"/>
      <c r="EJ22" s="42"/>
      <c r="EK22" s="42"/>
      <c r="EL22" s="140"/>
      <c r="EM22" s="42"/>
      <c r="EN22" s="42"/>
      <c r="EO22" s="140"/>
      <c r="EP22" s="42"/>
      <c r="EQ22" s="42"/>
      <c r="ER22" s="140"/>
      <c r="ES22" s="42"/>
      <c r="ET22" s="42"/>
      <c r="EU22" s="140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6"/>
      <c r="GP22" s="42"/>
      <c r="GQ22" s="140"/>
      <c r="GR22" s="46"/>
      <c r="GS22" s="42"/>
      <c r="GT22" s="140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</row>
    <row r="23" spans="1:229" s="18" customFormat="1" ht="15.75" x14ac:dyDescent="0.25">
      <c r="A23" s="23" t="s">
        <v>364</v>
      </c>
      <c r="B23" s="159">
        <f t="shared" si="135"/>
        <v>5103</v>
      </c>
      <c r="C23" s="159">
        <f t="shared" si="136"/>
        <v>5103</v>
      </c>
      <c r="D23" s="42">
        <f t="shared" si="139"/>
        <v>100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8"/>
      <c r="AI23" s="48"/>
      <c r="AJ23" s="48"/>
      <c r="AK23" s="42"/>
      <c r="AL23" s="48"/>
      <c r="AM23" s="48"/>
      <c r="AN23" s="42"/>
      <c r="AO23" s="48"/>
      <c r="AP23" s="48"/>
      <c r="AQ23" s="42"/>
      <c r="AR23" s="48"/>
      <c r="AS23" s="48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143"/>
      <c r="BE23" s="143"/>
      <c r="BF23" s="143"/>
      <c r="BG23" s="42"/>
      <c r="BH23" s="42"/>
      <c r="BI23" s="140"/>
      <c r="BJ23" s="42"/>
      <c r="BK23" s="42"/>
      <c r="BL23" s="140"/>
      <c r="BM23" s="42"/>
      <c r="BN23" s="42"/>
      <c r="BO23" s="140"/>
      <c r="BP23" s="42"/>
      <c r="BQ23" s="42"/>
      <c r="BR23" s="140"/>
      <c r="BS23" s="42"/>
      <c r="BT23" s="42"/>
      <c r="BU23" s="140"/>
      <c r="BV23" s="42"/>
      <c r="BW23" s="42"/>
      <c r="BX23" s="140"/>
      <c r="BY23" s="42"/>
      <c r="BZ23" s="42"/>
      <c r="CA23" s="140"/>
      <c r="CB23" s="42"/>
      <c r="CC23" s="42"/>
      <c r="CD23" s="140"/>
      <c r="CE23" s="42"/>
      <c r="CF23" s="42"/>
      <c r="CG23" s="140"/>
      <c r="CH23" s="42"/>
      <c r="CI23" s="42"/>
      <c r="CJ23" s="140"/>
      <c r="CK23" s="42"/>
      <c r="CL23" s="42"/>
      <c r="CM23" s="42"/>
      <c r="CN23" s="42"/>
      <c r="CO23" s="42"/>
      <c r="CP23" s="46"/>
      <c r="CQ23" s="42"/>
      <c r="CR23" s="42"/>
      <c r="CS23" s="140"/>
      <c r="CT23" s="42"/>
      <c r="CU23" s="42"/>
      <c r="CV23" s="140"/>
      <c r="CW23" s="42"/>
      <c r="CX23" s="42"/>
      <c r="CY23" s="140"/>
      <c r="CZ23" s="42">
        <v>5103</v>
      </c>
      <c r="DA23" s="42">
        <v>5103</v>
      </c>
      <c r="DB23" s="42">
        <f t="shared" si="191"/>
        <v>100</v>
      </c>
      <c r="DC23" s="46"/>
      <c r="DD23" s="42"/>
      <c r="DE23" s="50"/>
      <c r="DF23" s="46"/>
      <c r="DG23" s="42"/>
      <c r="DH23" s="140"/>
      <c r="DI23" s="42"/>
      <c r="DJ23" s="42"/>
      <c r="DK23" s="140"/>
      <c r="DL23" s="42"/>
      <c r="DM23" s="42"/>
      <c r="DN23" s="140"/>
      <c r="DO23" s="46"/>
      <c r="DP23" s="42"/>
      <c r="DQ23" s="140"/>
      <c r="DR23" s="46"/>
      <c r="DS23" s="42"/>
      <c r="DT23" s="140"/>
      <c r="DU23" s="46"/>
      <c r="DV23" s="42"/>
      <c r="DW23" s="140"/>
      <c r="DX23" s="46"/>
      <c r="DY23" s="42"/>
      <c r="DZ23" s="140"/>
      <c r="EA23" s="42"/>
      <c r="EB23" s="42"/>
      <c r="EC23" s="140"/>
      <c r="ED23" s="42"/>
      <c r="EE23" s="42"/>
      <c r="EF23" s="140"/>
      <c r="EG23" s="42"/>
      <c r="EH23" s="42"/>
      <c r="EI23" s="140"/>
      <c r="EJ23" s="42"/>
      <c r="EK23" s="42"/>
      <c r="EL23" s="140"/>
      <c r="EM23" s="42"/>
      <c r="EN23" s="42"/>
      <c r="EO23" s="140"/>
      <c r="EP23" s="42"/>
      <c r="EQ23" s="42"/>
      <c r="ER23" s="140"/>
      <c r="ES23" s="42"/>
      <c r="ET23" s="42"/>
      <c r="EU23" s="140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6"/>
      <c r="GP23" s="42"/>
      <c r="GQ23" s="140"/>
      <c r="GR23" s="46"/>
      <c r="GS23" s="42"/>
      <c r="GT23" s="140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</row>
    <row r="24" spans="1:229" s="19" customFormat="1" ht="31.5" x14ac:dyDescent="0.25">
      <c r="A24" s="22" t="s">
        <v>204</v>
      </c>
      <c r="B24" s="158">
        <f t="shared" si="135"/>
        <v>158974.99381999997</v>
      </c>
      <c r="C24" s="158">
        <f t="shared" si="136"/>
        <v>109408.43548999999</v>
      </c>
      <c r="D24" s="48">
        <f t="shared" ref="D24" si="192">C24/B24*100</f>
        <v>68.821160398268731</v>
      </c>
      <c r="E24" s="49">
        <f t="shared" ref="E24:BF24" si="193">E25+E26+E27+E28+E29+E30+E31+E32+E33+E34+E35+E36+E37</f>
        <v>1609.1</v>
      </c>
      <c r="F24" s="49">
        <f t="shared" si="193"/>
        <v>1609.1</v>
      </c>
      <c r="G24" s="48">
        <f t="shared" ref="G24:G25" si="194">F24/E24*100</f>
        <v>100</v>
      </c>
      <c r="H24" s="49">
        <f t="shared" si="193"/>
        <v>0</v>
      </c>
      <c r="I24" s="49">
        <f t="shared" si="193"/>
        <v>0</v>
      </c>
      <c r="J24" s="48"/>
      <c r="K24" s="49">
        <f t="shared" ref="K24:M24" si="195">K25+K26+K27+K28+K29+K30+K31+K32+K33+K34+K35+K36+K37</f>
        <v>0</v>
      </c>
      <c r="L24" s="49">
        <f t="shared" si="195"/>
        <v>0</v>
      </c>
      <c r="M24" s="49">
        <f t="shared" si="195"/>
        <v>0</v>
      </c>
      <c r="N24" s="49">
        <f t="shared" ref="N24:P24" si="196">N25+N26+N27+N28+N29+N30+N31+N32+N33+N34+N35+N36+N37</f>
        <v>0</v>
      </c>
      <c r="O24" s="49">
        <f t="shared" si="196"/>
        <v>0</v>
      </c>
      <c r="P24" s="49">
        <f t="shared" si="196"/>
        <v>0</v>
      </c>
      <c r="Q24" s="49">
        <f t="shared" ref="Q24:S24" si="197">Q25+Q26+Q27+Q28+Q29+Q30+Q31+Q32+Q33+Q34+Q35+Q36+Q37</f>
        <v>0</v>
      </c>
      <c r="R24" s="49">
        <f t="shared" si="197"/>
        <v>0</v>
      </c>
      <c r="S24" s="49">
        <f t="shared" si="197"/>
        <v>0</v>
      </c>
      <c r="T24" s="49">
        <f t="shared" ref="T24:V24" si="198">T25+T26+T27+T28+T29+T30+T31+T32+T33+T34+T35+T36+T37</f>
        <v>0</v>
      </c>
      <c r="U24" s="49">
        <f t="shared" si="198"/>
        <v>0</v>
      </c>
      <c r="V24" s="49">
        <f t="shared" si="198"/>
        <v>0</v>
      </c>
      <c r="W24" s="49">
        <f t="shared" si="193"/>
        <v>0</v>
      </c>
      <c r="X24" s="49">
        <f t="shared" si="193"/>
        <v>0</v>
      </c>
      <c r="Y24" s="49">
        <f t="shared" si="193"/>
        <v>0</v>
      </c>
      <c r="Z24" s="49">
        <f t="shared" si="193"/>
        <v>0</v>
      </c>
      <c r="AA24" s="49">
        <f t="shared" si="193"/>
        <v>0</v>
      </c>
      <c r="AB24" s="49">
        <f t="shared" si="193"/>
        <v>0</v>
      </c>
      <c r="AC24" s="49">
        <f t="shared" si="193"/>
        <v>0</v>
      </c>
      <c r="AD24" s="49">
        <f t="shared" si="193"/>
        <v>0</v>
      </c>
      <c r="AE24" s="49">
        <f t="shared" si="193"/>
        <v>0</v>
      </c>
      <c r="AF24" s="49">
        <f t="shared" si="193"/>
        <v>0</v>
      </c>
      <c r="AG24" s="49">
        <f t="shared" si="193"/>
        <v>0</v>
      </c>
      <c r="AH24" s="49">
        <f t="shared" si="193"/>
        <v>0</v>
      </c>
      <c r="AI24" s="49"/>
      <c r="AJ24" s="49"/>
      <c r="AK24" s="48"/>
      <c r="AL24" s="49">
        <f t="shared" si="193"/>
        <v>51.020410000000005</v>
      </c>
      <c r="AM24" s="49">
        <f t="shared" si="193"/>
        <v>51.020410000000005</v>
      </c>
      <c r="AN24" s="48">
        <f>AM24/AL24*100</f>
        <v>100</v>
      </c>
      <c r="AO24" s="49">
        <f t="shared" ref="AO24:AP24" si="199">AO25+AO26+AO27+AO28+AO29+AO30+AO31+AO32+AO33+AO34+AO35+AO36+AO37</f>
        <v>156.35305</v>
      </c>
      <c r="AP24" s="49">
        <f t="shared" si="199"/>
        <v>156.35305</v>
      </c>
      <c r="AQ24" s="48">
        <f>AP24/AO24*100</f>
        <v>100</v>
      </c>
      <c r="AR24" s="49"/>
      <c r="AS24" s="49"/>
      <c r="AT24" s="48"/>
      <c r="AU24" s="49">
        <f t="shared" si="193"/>
        <v>0</v>
      </c>
      <c r="AV24" s="49">
        <f t="shared" si="193"/>
        <v>0</v>
      </c>
      <c r="AW24" s="49">
        <f t="shared" si="193"/>
        <v>0</v>
      </c>
      <c r="AX24" s="49">
        <f t="shared" si="193"/>
        <v>3873.7203600000003</v>
      </c>
      <c r="AY24" s="49">
        <f t="shared" si="193"/>
        <v>3052.1161099999999</v>
      </c>
      <c r="AZ24" s="48">
        <f t="shared" si="137"/>
        <v>78.790305606881745</v>
      </c>
      <c r="BA24" s="49">
        <f t="shared" si="193"/>
        <v>10000</v>
      </c>
      <c r="BB24" s="49">
        <f t="shared" si="193"/>
        <v>10000</v>
      </c>
      <c r="BC24" s="48">
        <f>BB24/BA24*100</f>
        <v>100</v>
      </c>
      <c r="BD24" s="49">
        <f t="shared" si="193"/>
        <v>32677.200000000001</v>
      </c>
      <c r="BE24" s="49">
        <f t="shared" si="193"/>
        <v>19642.894510000002</v>
      </c>
      <c r="BF24" s="49">
        <f t="shared" si="193"/>
        <v>60.111926695065677</v>
      </c>
      <c r="BG24" s="49">
        <f t="shared" ref="BG24:CO24" si="200">BG25+BG26+BG27+BG28+BG29+BG30+BG31+BG32+BG33+BG34+BG35+BG36+BG37</f>
        <v>0</v>
      </c>
      <c r="BH24" s="49">
        <f t="shared" si="200"/>
        <v>0</v>
      </c>
      <c r="BI24" s="49">
        <f t="shared" si="200"/>
        <v>0</v>
      </c>
      <c r="BJ24" s="49">
        <f t="shared" ref="BJ24:BL24" si="201">BJ25+BJ26+BJ27+BJ28+BJ29+BJ30+BJ31+BJ32+BJ33+BJ34+BJ35+BJ36+BJ37</f>
        <v>0</v>
      </c>
      <c r="BK24" s="49">
        <f t="shared" si="201"/>
        <v>0</v>
      </c>
      <c r="BL24" s="49">
        <f t="shared" si="201"/>
        <v>0</v>
      </c>
      <c r="BM24" s="49">
        <f t="shared" si="200"/>
        <v>6999.5</v>
      </c>
      <c r="BN24" s="49">
        <f t="shared" si="200"/>
        <v>4208.7516799999994</v>
      </c>
      <c r="BO24" s="49">
        <f t="shared" si="200"/>
        <v>60.12931895135366</v>
      </c>
      <c r="BP24" s="49">
        <f t="shared" ref="BP24:BQ24" si="202">BP25+BP26+BP27+BP28+BP29+BP30+BP31+BP32+BP33+BP34+BP35+BP36+BP37</f>
        <v>1120</v>
      </c>
      <c r="BQ24" s="49">
        <f t="shared" si="202"/>
        <v>405.2</v>
      </c>
      <c r="BR24" s="49">
        <f t="shared" ref="BR24:BR25" si="203">BQ24/BP24*100</f>
        <v>36.178571428571423</v>
      </c>
      <c r="BS24" s="49">
        <f t="shared" si="200"/>
        <v>0</v>
      </c>
      <c r="BT24" s="49">
        <f t="shared" si="200"/>
        <v>0</v>
      </c>
      <c r="BU24" s="49">
        <f t="shared" si="200"/>
        <v>0</v>
      </c>
      <c r="BV24" s="49">
        <f t="shared" si="200"/>
        <v>0</v>
      </c>
      <c r="BW24" s="49">
        <f t="shared" si="200"/>
        <v>0</v>
      </c>
      <c r="BX24" s="49">
        <f t="shared" si="200"/>
        <v>0</v>
      </c>
      <c r="BY24" s="49">
        <f t="shared" si="200"/>
        <v>0</v>
      </c>
      <c r="BZ24" s="49">
        <f t="shared" si="200"/>
        <v>0</v>
      </c>
      <c r="CA24" s="49">
        <f t="shared" si="200"/>
        <v>0</v>
      </c>
      <c r="CB24" s="49">
        <f t="shared" ref="CB24:CD24" si="204">CB25+CB26+CB27+CB28+CB29+CB30+CB31+CB32+CB33+CB34+CB35+CB36+CB37</f>
        <v>0</v>
      </c>
      <c r="CC24" s="49">
        <f t="shared" si="204"/>
        <v>0</v>
      </c>
      <c r="CD24" s="49">
        <f t="shared" si="204"/>
        <v>0</v>
      </c>
      <c r="CE24" s="49">
        <f t="shared" si="200"/>
        <v>0</v>
      </c>
      <c r="CF24" s="49">
        <f t="shared" si="200"/>
        <v>0</v>
      </c>
      <c r="CG24" s="49">
        <f t="shared" si="200"/>
        <v>0</v>
      </c>
      <c r="CH24" s="49">
        <f t="shared" si="200"/>
        <v>0</v>
      </c>
      <c r="CI24" s="49">
        <f t="shared" si="200"/>
        <v>0</v>
      </c>
      <c r="CJ24" s="49">
        <f t="shared" si="200"/>
        <v>0</v>
      </c>
      <c r="CK24" s="49">
        <f t="shared" si="200"/>
        <v>1000</v>
      </c>
      <c r="CL24" s="49">
        <f t="shared" si="200"/>
        <v>1000</v>
      </c>
      <c r="CM24" s="48">
        <f t="shared" ref="CM24" si="205">CL24/CK24*100</f>
        <v>100</v>
      </c>
      <c r="CN24" s="49">
        <f t="shared" si="200"/>
        <v>208.8</v>
      </c>
      <c r="CO24" s="49">
        <f t="shared" si="200"/>
        <v>156.6</v>
      </c>
      <c r="CP24" s="49">
        <f t="shared" si="103"/>
        <v>74.999999999999986</v>
      </c>
      <c r="CQ24" s="49">
        <f t="shared" ref="CQ24:DA24" si="206">CQ25+CQ26+CQ27+CQ28+CQ29+CQ30+CQ31+CQ32+CQ33+CQ34+CQ35+CQ36+CQ37</f>
        <v>0</v>
      </c>
      <c r="CR24" s="49">
        <f t="shared" si="206"/>
        <v>0</v>
      </c>
      <c r="CS24" s="49">
        <f t="shared" si="206"/>
        <v>0</v>
      </c>
      <c r="CT24" s="49">
        <f t="shared" ref="CT24:CV24" si="207">CT25+CT26+CT27+CT28+CT29+CT30+CT31+CT32+CT33+CT34+CT35+CT36+CT37</f>
        <v>0</v>
      </c>
      <c r="CU24" s="49">
        <f t="shared" si="207"/>
        <v>0</v>
      </c>
      <c r="CV24" s="49">
        <f t="shared" si="207"/>
        <v>0</v>
      </c>
      <c r="CW24" s="49">
        <f t="shared" si="206"/>
        <v>15916.8</v>
      </c>
      <c r="CX24" s="49">
        <f t="shared" si="206"/>
        <v>8865.6967399999994</v>
      </c>
      <c r="CY24" s="49">
        <f t="shared" si="159"/>
        <v>55.700245903699233</v>
      </c>
      <c r="CZ24" s="49">
        <f t="shared" si="206"/>
        <v>40323</v>
      </c>
      <c r="DA24" s="49">
        <f t="shared" si="206"/>
        <v>40323</v>
      </c>
      <c r="DB24" s="48">
        <f t="shared" si="191"/>
        <v>100</v>
      </c>
      <c r="DC24" s="49">
        <f t="shared" ref="DC24:DD24" si="208">DC25+DC26+DC27+DC28+DC29+DC30+DC31+DC32+DC33+DC34+DC35+DC36+DC37</f>
        <v>9290.5</v>
      </c>
      <c r="DD24" s="49">
        <f t="shared" si="208"/>
        <v>3535.3247500000002</v>
      </c>
      <c r="DE24" s="134">
        <f t="shared" si="162"/>
        <v>38.053116086324742</v>
      </c>
      <c r="DF24" s="49">
        <f t="shared" ref="DF24:DG24" si="209">DF25+DF26+DF27+DF28+DF29+DF30+DF31+DF32+DF33+DF34+DF35+DF36+DF37</f>
        <v>1600.1</v>
      </c>
      <c r="DG24" s="49">
        <f t="shared" si="209"/>
        <v>214</v>
      </c>
      <c r="DH24" s="49">
        <f>DG24/DF24*100</f>
        <v>13.374164114742829</v>
      </c>
      <c r="DI24" s="49">
        <f t="shared" ref="DI24:DN24" si="210">DI25+DI26+DI27+DI28+DI29+DI30+DI31+DI32+DI33+DI34+DI35+DI36+DI37</f>
        <v>0</v>
      </c>
      <c r="DJ24" s="49">
        <f t="shared" si="210"/>
        <v>0</v>
      </c>
      <c r="DK24" s="49">
        <f t="shared" si="210"/>
        <v>0</v>
      </c>
      <c r="DL24" s="49">
        <f t="shared" si="210"/>
        <v>11000.8</v>
      </c>
      <c r="DM24" s="49">
        <f t="shared" si="210"/>
        <v>6500</v>
      </c>
      <c r="DN24" s="49">
        <f t="shared" si="210"/>
        <v>59.086611882772168</v>
      </c>
      <c r="DO24" s="49">
        <f t="shared" ref="DO24:DQ24" si="211">DO25+DO26+DO27+DO28+DO29+DO30+DO31+DO32+DO33+DO34+DO35+DO36+DO37</f>
        <v>0</v>
      </c>
      <c r="DP24" s="49">
        <f t="shared" si="211"/>
        <v>0</v>
      </c>
      <c r="DQ24" s="49">
        <f t="shared" si="211"/>
        <v>0</v>
      </c>
      <c r="DR24" s="49">
        <f t="shared" ref="DR24:DT24" si="212">DR25+DR26+DR27+DR28+DR29+DR30+DR31+DR32+DR33+DR34+DR35+DR36+DR37</f>
        <v>0</v>
      </c>
      <c r="DS24" s="49">
        <f t="shared" si="212"/>
        <v>0</v>
      </c>
      <c r="DT24" s="49">
        <f t="shared" si="212"/>
        <v>0</v>
      </c>
      <c r="DU24" s="49">
        <f t="shared" ref="DU24:DW24" si="213">DU25+DU26+DU27+DU28+DU29+DU30+DU31+DU32+DU33+DU34+DU35+DU36+DU37</f>
        <v>0</v>
      </c>
      <c r="DV24" s="49">
        <f t="shared" si="213"/>
        <v>0</v>
      </c>
      <c r="DW24" s="49">
        <f t="shared" si="213"/>
        <v>0</v>
      </c>
      <c r="DX24" s="49">
        <f t="shared" ref="DX24:EC24" si="214">DX25+DX26+DX27+DX28+DX29+DX30+DX31+DX32+DX33+DX34+DX35+DX36+DX37</f>
        <v>0</v>
      </c>
      <c r="DY24" s="49">
        <f t="shared" si="214"/>
        <v>0</v>
      </c>
      <c r="DZ24" s="49">
        <f t="shared" si="214"/>
        <v>0</v>
      </c>
      <c r="EA24" s="49">
        <f t="shared" si="214"/>
        <v>0</v>
      </c>
      <c r="EB24" s="49">
        <f t="shared" si="214"/>
        <v>0</v>
      </c>
      <c r="EC24" s="49">
        <f t="shared" si="214"/>
        <v>0</v>
      </c>
      <c r="ED24" s="49">
        <f t="shared" ref="ED24:EL24" si="215">ED25+ED26+ED27+ED28+ED29+ED30+ED31+ED32+ED33+ED34+ED35+ED36+ED37</f>
        <v>0</v>
      </c>
      <c r="EE24" s="49">
        <f t="shared" si="215"/>
        <v>0</v>
      </c>
      <c r="EF24" s="49">
        <f t="shared" si="215"/>
        <v>0</v>
      </c>
      <c r="EG24" s="49">
        <f t="shared" si="215"/>
        <v>0</v>
      </c>
      <c r="EH24" s="49">
        <f t="shared" si="215"/>
        <v>0</v>
      </c>
      <c r="EI24" s="49">
        <f t="shared" si="215"/>
        <v>0</v>
      </c>
      <c r="EJ24" s="49">
        <f t="shared" si="215"/>
        <v>0</v>
      </c>
      <c r="EK24" s="49">
        <f t="shared" si="215"/>
        <v>0</v>
      </c>
      <c r="EL24" s="49">
        <f t="shared" si="215"/>
        <v>0</v>
      </c>
      <c r="EM24" s="49">
        <f t="shared" ref="EM24:EO24" si="216">EM25+EM26+EM27+EM28+EM29+EM30+EM31+EM32+EM33+EM34+EM35+EM36+EM37</f>
        <v>0</v>
      </c>
      <c r="EN24" s="49">
        <f t="shared" si="216"/>
        <v>0</v>
      </c>
      <c r="EO24" s="49">
        <f t="shared" si="216"/>
        <v>0</v>
      </c>
      <c r="EP24" s="49">
        <f t="shared" ref="EP24:ER24" si="217">EP25+EP26+EP27+EP28+EP29+EP30+EP31+EP32+EP33+EP34+EP35+EP36+EP37</f>
        <v>0</v>
      </c>
      <c r="EQ24" s="49">
        <f t="shared" si="217"/>
        <v>0</v>
      </c>
      <c r="ER24" s="49">
        <f t="shared" si="217"/>
        <v>0</v>
      </c>
      <c r="ES24" s="49">
        <f t="shared" ref="ES24:EU24" si="218">ES25+ES26+ES27+ES28+ES29+ES30+ES31+ES32+ES33+ES34+ES35+ES36+ES37</f>
        <v>0</v>
      </c>
      <c r="ET24" s="49">
        <f t="shared" si="218"/>
        <v>0</v>
      </c>
      <c r="EU24" s="49">
        <f t="shared" si="218"/>
        <v>0</v>
      </c>
      <c r="EV24" s="49">
        <f t="shared" ref="EV24:EX24" si="219">EV25+EV26+EV27+EV28+EV29+EV30+EV31+EV32+EV33+EV34+EV35+EV36+EV37</f>
        <v>0</v>
      </c>
      <c r="EW24" s="49">
        <f t="shared" si="219"/>
        <v>0</v>
      </c>
      <c r="EX24" s="49">
        <f t="shared" si="219"/>
        <v>0</v>
      </c>
      <c r="EY24" s="49">
        <f>SUM(EY25:EY37)</f>
        <v>12833.8</v>
      </c>
      <c r="EZ24" s="49">
        <f>SUM(EZ25:EZ37)</f>
        <v>1255.3454999999999</v>
      </c>
      <c r="FA24" s="48">
        <f t="shared" ref="FA24" si="220">EZ24/EY24*100</f>
        <v>9.7815572940204767</v>
      </c>
      <c r="FB24" s="49">
        <f t="shared" ref="FB24:FC24" si="221">FB25+FB26+FB27+FB28+FB29+FB30+FB31+FB32+FB33+FB34+FB35+FB36+FB37</f>
        <v>0</v>
      </c>
      <c r="FC24" s="49">
        <f t="shared" si="221"/>
        <v>0</v>
      </c>
      <c r="FD24" s="48"/>
      <c r="FE24" s="49">
        <f t="shared" ref="FE24:FF24" si="222">FE25+FE26+FE27+FE28+FE29+FE30+FE31+FE32+FE33+FE34+FE35+FE36+FE37</f>
        <v>0</v>
      </c>
      <c r="FF24" s="49">
        <f t="shared" si="222"/>
        <v>0</v>
      </c>
      <c r="FG24" s="48"/>
      <c r="FH24" s="49">
        <f t="shared" ref="FH24:FI24" si="223">FH25+FH26+FH27+FH28+FH29+FH30+FH31+FH32+FH33+FH34+FH35+FH36+FH37</f>
        <v>1500</v>
      </c>
      <c r="FI24" s="49">
        <f t="shared" si="223"/>
        <v>1500</v>
      </c>
      <c r="FJ24" s="48">
        <f>FI24/FH24*100</f>
        <v>100</v>
      </c>
      <c r="FK24" s="49">
        <f t="shared" ref="FK24:FL24" si="224">FK25+FK26+FK27+FK28+FK29+FK30+FK31+FK32+FK33+FK34+FK35+FK36+FK37</f>
        <v>8814.2999999999993</v>
      </c>
      <c r="FL24" s="49">
        <f t="shared" si="224"/>
        <v>6933.0327400000006</v>
      </c>
      <c r="FM24" s="48">
        <f>FL24/FK24*100</f>
        <v>78.656645904949926</v>
      </c>
      <c r="FN24" s="49">
        <f t="shared" ref="FN24:FO24" si="225">FN25+FN26+FN27+FN28+FN29+FN30+FN31+FN32+FN33+FN34+FN35+FN36+FN37</f>
        <v>0</v>
      </c>
      <c r="FO24" s="49">
        <f t="shared" si="225"/>
        <v>0</v>
      </c>
      <c r="FP24" s="48"/>
      <c r="FQ24" s="49">
        <f t="shared" ref="FQ24:FR24" si="226">FQ25+FQ26+FQ27+FQ28+FQ29+FQ30+FQ31+FQ32+FQ33+FQ34+FQ35+FQ36+FQ37</f>
        <v>0</v>
      </c>
      <c r="FR24" s="49">
        <f t="shared" si="226"/>
        <v>0</v>
      </c>
      <c r="FS24" s="48"/>
      <c r="FT24" s="49"/>
      <c r="FU24" s="49"/>
      <c r="FV24" s="48"/>
      <c r="FW24" s="49"/>
      <c r="FX24" s="49"/>
      <c r="FY24" s="48"/>
      <c r="FZ24" s="49"/>
      <c r="GA24" s="49"/>
      <c r="GB24" s="48"/>
      <c r="GC24" s="49"/>
      <c r="GD24" s="49"/>
      <c r="GE24" s="48"/>
      <c r="GF24" s="49"/>
      <c r="GG24" s="49"/>
      <c r="GH24" s="48"/>
      <c r="GI24" s="49"/>
      <c r="GJ24" s="49"/>
      <c r="GK24" s="48"/>
      <c r="GL24" s="49">
        <f t="shared" ref="GL24:GM24" si="227">GL25+GL26+GL27+GL28+GL29+GL30+GL31+GL32+GL33+GL34+GL35+GL36+GL37</f>
        <v>0</v>
      </c>
      <c r="GM24" s="49">
        <f t="shared" si="227"/>
        <v>0</v>
      </c>
      <c r="GN24" s="48"/>
      <c r="GO24" s="49">
        <f t="shared" ref="GO24:GQ24" si="228">GO25+GO26+GO27+GO28+GO29+GO30+GO31+GO32+GO33+GO34+GO35+GO36+GO37</f>
        <v>0</v>
      </c>
      <c r="GP24" s="49">
        <f t="shared" si="228"/>
        <v>0</v>
      </c>
      <c r="GQ24" s="49">
        <f t="shared" si="228"/>
        <v>0</v>
      </c>
      <c r="GR24" s="49">
        <f t="shared" ref="GR24:GT24" si="229">GR25+GR26+GR27+GR28+GR29+GR30+GR31+GR32+GR33+GR34+GR35+GR36+GR37</f>
        <v>0</v>
      </c>
      <c r="GS24" s="49">
        <f t="shared" si="229"/>
        <v>0</v>
      </c>
      <c r="GT24" s="49">
        <f t="shared" si="229"/>
        <v>0</v>
      </c>
      <c r="GU24" s="49"/>
      <c r="GV24" s="49"/>
      <c r="GW24" s="48"/>
      <c r="GX24" s="49"/>
      <c r="GY24" s="49"/>
      <c r="GZ24" s="48"/>
      <c r="HA24" s="49"/>
      <c r="HB24" s="49"/>
      <c r="HC24" s="48"/>
      <c r="HD24" s="49">
        <f>SUM(HD25:HD37)</f>
        <v>0</v>
      </c>
      <c r="HE24" s="49">
        <f>SUM(HE25:HE37)</f>
        <v>0</v>
      </c>
      <c r="HF24" s="48"/>
      <c r="HG24" s="49">
        <f>SUM(HG25:HG37)</f>
        <v>0</v>
      </c>
      <c r="HH24" s="49">
        <f>SUM(HH25:HH37)</f>
        <v>0</v>
      </c>
      <c r="HI24" s="48"/>
      <c r="HJ24" s="49">
        <f>SUM(HJ25:HJ37)</f>
        <v>0</v>
      </c>
      <c r="HK24" s="49">
        <f>SUM(HK25:HK37)</f>
        <v>0</v>
      </c>
      <c r="HL24" s="48"/>
      <c r="HM24" s="49">
        <f>SUM(HM25:HM37)</f>
        <v>0</v>
      </c>
      <c r="HN24" s="49">
        <f>SUM(HN25:HN37)</f>
        <v>0</v>
      </c>
      <c r="HO24" s="48"/>
      <c r="HP24" s="49">
        <f>SUM(HP25:HP37)</f>
        <v>0</v>
      </c>
      <c r="HQ24" s="49">
        <f>SUM(HQ25:HQ37)</f>
        <v>0</v>
      </c>
      <c r="HR24" s="48"/>
      <c r="HS24" s="49">
        <f>SUM(HS25:HS37)</f>
        <v>0</v>
      </c>
      <c r="HT24" s="49">
        <f>SUM(HT25:HT37)</f>
        <v>0</v>
      </c>
      <c r="HU24" s="48"/>
    </row>
    <row r="25" spans="1:229" s="18" customFormat="1" ht="15.75" x14ac:dyDescent="0.25">
      <c r="A25" s="23" t="s">
        <v>203</v>
      </c>
      <c r="B25" s="159">
        <f t="shared" si="135"/>
        <v>90944.473460000008</v>
      </c>
      <c r="C25" s="159">
        <f t="shared" si="136"/>
        <v>53777.973879999998</v>
      </c>
      <c r="D25" s="42">
        <f t="shared" ref="D25:D393" si="230">C25/B25*100</f>
        <v>59.132756322629213</v>
      </c>
      <c r="E25" s="42">
        <v>1609.1</v>
      </c>
      <c r="F25" s="42">
        <v>1609.1</v>
      </c>
      <c r="G25" s="42">
        <f t="shared" si="194"/>
        <v>100</v>
      </c>
      <c r="H25" s="46"/>
      <c r="I25" s="46"/>
      <c r="J25" s="42"/>
      <c r="K25" s="46"/>
      <c r="L25" s="46"/>
      <c r="M25" s="42"/>
      <c r="N25" s="46"/>
      <c r="O25" s="46"/>
      <c r="P25" s="42"/>
      <c r="Q25" s="46"/>
      <c r="R25" s="46"/>
      <c r="S25" s="42"/>
      <c r="T25" s="46"/>
      <c r="U25" s="46"/>
      <c r="V25" s="42"/>
      <c r="W25" s="42"/>
      <c r="X25" s="42"/>
      <c r="Y25" s="46"/>
      <c r="Z25" s="46"/>
      <c r="AA25" s="46"/>
      <c r="AB25" s="46"/>
      <c r="AC25" s="46">
        <v>0</v>
      </c>
      <c r="AD25" s="46">
        <v>0</v>
      </c>
      <c r="AE25" s="42"/>
      <c r="AF25" s="46"/>
      <c r="AG25" s="46"/>
      <c r="AH25" s="42"/>
      <c r="AI25" s="46"/>
      <c r="AJ25" s="46"/>
      <c r="AK25" s="42"/>
      <c r="AL25" s="46">
        <v>51.020410000000005</v>
      </c>
      <c r="AM25" s="46">
        <v>51.020410000000005</v>
      </c>
      <c r="AN25" s="42">
        <f>AM25/AL25*100</f>
        <v>100</v>
      </c>
      <c r="AO25" s="46">
        <v>156.35305</v>
      </c>
      <c r="AP25" s="46">
        <v>156.35305</v>
      </c>
      <c r="AQ25" s="42">
        <f>AP25/AO25*100</f>
        <v>100</v>
      </c>
      <c r="AR25" s="46"/>
      <c r="AS25" s="46"/>
      <c r="AT25" s="42"/>
      <c r="AU25" s="46"/>
      <c r="AV25" s="46"/>
      <c r="AW25" s="42"/>
      <c r="AX25" s="42"/>
      <c r="AY25" s="42"/>
      <c r="AZ25" s="42"/>
      <c r="BA25" s="46">
        <v>0</v>
      </c>
      <c r="BB25" s="46"/>
      <c r="BC25" s="42"/>
      <c r="BD25" s="46">
        <v>32677.200000000001</v>
      </c>
      <c r="BE25" s="42">
        <v>19642.894510000002</v>
      </c>
      <c r="BF25" s="46">
        <f t="shared" si="149"/>
        <v>60.111926695065677</v>
      </c>
      <c r="BG25" s="46"/>
      <c r="BH25" s="46"/>
      <c r="BI25" s="46"/>
      <c r="BJ25" s="46"/>
      <c r="BK25" s="46"/>
      <c r="BL25" s="46"/>
      <c r="BM25" s="46">
        <v>6999.5</v>
      </c>
      <c r="BN25" s="46">
        <v>4208.7516799999994</v>
      </c>
      <c r="BO25" s="46">
        <f t="shared" si="152"/>
        <v>60.12931895135366</v>
      </c>
      <c r="BP25" s="46">
        <v>1120</v>
      </c>
      <c r="BQ25" s="46">
        <v>405.2</v>
      </c>
      <c r="BR25" s="46">
        <f t="shared" si="203"/>
        <v>36.178571428571423</v>
      </c>
      <c r="BS25" s="46"/>
      <c r="BT25" s="46"/>
      <c r="BU25" s="46"/>
      <c r="BV25" s="46"/>
      <c r="BW25" s="46"/>
      <c r="BX25" s="46"/>
      <c r="BY25" s="46"/>
      <c r="BZ25" s="139"/>
      <c r="CA25" s="139"/>
      <c r="CB25" s="46"/>
      <c r="CC25" s="139"/>
      <c r="CD25" s="139"/>
      <c r="CE25" s="46"/>
      <c r="CF25" s="139"/>
      <c r="CG25" s="139"/>
      <c r="CH25" s="46"/>
      <c r="CI25" s="139"/>
      <c r="CJ25" s="139"/>
      <c r="CK25" s="46"/>
      <c r="CL25" s="139"/>
      <c r="CM25" s="42"/>
      <c r="CN25" s="46">
        <v>208.8</v>
      </c>
      <c r="CO25" s="139">
        <v>156.6</v>
      </c>
      <c r="CP25" s="46">
        <f t="shared" si="103"/>
        <v>74.999999999999986</v>
      </c>
      <c r="CQ25" s="46"/>
      <c r="CR25" s="139"/>
      <c r="CS25" s="46"/>
      <c r="CT25" s="46"/>
      <c r="CU25" s="139"/>
      <c r="CV25" s="46"/>
      <c r="CW25" s="46">
        <v>15916.8</v>
      </c>
      <c r="CX25" s="46">
        <v>8865.6967399999994</v>
      </c>
      <c r="CY25" s="46">
        <f t="shared" si="159"/>
        <v>55.700245903699233</v>
      </c>
      <c r="CZ25" s="46"/>
      <c r="DA25" s="139"/>
      <c r="DB25" s="42"/>
      <c r="DC25" s="46">
        <v>9290.5</v>
      </c>
      <c r="DD25" s="46">
        <v>3535.3247500000002</v>
      </c>
      <c r="DE25" s="50">
        <f t="shared" si="162"/>
        <v>38.053116086324742</v>
      </c>
      <c r="DF25" s="46">
        <v>1600.1</v>
      </c>
      <c r="DG25" s="46">
        <v>214</v>
      </c>
      <c r="DH25" s="46">
        <f>DG25/DF25*100</f>
        <v>13.374164114742829</v>
      </c>
      <c r="DI25" s="46"/>
      <c r="DJ25" s="46"/>
      <c r="DK25" s="46"/>
      <c r="DL25" s="46">
        <v>11000.8</v>
      </c>
      <c r="DM25" s="46">
        <v>6500</v>
      </c>
      <c r="DN25" s="46">
        <f t="shared" ref="DN25" si="231">DM25/DL25*100</f>
        <v>59.086611882772168</v>
      </c>
      <c r="DO25" s="46"/>
      <c r="DP25" s="139"/>
      <c r="DQ25" s="139"/>
      <c r="DR25" s="46"/>
      <c r="DS25" s="139"/>
      <c r="DT25" s="139"/>
      <c r="DU25" s="46"/>
      <c r="DV25" s="139"/>
      <c r="DW25" s="139"/>
      <c r="DX25" s="46"/>
      <c r="DY25" s="139"/>
      <c r="DZ25" s="139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>
        <v>0</v>
      </c>
      <c r="EW25" s="46">
        <v>0</v>
      </c>
      <c r="EX25" s="42"/>
      <c r="EY25" s="46"/>
      <c r="EZ25" s="46"/>
      <c r="FA25" s="42"/>
      <c r="FB25" s="46"/>
      <c r="FC25" s="46"/>
      <c r="FD25" s="42"/>
      <c r="FE25" s="46"/>
      <c r="FF25" s="46"/>
      <c r="FG25" s="42"/>
      <c r="FH25" s="46">
        <v>1500</v>
      </c>
      <c r="FI25" s="46">
        <v>1500</v>
      </c>
      <c r="FJ25" s="42">
        <f>FI25/FH25*100</f>
        <v>100</v>
      </c>
      <c r="FK25" s="46">
        <v>8814.2999999999993</v>
      </c>
      <c r="FL25" s="46">
        <v>6933.0327400000006</v>
      </c>
      <c r="FM25" s="42">
        <f>FL25/FK25*100</f>
        <v>78.656645904949926</v>
      </c>
      <c r="FN25" s="46"/>
      <c r="FO25" s="46"/>
      <c r="FP25" s="42"/>
      <c r="FQ25" s="46"/>
      <c r="FR25" s="46"/>
      <c r="FS25" s="42"/>
      <c r="FT25" s="46"/>
      <c r="FU25" s="46"/>
      <c r="FV25" s="42"/>
      <c r="FW25" s="46"/>
      <c r="FX25" s="46"/>
      <c r="FY25" s="42"/>
      <c r="FZ25" s="46"/>
      <c r="GA25" s="46"/>
      <c r="GB25" s="42"/>
      <c r="GC25" s="46"/>
      <c r="GD25" s="46"/>
      <c r="GE25" s="42"/>
      <c r="GF25" s="46"/>
      <c r="GG25" s="46"/>
      <c r="GH25" s="42"/>
      <c r="GI25" s="46"/>
      <c r="GJ25" s="46"/>
      <c r="GK25" s="42"/>
      <c r="GL25" s="46"/>
      <c r="GM25" s="46"/>
      <c r="GN25" s="42"/>
      <c r="GO25" s="46"/>
      <c r="GP25" s="139"/>
      <c r="GQ25" s="139"/>
      <c r="GR25" s="46"/>
      <c r="GS25" s="139"/>
      <c r="GT25" s="139"/>
      <c r="GU25" s="46"/>
      <c r="GV25" s="46"/>
      <c r="GW25" s="42"/>
      <c r="GX25" s="46"/>
      <c r="GY25" s="46"/>
      <c r="GZ25" s="42"/>
      <c r="HA25" s="46"/>
      <c r="HB25" s="46"/>
      <c r="HC25" s="42"/>
      <c r="HD25" s="46"/>
      <c r="HE25" s="46"/>
      <c r="HF25" s="42"/>
      <c r="HG25" s="46"/>
      <c r="HH25" s="46"/>
      <c r="HI25" s="42"/>
      <c r="HJ25" s="46"/>
      <c r="HK25" s="46"/>
      <c r="HL25" s="42"/>
      <c r="HM25" s="46"/>
      <c r="HN25" s="46"/>
      <c r="HO25" s="42"/>
      <c r="HP25" s="46"/>
      <c r="HQ25" s="46"/>
      <c r="HR25" s="42"/>
      <c r="HS25" s="46"/>
      <c r="HT25" s="46"/>
      <c r="HU25" s="42"/>
    </row>
    <row r="26" spans="1:229" s="18" customFormat="1" ht="15.75" x14ac:dyDescent="0.25">
      <c r="A26" s="23" t="s">
        <v>375</v>
      </c>
      <c r="B26" s="159">
        <f t="shared" si="135"/>
        <v>22833.8</v>
      </c>
      <c r="C26" s="159">
        <f t="shared" si="136"/>
        <v>11255.345499999999</v>
      </c>
      <c r="D26" s="42">
        <f>C26/B26*100</f>
        <v>49.292476504129837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8"/>
      <c r="AI26" s="48"/>
      <c r="AJ26" s="48"/>
      <c r="AK26" s="42"/>
      <c r="AL26" s="48"/>
      <c r="AM26" s="48"/>
      <c r="AN26" s="42"/>
      <c r="AO26" s="48"/>
      <c r="AP26" s="48"/>
      <c r="AQ26" s="42"/>
      <c r="AR26" s="48"/>
      <c r="AS26" s="48"/>
      <c r="AT26" s="42"/>
      <c r="AU26" s="42"/>
      <c r="AV26" s="42"/>
      <c r="AW26" s="42"/>
      <c r="AX26" s="42"/>
      <c r="AY26" s="42"/>
      <c r="AZ26" s="42"/>
      <c r="BA26" s="42">
        <v>10000</v>
      </c>
      <c r="BB26" s="42">
        <v>10000</v>
      </c>
      <c r="BC26" s="42">
        <f>BB26/BA26*100</f>
        <v>100</v>
      </c>
      <c r="BD26" s="143"/>
      <c r="BE26" s="143"/>
      <c r="BF26" s="143"/>
      <c r="BG26" s="42"/>
      <c r="BH26" s="42"/>
      <c r="BI26" s="140"/>
      <c r="BJ26" s="42"/>
      <c r="BK26" s="42"/>
      <c r="BL26" s="140"/>
      <c r="BM26" s="42"/>
      <c r="BN26" s="42"/>
      <c r="BO26" s="140"/>
      <c r="BP26" s="42"/>
      <c r="BQ26" s="42"/>
      <c r="BR26" s="140"/>
      <c r="BS26" s="42"/>
      <c r="BT26" s="42"/>
      <c r="BU26" s="140"/>
      <c r="BV26" s="42"/>
      <c r="BW26" s="42"/>
      <c r="BX26" s="140"/>
      <c r="BY26" s="42"/>
      <c r="BZ26" s="42"/>
      <c r="CA26" s="140"/>
      <c r="CB26" s="42"/>
      <c r="CC26" s="42"/>
      <c r="CD26" s="140"/>
      <c r="CE26" s="42"/>
      <c r="CF26" s="42"/>
      <c r="CG26" s="140"/>
      <c r="CH26" s="42"/>
      <c r="CI26" s="42"/>
      <c r="CJ26" s="140"/>
      <c r="CK26" s="42"/>
      <c r="CL26" s="42"/>
      <c r="CM26" s="42"/>
      <c r="CN26" s="42"/>
      <c r="CO26" s="42"/>
      <c r="CP26" s="46"/>
      <c r="CQ26" s="46"/>
      <c r="CR26" s="42"/>
      <c r="CS26" s="140"/>
      <c r="CT26" s="46"/>
      <c r="CU26" s="42"/>
      <c r="CV26" s="140"/>
      <c r="CW26" s="46"/>
      <c r="CX26" s="42"/>
      <c r="CY26" s="140"/>
      <c r="CZ26" s="46"/>
      <c r="DA26" s="42"/>
      <c r="DB26" s="42"/>
      <c r="DC26" s="46"/>
      <c r="DD26" s="42"/>
      <c r="DE26" s="42"/>
      <c r="DF26" s="46"/>
      <c r="DG26" s="42"/>
      <c r="DH26" s="42"/>
      <c r="DI26" s="42"/>
      <c r="DJ26" s="42"/>
      <c r="DK26" s="140"/>
      <c r="DL26" s="42"/>
      <c r="DM26" s="42"/>
      <c r="DN26" s="140"/>
      <c r="DO26" s="46"/>
      <c r="DP26" s="42"/>
      <c r="DQ26" s="42"/>
      <c r="DR26" s="46"/>
      <c r="DS26" s="42"/>
      <c r="DT26" s="42"/>
      <c r="DU26" s="46"/>
      <c r="DV26" s="42"/>
      <c r="DW26" s="42"/>
      <c r="DX26" s="46"/>
      <c r="DY26" s="42"/>
      <c r="DZ26" s="42"/>
      <c r="EA26" s="42"/>
      <c r="EB26" s="42"/>
      <c r="EC26" s="140"/>
      <c r="ED26" s="42"/>
      <c r="EE26" s="42"/>
      <c r="EF26" s="140"/>
      <c r="EG26" s="42"/>
      <c r="EH26" s="42"/>
      <c r="EI26" s="140"/>
      <c r="EJ26" s="42"/>
      <c r="EK26" s="42"/>
      <c r="EL26" s="140"/>
      <c r="EM26" s="42"/>
      <c r="EN26" s="42"/>
      <c r="EO26" s="140"/>
      <c r="EP26" s="42"/>
      <c r="EQ26" s="42"/>
      <c r="ER26" s="140"/>
      <c r="ES26" s="42"/>
      <c r="ET26" s="42"/>
      <c r="EU26" s="140"/>
      <c r="EV26" s="42"/>
      <c r="EW26" s="42"/>
      <c r="EX26" s="42"/>
      <c r="EY26" s="42">
        <v>12833.8</v>
      </c>
      <c r="EZ26" s="42">
        <v>1255.3454999999999</v>
      </c>
      <c r="FA26" s="42">
        <f>EZ26/EY26*100</f>
        <v>9.7815572940204767</v>
      </c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6"/>
      <c r="GP26" s="42"/>
      <c r="GQ26" s="42"/>
      <c r="GR26" s="46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</row>
    <row r="27" spans="1:229" s="18" customFormat="1" ht="15.75" x14ac:dyDescent="0.25">
      <c r="A27" s="23" t="s">
        <v>206</v>
      </c>
      <c r="B27" s="159">
        <f t="shared" si="135"/>
        <v>7515</v>
      </c>
      <c r="C27" s="159">
        <f t="shared" si="136"/>
        <v>7515</v>
      </c>
      <c r="D27" s="42">
        <f>C27/B27*100</f>
        <v>100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8"/>
      <c r="AI27" s="48"/>
      <c r="AJ27" s="48"/>
      <c r="AK27" s="42"/>
      <c r="AL27" s="48"/>
      <c r="AM27" s="48"/>
      <c r="AN27" s="42"/>
      <c r="AO27" s="48"/>
      <c r="AP27" s="48"/>
      <c r="AQ27" s="42"/>
      <c r="AR27" s="48"/>
      <c r="AS27" s="48"/>
      <c r="AT27" s="42"/>
      <c r="AU27" s="42"/>
      <c r="AV27" s="42"/>
      <c r="AW27" s="42"/>
      <c r="AX27" s="42">
        <v>1500</v>
      </c>
      <c r="AY27" s="42">
        <v>1500</v>
      </c>
      <c r="AZ27" s="42">
        <f t="shared" si="137"/>
        <v>100</v>
      </c>
      <c r="BA27" s="42"/>
      <c r="BB27" s="42"/>
      <c r="BC27" s="42"/>
      <c r="BD27" s="143"/>
      <c r="BE27" s="143"/>
      <c r="BF27" s="143"/>
      <c r="BG27" s="42"/>
      <c r="BH27" s="42"/>
      <c r="BI27" s="140"/>
      <c r="BJ27" s="42"/>
      <c r="BK27" s="42"/>
      <c r="BL27" s="140"/>
      <c r="BM27" s="42"/>
      <c r="BN27" s="42"/>
      <c r="BO27" s="140"/>
      <c r="BP27" s="42"/>
      <c r="BQ27" s="42"/>
      <c r="BR27" s="140"/>
      <c r="BS27" s="42"/>
      <c r="BT27" s="42"/>
      <c r="BU27" s="140"/>
      <c r="BV27" s="42"/>
      <c r="BW27" s="42"/>
      <c r="BX27" s="140"/>
      <c r="BY27" s="42"/>
      <c r="BZ27" s="42"/>
      <c r="CA27" s="140"/>
      <c r="CB27" s="42"/>
      <c r="CC27" s="42"/>
      <c r="CD27" s="140"/>
      <c r="CE27" s="42"/>
      <c r="CF27" s="42"/>
      <c r="CG27" s="140"/>
      <c r="CH27" s="42"/>
      <c r="CI27" s="42"/>
      <c r="CJ27" s="140"/>
      <c r="CK27" s="42"/>
      <c r="CL27" s="42"/>
      <c r="CM27" s="42"/>
      <c r="CN27" s="42"/>
      <c r="CO27" s="42"/>
      <c r="CP27" s="46"/>
      <c r="CQ27" s="46"/>
      <c r="CR27" s="42"/>
      <c r="CS27" s="140"/>
      <c r="CT27" s="46"/>
      <c r="CU27" s="42"/>
      <c r="CV27" s="140"/>
      <c r="CW27" s="46"/>
      <c r="CX27" s="42"/>
      <c r="CY27" s="140"/>
      <c r="CZ27" s="46">
        <v>6015</v>
      </c>
      <c r="DA27" s="42">
        <v>6015</v>
      </c>
      <c r="DB27" s="42">
        <f t="shared" si="191"/>
        <v>100</v>
      </c>
      <c r="DC27" s="46"/>
      <c r="DD27" s="42"/>
      <c r="DE27" s="140"/>
      <c r="DF27" s="46"/>
      <c r="DG27" s="42"/>
      <c r="DH27" s="140"/>
      <c r="DI27" s="42"/>
      <c r="DJ27" s="42"/>
      <c r="DK27" s="140"/>
      <c r="DL27" s="42"/>
      <c r="DM27" s="42"/>
      <c r="DN27" s="140"/>
      <c r="DO27" s="46"/>
      <c r="DP27" s="42"/>
      <c r="DQ27" s="140"/>
      <c r="DR27" s="46"/>
      <c r="DS27" s="42"/>
      <c r="DT27" s="140"/>
      <c r="DU27" s="46"/>
      <c r="DV27" s="42"/>
      <c r="DW27" s="140"/>
      <c r="DX27" s="46"/>
      <c r="DY27" s="42"/>
      <c r="DZ27" s="140"/>
      <c r="EA27" s="42"/>
      <c r="EB27" s="42"/>
      <c r="EC27" s="140"/>
      <c r="ED27" s="42"/>
      <c r="EE27" s="42"/>
      <c r="EF27" s="140"/>
      <c r="EG27" s="42"/>
      <c r="EH27" s="42"/>
      <c r="EI27" s="140"/>
      <c r="EJ27" s="42"/>
      <c r="EK27" s="42"/>
      <c r="EL27" s="140"/>
      <c r="EM27" s="42"/>
      <c r="EN27" s="42"/>
      <c r="EO27" s="140"/>
      <c r="EP27" s="42"/>
      <c r="EQ27" s="42"/>
      <c r="ER27" s="140"/>
      <c r="ES27" s="42"/>
      <c r="ET27" s="42"/>
      <c r="EU27" s="140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6"/>
      <c r="GP27" s="42"/>
      <c r="GQ27" s="140"/>
      <c r="GR27" s="46"/>
      <c r="GS27" s="42"/>
      <c r="GT27" s="140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</row>
    <row r="28" spans="1:229" s="18" customFormat="1" ht="15.75" x14ac:dyDescent="0.25">
      <c r="A28" s="23" t="s">
        <v>373</v>
      </c>
      <c r="B28" s="159">
        <f t="shared" si="135"/>
        <v>0</v>
      </c>
      <c r="C28" s="159">
        <f t="shared" si="136"/>
        <v>0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8"/>
      <c r="AI28" s="48"/>
      <c r="AJ28" s="48"/>
      <c r="AK28" s="42"/>
      <c r="AL28" s="48"/>
      <c r="AM28" s="48"/>
      <c r="AN28" s="42"/>
      <c r="AO28" s="48"/>
      <c r="AP28" s="48"/>
      <c r="AQ28" s="42"/>
      <c r="AR28" s="48"/>
      <c r="AS28" s="48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143"/>
      <c r="BE28" s="143"/>
      <c r="BF28" s="143"/>
      <c r="BG28" s="42"/>
      <c r="BH28" s="42"/>
      <c r="BI28" s="140"/>
      <c r="BJ28" s="42"/>
      <c r="BK28" s="42"/>
      <c r="BL28" s="140"/>
      <c r="BM28" s="42"/>
      <c r="BN28" s="42"/>
      <c r="BO28" s="140"/>
      <c r="BP28" s="42"/>
      <c r="BQ28" s="42"/>
      <c r="BR28" s="140"/>
      <c r="BS28" s="42"/>
      <c r="BT28" s="42"/>
      <c r="BU28" s="140"/>
      <c r="BV28" s="42"/>
      <c r="BW28" s="42"/>
      <c r="BX28" s="140"/>
      <c r="BY28" s="42"/>
      <c r="BZ28" s="42"/>
      <c r="CA28" s="140"/>
      <c r="CB28" s="42"/>
      <c r="CC28" s="42"/>
      <c r="CD28" s="140"/>
      <c r="CE28" s="42"/>
      <c r="CF28" s="42"/>
      <c r="CG28" s="140"/>
      <c r="CH28" s="42"/>
      <c r="CI28" s="42"/>
      <c r="CJ28" s="140"/>
      <c r="CK28" s="42"/>
      <c r="CL28" s="42"/>
      <c r="CM28" s="42"/>
      <c r="CN28" s="42"/>
      <c r="CO28" s="42"/>
      <c r="CP28" s="46"/>
      <c r="CQ28" s="46"/>
      <c r="CR28" s="42"/>
      <c r="CS28" s="140"/>
      <c r="CT28" s="46"/>
      <c r="CU28" s="42"/>
      <c r="CV28" s="140"/>
      <c r="CW28" s="46"/>
      <c r="CX28" s="42"/>
      <c r="CY28" s="140"/>
      <c r="CZ28" s="46"/>
      <c r="DA28" s="42"/>
      <c r="DB28" s="42"/>
      <c r="DC28" s="46"/>
      <c r="DD28" s="42"/>
      <c r="DE28" s="140"/>
      <c r="DF28" s="46"/>
      <c r="DG28" s="42"/>
      <c r="DH28" s="140"/>
      <c r="DI28" s="42"/>
      <c r="DJ28" s="42"/>
      <c r="DK28" s="140"/>
      <c r="DL28" s="42"/>
      <c r="DM28" s="42"/>
      <c r="DN28" s="140"/>
      <c r="DO28" s="46"/>
      <c r="DP28" s="42"/>
      <c r="DQ28" s="140"/>
      <c r="DR28" s="46"/>
      <c r="DS28" s="42"/>
      <c r="DT28" s="140"/>
      <c r="DU28" s="46"/>
      <c r="DV28" s="42"/>
      <c r="DW28" s="140"/>
      <c r="DX28" s="46"/>
      <c r="DY28" s="42"/>
      <c r="DZ28" s="140"/>
      <c r="EA28" s="42"/>
      <c r="EB28" s="42"/>
      <c r="EC28" s="140"/>
      <c r="ED28" s="42"/>
      <c r="EE28" s="42"/>
      <c r="EF28" s="140"/>
      <c r="EG28" s="42"/>
      <c r="EH28" s="42"/>
      <c r="EI28" s="140"/>
      <c r="EJ28" s="42"/>
      <c r="EK28" s="42"/>
      <c r="EL28" s="140"/>
      <c r="EM28" s="42"/>
      <c r="EN28" s="42"/>
      <c r="EO28" s="140"/>
      <c r="EP28" s="42"/>
      <c r="EQ28" s="42"/>
      <c r="ER28" s="140"/>
      <c r="ES28" s="42"/>
      <c r="ET28" s="42"/>
      <c r="EU28" s="140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6"/>
      <c r="GP28" s="42"/>
      <c r="GQ28" s="140"/>
      <c r="GR28" s="46"/>
      <c r="GS28" s="42"/>
      <c r="GT28" s="140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</row>
    <row r="29" spans="1:229" s="18" customFormat="1" ht="15.75" x14ac:dyDescent="0.25">
      <c r="A29" s="23" t="s">
        <v>207</v>
      </c>
      <c r="B29" s="159">
        <f t="shared" si="135"/>
        <v>8718</v>
      </c>
      <c r="C29" s="159">
        <f t="shared" si="136"/>
        <v>8718</v>
      </c>
      <c r="D29" s="42">
        <f t="shared" ref="D29:D33" si="232">C29/B29*100</f>
        <v>100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8"/>
      <c r="AI29" s="48"/>
      <c r="AJ29" s="48"/>
      <c r="AK29" s="42"/>
      <c r="AL29" s="48"/>
      <c r="AM29" s="48"/>
      <c r="AN29" s="42"/>
      <c r="AO29" s="48"/>
      <c r="AP29" s="48"/>
      <c r="AQ29" s="42"/>
      <c r="AR29" s="48"/>
      <c r="AS29" s="48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143"/>
      <c r="BE29" s="143"/>
      <c r="BF29" s="143"/>
      <c r="BG29" s="42"/>
      <c r="BH29" s="42"/>
      <c r="BI29" s="140"/>
      <c r="BJ29" s="42"/>
      <c r="BK29" s="42"/>
      <c r="BL29" s="140"/>
      <c r="BM29" s="42"/>
      <c r="BN29" s="42"/>
      <c r="BO29" s="140"/>
      <c r="BP29" s="42"/>
      <c r="BQ29" s="42"/>
      <c r="BR29" s="140"/>
      <c r="BS29" s="42"/>
      <c r="BT29" s="42"/>
      <c r="BU29" s="140"/>
      <c r="BV29" s="42"/>
      <c r="BW29" s="42"/>
      <c r="BX29" s="140"/>
      <c r="BY29" s="42"/>
      <c r="BZ29" s="42"/>
      <c r="CA29" s="140"/>
      <c r="CB29" s="42"/>
      <c r="CC29" s="42"/>
      <c r="CD29" s="140"/>
      <c r="CE29" s="42"/>
      <c r="CF29" s="42"/>
      <c r="CG29" s="140"/>
      <c r="CH29" s="42"/>
      <c r="CI29" s="42"/>
      <c r="CJ29" s="140"/>
      <c r="CK29" s="42"/>
      <c r="CL29" s="42"/>
      <c r="CM29" s="42"/>
      <c r="CN29" s="42"/>
      <c r="CO29" s="42"/>
      <c r="CP29" s="46"/>
      <c r="CQ29" s="46"/>
      <c r="CR29" s="42"/>
      <c r="CS29" s="140"/>
      <c r="CT29" s="46"/>
      <c r="CU29" s="42"/>
      <c r="CV29" s="140"/>
      <c r="CW29" s="46"/>
      <c r="CX29" s="42"/>
      <c r="CY29" s="140"/>
      <c r="CZ29" s="46">
        <v>8718</v>
      </c>
      <c r="DA29" s="42">
        <v>8718</v>
      </c>
      <c r="DB29" s="42">
        <f t="shared" si="191"/>
        <v>100</v>
      </c>
      <c r="DC29" s="46"/>
      <c r="DD29" s="42"/>
      <c r="DE29" s="140"/>
      <c r="DF29" s="46"/>
      <c r="DG29" s="42"/>
      <c r="DH29" s="140"/>
      <c r="DI29" s="42"/>
      <c r="DJ29" s="42"/>
      <c r="DK29" s="140"/>
      <c r="DL29" s="42"/>
      <c r="DM29" s="42"/>
      <c r="DN29" s="140"/>
      <c r="DO29" s="46"/>
      <c r="DP29" s="42"/>
      <c r="DQ29" s="140"/>
      <c r="DR29" s="46"/>
      <c r="DS29" s="42"/>
      <c r="DT29" s="140"/>
      <c r="DU29" s="46"/>
      <c r="DV29" s="42"/>
      <c r="DW29" s="140"/>
      <c r="DX29" s="46"/>
      <c r="DY29" s="42"/>
      <c r="DZ29" s="140"/>
      <c r="EA29" s="42"/>
      <c r="EB29" s="42"/>
      <c r="EC29" s="140"/>
      <c r="ED29" s="42"/>
      <c r="EE29" s="42"/>
      <c r="EF29" s="140"/>
      <c r="EG29" s="42"/>
      <c r="EH29" s="42"/>
      <c r="EI29" s="140"/>
      <c r="EJ29" s="42"/>
      <c r="EK29" s="42"/>
      <c r="EL29" s="140"/>
      <c r="EM29" s="42"/>
      <c r="EN29" s="42"/>
      <c r="EO29" s="140"/>
      <c r="EP29" s="42"/>
      <c r="EQ29" s="42"/>
      <c r="ER29" s="140"/>
      <c r="ES29" s="42"/>
      <c r="ET29" s="42"/>
      <c r="EU29" s="140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6"/>
      <c r="GP29" s="42"/>
      <c r="GQ29" s="140"/>
      <c r="GR29" s="46"/>
      <c r="GS29" s="42"/>
      <c r="GT29" s="140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</row>
    <row r="30" spans="1:229" s="18" customFormat="1" ht="15.75" x14ac:dyDescent="0.25">
      <c r="A30" s="23" t="s">
        <v>372</v>
      </c>
      <c r="B30" s="159">
        <f t="shared" si="135"/>
        <v>6288</v>
      </c>
      <c r="C30" s="159">
        <f t="shared" si="136"/>
        <v>6288</v>
      </c>
      <c r="D30" s="42">
        <f t="shared" si="232"/>
        <v>100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8"/>
      <c r="AI30" s="48"/>
      <c r="AJ30" s="48"/>
      <c r="AK30" s="42"/>
      <c r="AL30" s="48"/>
      <c r="AM30" s="48"/>
      <c r="AN30" s="42"/>
      <c r="AO30" s="48"/>
      <c r="AP30" s="48"/>
      <c r="AQ30" s="42"/>
      <c r="AR30" s="48"/>
      <c r="AS30" s="48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143"/>
      <c r="BE30" s="143"/>
      <c r="BF30" s="143"/>
      <c r="BG30" s="42"/>
      <c r="BH30" s="42"/>
      <c r="BI30" s="140"/>
      <c r="BJ30" s="42"/>
      <c r="BK30" s="42"/>
      <c r="BL30" s="140"/>
      <c r="BM30" s="42"/>
      <c r="BN30" s="42"/>
      <c r="BO30" s="140"/>
      <c r="BP30" s="42"/>
      <c r="BQ30" s="42"/>
      <c r="BR30" s="140"/>
      <c r="BS30" s="42"/>
      <c r="BT30" s="42"/>
      <c r="BU30" s="140"/>
      <c r="BV30" s="42"/>
      <c r="BW30" s="42"/>
      <c r="BX30" s="140"/>
      <c r="BY30" s="42"/>
      <c r="BZ30" s="42"/>
      <c r="CA30" s="140"/>
      <c r="CB30" s="42"/>
      <c r="CC30" s="42"/>
      <c r="CD30" s="140"/>
      <c r="CE30" s="42"/>
      <c r="CF30" s="42"/>
      <c r="CG30" s="140"/>
      <c r="CH30" s="42"/>
      <c r="CI30" s="42"/>
      <c r="CJ30" s="140"/>
      <c r="CK30" s="42"/>
      <c r="CL30" s="42"/>
      <c r="CM30" s="42"/>
      <c r="CN30" s="42"/>
      <c r="CO30" s="42"/>
      <c r="CP30" s="46"/>
      <c r="CQ30" s="46"/>
      <c r="CR30" s="42"/>
      <c r="CS30" s="140"/>
      <c r="CT30" s="46"/>
      <c r="CU30" s="42"/>
      <c r="CV30" s="140"/>
      <c r="CW30" s="46"/>
      <c r="CX30" s="42"/>
      <c r="CY30" s="140"/>
      <c r="CZ30" s="46">
        <v>6288</v>
      </c>
      <c r="DA30" s="42">
        <v>6288</v>
      </c>
      <c r="DB30" s="42">
        <f t="shared" si="191"/>
        <v>100</v>
      </c>
      <c r="DC30" s="46"/>
      <c r="DD30" s="42"/>
      <c r="DE30" s="140"/>
      <c r="DF30" s="46"/>
      <c r="DG30" s="42"/>
      <c r="DH30" s="140"/>
      <c r="DI30" s="42"/>
      <c r="DJ30" s="42"/>
      <c r="DK30" s="140"/>
      <c r="DL30" s="42"/>
      <c r="DM30" s="42"/>
      <c r="DN30" s="140"/>
      <c r="DO30" s="46"/>
      <c r="DP30" s="42"/>
      <c r="DQ30" s="140"/>
      <c r="DR30" s="46"/>
      <c r="DS30" s="42"/>
      <c r="DT30" s="140"/>
      <c r="DU30" s="46"/>
      <c r="DV30" s="42"/>
      <c r="DW30" s="140"/>
      <c r="DX30" s="46"/>
      <c r="DY30" s="42"/>
      <c r="DZ30" s="140"/>
      <c r="EA30" s="42"/>
      <c r="EB30" s="42"/>
      <c r="EC30" s="140"/>
      <c r="ED30" s="42"/>
      <c r="EE30" s="42"/>
      <c r="EF30" s="140"/>
      <c r="EG30" s="42"/>
      <c r="EH30" s="42"/>
      <c r="EI30" s="140"/>
      <c r="EJ30" s="42"/>
      <c r="EK30" s="42"/>
      <c r="EL30" s="140"/>
      <c r="EM30" s="42"/>
      <c r="EN30" s="42"/>
      <c r="EO30" s="140"/>
      <c r="EP30" s="42"/>
      <c r="EQ30" s="42"/>
      <c r="ER30" s="140"/>
      <c r="ES30" s="42"/>
      <c r="ET30" s="42"/>
      <c r="EU30" s="140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6"/>
      <c r="GP30" s="42"/>
      <c r="GQ30" s="140"/>
      <c r="GR30" s="46"/>
      <c r="GS30" s="42"/>
      <c r="GT30" s="140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</row>
    <row r="31" spans="1:229" s="18" customFormat="1" ht="15.75" x14ac:dyDescent="0.25">
      <c r="A31" s="23" t="s">
        <v>371</v>
      </c>
      <c r="B31" s="159">
        <f t="shared" si="135"/>
        <v>8968.7203599999993</v>
      </c>
      <c r="C31" s="159">
        <f t="shared" si="136"/>
        <v>8147.1161099999999</v>
      </c>
      <c r="D31" s="42">
        <f t="shared" si="232"/>
        <v>90.839225474524667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8"/>
      <c r="AI31" s="48"/>
      <c r="AJ31" s="48"/>
      <c r="AK31" s="42"/>
      <c r="AL31" s="48"/>
      <c r="AM31" s="48"/>
      <c r="AN31" s="42"/>
      <c r="AO31" s="48"/>
      <c r="AP31" s="48"/>
      <c r="AQ31" s="42"/>
      <c r="AR31" s="48"/>
      <c r="AS31" s="48"/>
      <c r="AT31" s="42"/>
      <c r="AU31" s="42"/>
      <c r="AV31" s="42"/>
      <c r="AW31" s="42"/>
      <c r="AX31" s="42">
        <v>1173.72036</v>
      </c>
      <c r="AY31" s="42">
        <v>352.11610999999999</v>
      </c>
      <c r="AZ31" s="42">
        <f t="shared" si="137"/>
        <v>30.000000170398337</v>
      </c>
      <c r="BA31" s="42"/>
      <c r="BB31" s="42"/>
      <c r="BC31" s="42"/>
      <c r="BD31" s="143"/>
      <c r="BE31" s="143"/>
      <c r="BF31" s="143"/>
      <c r="BG31" s="42"/>
      <c r="BH31" s="42"/>
      <c r="BI31" s="140"/>
      <c r="BJ31" s="42"/>
      <c r="BK31" s="42"/>
      <c r="BL31" s="140"/>
      <c r="BM31" s="42"/>
      <c r="BN31" s="42"/>
      <c r="BO31" s="140"/>
      <c r="BP31" s="42"/>
      <c r="BQ31" s="42"/>
      <c r="BR31" s="140"/>
      <c r="BS31" s="42"/>
      <c r="BT31" s="42"/>
      <c r="BU31" s="140"/>
      <c r="BV31" s="42"/>
      <c r="BW31" s="42"/>
      <c r="BX31" s="140"/>
      <c r="BY31" s="42"/>
      <c r="BZ31" s="42"/>
      <c r="CA31" s="140"/>
      <c r="CB31" s="42"/>
      <c r="CC31" s="42"/>
      <c r="CD31" s="140"/>
      <c r="CE31" s="42"/>
      <c r="CF31" s="42"/>
      <c r="CG31" s="140"/>
      <c r="CH31" s="42"/>
      <c r="CI31" s="42"/>
      <c r="CJ31" s="140"/>
      <c r="CK31" s="42">
        <v>1000</v>
      </c>
      <c r="CL31" s="42">
        <v>1000</v>
      </c>
      <c r="CM31" s="42">
        <f>CL31/CK31*100</f>
        <v>100</v>
      </c>
      <c r="CN31" s="42"/>
      <c r="CO31" s="42"/>
      <c r="CP31" s="46"/>
      <c r="CQ31" s="46"/>
      <c r="CR31" s="42"/>
      <c r="CS31" s="140"/>
      <c r="CT31" s="46"/>
      <c r="CU31" s="42"/>
      <c r="CV31" s="140"/>
      <c r="CW31" s="46"/>
      <c r="CX31" s="42"/>
      <c r="CY31" s="140"/>
      <c r="CZ31" s="46">
        <v>6795</v>
      </c>
      <c r="DA31" s="42">
        <v>6795</v>
      </c>
      <c r="DB31" s="42">
        <f t="shared" si="191"/>
        <v>100</v>
      </c>
      <c r="DC31" s="46"/>
      <c r="DD31" s="42"/>
      <c r="DE31" s="140"/>
      <c r="DF31" s="46"/>
      <c r="DG31" s="42"/>
      <c r="DH31" s="140"/>
      <c r="DI31" s="42"/>
      <c r="DJ31" s="42"/>
      <c r="DK31" s="140"/>
      <c r="DL31" s="42"/>
      <c r="DM31" s="42"/>
      <c r="DN31" s="140"/>
      <c r="DO31" s="46"/>
      <c r="DP31" s="42"/>
      <c r="DQ31" s="140"/>
      <c r="DR31" s="46"/>
      <c r="DS31" s="42"/>
      <c r="DT31" s="140"/>
      <c r="DU31" s="46"/>
      <c r="DV31" s="42"/>
      <c r="DW31" s="140"/>
      <c r="DX31" s="46"/>
      <c r="DY31" s="42"/>
      <c r="DZ31" s="140"/>
      <c r="EA31" s="42"/>
      <c r="EB31" s="42"/>
      <c r="EC31" s="140"/>
      <c r="ED31" s="42"/>
      <c r="EE31" s="42"/>
      <c r="EF31" s="140"/>
      <c r="EG31" s="42"/>
      <c r="EH31" s="42"/>
      <c r="EI31" s="140"/>
      <c r="EJ31" s="42"/>
      <c r="EK31" s="42"/>
      <c r="EL31" s="140"/>
      <c r="EM31" s="42"/>
      <c r="EN31" s="42"/>
      <c r="EO31" s="140"/>
      <c r="EP31" s="42"/>
      <c r="EQ31" s="42"/>
      <c r="ER31" s="140"/>
      <c r="ES31" s="42"/>
      <c r="ET31" s="42"/>
      <c r="EU31" s="140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6"/>
      <c r="GP31" s="42"/>
      <c r="GQ31" s="140"/>
      <c r="GR31" s="46"/>
      <c r="GS31" s="42"/>
      <c r="GT31" s="140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</row>
    <row r="32" spans="1:229" s="18" customFormat="1" ht="15.75" x14ac:dyDescent="0.25">
      <c r="A32" s="23" t="s">
        <v>374</v>
      </c>
      <c r="B32" s="159">
        <f t="shared" si="135"/>
        <v>7719</v>
      </c>
      <c r="C32" s="159">
        <f t="shared" si="136"/>
        <v>7719</v>
      </c>
      <c r="D32" s="42">
        <f t="shared" si="232"/>
        <v>100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8"/>
      <c r="AI32" s="48"/>
      <c r="AJ32" s="48"/>
      <c r="AK32" s="42"/>
      <c r="AL32" s="48"/>
      <c r="AM32" s="48"/>
      <c r="AN32" s="42"/>
      <c r="AO32" s="48"/>
      <c r="AP32" s="48"/>
      <c r="AQ32" s="42"/>
      <c r="AR32" s="48"/>
      <c r="AS32" s="48"/>
      <c r="AT32" s="42"/>
      <c r="AU32" s="42"/>
      <c r="AV32" s="42"/>
      <c r="AW32" s="42"/>
      <c r="AX32" s="42">
        <v>1200</v>
      </c>
      <c r="AY32" s="42">
        <v>1200</v>
      </c>
      <c r="AZ32" s="42">
        <f t="shared" si="137"/>
        <v>100</v>
      </c>
      <c r="BA32" s="42"/>
      <c r="BB32" s="42"/>
      <c r="BC32" s="42"/>
      <c r="BD32" s="143"/>
      <c r="BE32" s="143"/>
      <c r="BF32" s="143"/>
      <c r="BG32" s="42"/>
      <c r="BH32" s="42"/>
      <c r="BI32" s="140"/>
      <c r="BJ32" s="42"/>
      <c r="BK32" s="42"/>
      <c r="BL32" s="140"/>
      <c r="BM32" s="42"/>
      <c r="BN32" s="42"/>
      <c r="BO32" s="140"/>
      <c r="BP32" s="42"/>
      <c r="BQ32" s="42"/>
      <c r="BR32" s="140"/>
      <c r="BS32" s="42"/>
      <c r="BT32" s="42"/>
      <c r="BU32" s="140"/>
      <c r="BV32" s="42"/>
      <c r="BW32" s="42"/>
      <c r="BX32" s="140"/>
      <c r="BY32" s="42"/>
      <c r="BZ32" s="42"/>
      <c r="CA32" s="140"/>
      <c r="CB32" s="42"/>
      <c r="CC32" s="42"/>
      <c r="CD32" s="140"/>
      <c r="CE32" s="42"/>
      <c r="CF32" s="42"/>
      <c r="CG32" s="140"/>
      <c r="CH32" s="42"/>
      <c r="CI32" s="42"/>
      <c r="CJ32" s="140"/>
      <c r="CK32" s="42"/>
      <c r="CL32" s="42"/>
      <c r="CM32" s="42"/>
      <c r="CN32" s="42"/>
      <c r="CO32" s="42"/>
      <c r="CP32" s="46"/>
      <c r="CQ32" s="46"/>
      <c r="CR32" s="42"/>
      <c r="CS32" s="140"/>
      <c r="CT32" s="46"/>
      <c r="CU32" s="42"/>
      <c r="CV32" s="140"/>
      <c r="CW32" s="46"/>
      <c r="CX32" s="42"/>
      <c r="CY32" s="140"/>
      <c r="CZ32" s="46">
        <v>6519</v>
      </c>
      <c r="DA32" s="42">
        <v>6519</v>
      </c>
      <c r="DB32" s="42">
        <f t="shared" si="191"/>
        <v>100</v>
      </c>
      <c r="DC32" s="46"/>
      <c r="DD32" s="42"/>
      <c r="DE32" s="140"/>
      <c r="DF32" s="46"/>
      <c r="DG32" s="42"/>
      <c r="DH32" s="140"/>
      <c r="DI32" s="42"/>
      <c r="DJ32" s="42"/>
      <c r="DK32" s="140"/>
      <c r="DL32" s="42"/>
      <c r="DM32" s="42"/>
      <c r="DN32" s="140"/>
      <c r="DO32" s="46"/>
      <c r="DP32" s="42"/>
      <c r="DQ32" s="140"/>
      <c r="DR32" s="46"/>
      <c r="DS32" s="42"/>
      <c r="DT32" s="140"/>
      <c r="DU32" s="46"/>
      <c r="DV32" s="42"/>
      <c r="DW32" s="140"/>
      <c r="DX32" s="46"/>
      <c r="DY32" s="42"/>
      <c r="DZ32" s="140"/>
      <c r="EA32" s="42"/>
      <c r="EB32" s="42"/>
      <c r="EC32" s="140"/>
      <c r="ED32" s="42"/>
      <c r="EE32" s="42"/>
      <c r="EF32" s="140"/>
      <c r="EG32" s="42"/>
      <c r="EH32" s="42"/>
      <c r="EI32" s="140"/>
      <c r="EJ32" s="42"/>
      <c r="EK32" s="42"/>
      <c r="EL32" s="140"/>
      <c r="EM32" s="42"/>
      <c r="EN32" s="42"/>
      <c r="EO32" s="140"/>
      <c r="EP32" s="42"/>
      <c r="EQ32" s="42"/>
      <c r="ER32" s="140"/>
      <c r="ES32" s="42"/>
      <c r="ET32" s="42"/>
      <c r="EU32" s="140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6"/>
      <c r="GP32" s="42"/>
      <c r="GQ32" s="140"/>
      <c r="GR32" s="46"/>
      <c r="GS32" s="42"/>
      <c r="GT32" s="140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</row>
    <row r="33" spans="1:229" s="18" customFormat="1" ht="15.75" x14ac:dyDescent="0.25">
      <c r="A33" s="23" t="s">
        <v>370</v>
      </c>
      <c r="B33" s="159">
        <f t="shared" si="135"/>
        <v>5988</v>
      </c>
      <c r="C33" s="159">
        <f t="shared" si="136"/>
        <v>5988</v>
      </c>
      <c r="D33" s="42">
        <f t="shared" si="232"/>
        <v>100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8"/>
      <c r="AI33" s="48"/>
      <c r="AJ33" s="48"/>
      <c r="AK33" s="42"/>
      <c r="AL33" s="48"/>
      <c r="AM33" s="48"/>
      <c r="AN33" s="42"/>
      <c r="AO33" s="48"/>
      <c r="AP33" s="48"/>
      <c r="AQ33" s="42"/>
      <c r="AR33" s="48"/>
      <c r="AS33" s="48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143"/>
      <c r="BE33" s="143"/>
      <c r="BF33" s="143"/>
      <c r="BG33" s="42"/>
      <c r="BH33" s="42"/>
      <c r="BI33" s="140"/>
      <c r="BJ33" s="42"/>
      <c r="BK33" s="42"/>
      <c r="BL33" s="140"/>
      <c r="BM33" s="42"/>
      <c r="BN33" s="42"/>
      <c r="BO33" s="140"/>
      <c r="BP33" s="42"/>
      <c r="BQ33" s="42"/>
      <c r="BR33" s="140"/>
      <c r="BS33" s="42"/>
      <c r="BT33" s="42"/>
      <c r="BU33" s="140"/>
      <c r="BV33" s="42"/>
      <c r="BW33" s="42"/>
      <c r="BX33" s="140"/>
      <c r="BY33" s="42"/>
      <c r="BZ33" s="42"/>
      <c r="CA33" s="140"/>
      <c r="CB33" s="42"/>
      <c r="CC33" s="42"/>
      <c r="CD33" s="140"/>
      <c r="CE33" s="42"/>
      <c r="CF33" s="42"/>
      <c r="CG33" s="140"/>
      <c r="CH33" s="42"/>
      <c r="CI33" s="42"/>
      <c r="CJ33" s="140"/>
      <c r="CK33" s="42"/>
      <c r="CL33" s="42"/>
      <c r="CM33" s="42"/>
      <c r="CN33" s="42"/>
      <c r="CO33" s="42"/>
      <c r="CP33" s="46"/>
      <c r="CQ33" s="46"/>
      <c r="CR33" s="42"/>
      <c r="CS33" s="140"/>
      <c r="CT33" s="46"/>
      <c r="CU33" s="42"/>
      <c r="CV33" s="140"/>
      <c r="CW33" s="46"/>
      <c r="CX33" s="42"/>
      <c r="CY33" s="140"/>
      <c r="CZ33" s="46">
        <v>5988</v>
      </c>
      <c r="DA33" s="42">
        <v>5988</v>
      </c>
      <c r="DB33" s="42">
        <f t="shared" si="191"/>
        <v>100</v>
      </c>
      <c r="DC33" s="46"/>
      <c r="DD33" s="42"/>
      <c r="DE33" s="140"/>
      <c r="DF33" s="46"/>
      <c r="DG33" s="42"/>
      <c r="DH33" s="140"/>
      <c r="DI33" s="42"/>
      <c r="DJ33" s="42"/>
      <c r="DK33" s="140"/>
      <c r="DL33" s="42"/>
      <c r="DM33" s="42"/>
      <c r="DN33" s="140"/>
      <c r="DO33" s="46"/>
      <c r="DP33" s="42"/>
      <c r="DQ33" s="140"/>
      <c r="DR33" s="46"/>
      <c r="DS33" s="42"/>
      <c r="DT33" s="140"/>
      <c r="DU33" s="46"/>
      <c r="DV33" s="42"/>
      <c r="DW33" s="140"/>
      <c r="DX33" s="46"/>
      <c r="DY33" s="42"/>
      <c r="DZ33" s="140"/>
      <c r="EA33" s="42"/>
      <c r="EB33" s="42"/>
      <c r="EC33" s="140"/>
      <c r="ED33" s="42"/>
      <c r="EE33" s="42"/>
      <c r="EF33" s="140"/>
      <c r="EG33" s="42"/>
      <c r="EH33" s="42"/>
      <c r="EI33" s="140"/>
      <c r="EJ33" s="42"/>
      <c r="EK33" s="42"/>
      <c r="EL33" s="140"/>
      <c r="EM33" s="42"/>
      <c r="EN33" s="42"/>
      <c r="EO33" s="140"/>
      <c r="EP33" s="42"/>
      <c r="EQ33" s="42"/>
      <c r="ER33" s="140"/>
      <c r="ES33" s="42"/>
      <c r="ET33" s="42"/>
      <c r="EU33" s="140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6"/>
      <c r="GP33" s="42"/>
      <c r="GQ33" s="140"/>
      <c r="GR33" s="46"/>
      <c r="GS33" s="42"/>
      <c r="GT33" s="140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</row>
    <row r="34" spans="1:229" s="18" customFormat="1" ht="15.75" x14ac:dyDescent="0.25">
      <c r="A34" s="23" t="s">
        <v>369</v>
      </c>
      <c r="B34" s="159">
        <f t="shared" si="135"/>
        <v>0</v>
      </c>
      <c r="C34" s="159">
        <f t="shared" si="136"/>
        <v>0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8"/>
      <c r="AI34" s="48"/>
      <c r="AJ34" s="48"/>
      <c r="AK34" s="42"/>
      <c r="AL34" s="48"/>
      <c r="AM34" s="48"/>
      <c r="AN34" s="42"/>
      <c r="AO34" s="48"/>
      <c r="AP34" s="48"/>
      <c r="AQ34" s="42"/>
      <c r="AR34" s="48"/>
      <c r="AS34" s="48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143"/>
      <c r="BE34" s="143"/>
      <c r="BF34" s="143"/>
      <c r="BG34" s="42"/>
      <c r="BH34" s="42"/>
      <c r="BI34" s="140"/>
      <c r="BJ34" s="42"/>
      <c r="BK34" s="42"/>
      <c r="BL34" s="140"/>
      <c r="BM34" s="42"/>
      <c r="BN34" s="42"/>
      <c r="BO34" s="140"/>
      <c r="BP34" s="42"/>
      <c r="BQ34" s="42"/>
      <c r="BR34" s="140"/>
      <c r="BS34" s="42"/>
      <c r="BT34" s="42"/>
      <c r="BU34" s="140"/>
      <c r="BV34" s="42"/>
      <c r="BW34" s="42"/>
      <c r="BX34" s="140"/>
      <c r="BY34" s="42"/>
      <c r="BZ34" s="42"/>
      <c r="CA34" s="140"/>
      <c r="CB34" s="42"/>
      <c r="CC34" s="42"/>
      <c r="CD34" s="140"/>
      <c r="CE34" s="42"/>
      <c r="CF34" s="42"/>
      <c r="CG34" s="140"/>
      <c r="CH34" s="42"/>
      <c r="CI34" s="42"/>
      <c r="CJ34" s="140"/>
      <c r="CK34" s="42"/>
      <c r="CL34" s="42"/>
      <c r="CM34" s="42"/>
      <c r="CN34" s="42"/>
      <c r="CO34" s="42"/>
      <c r="CP34" s="46"/>
      <c r="CQ34" s="46"/>
      <c r="CR34" s="42"/>
      <c r="CS34" s="140"/>
      <c r="CT34" s="46"/>
      <c r="CU34" s="42"/>
      <c r="CV34" s="140"/>
      <c r="CW34" s="46"/>
      <c r="CX34" s="42"/>
      <c r="CY34" s="140"/>
      <c r="CZ34" s="46"/>
      <c r="DA34" s="42"/>
      <c r="DB34" s="42"/>
      <c r="DC34" s="46"/>
      <c r="DD34" s="42"/>
      <c r="DE34" s="140"/>
      <c r="DF34" s="46"/>
      <c r="DG34" s="42"/>
      <c r="DH34" s="140"/>
      <c r="DI34" s="42"/>
      <c r="DJ34" s="42"/>
      <c r="DK34" s="140"/>
      <c r="DL34" s="42"/>
      <c r="DM34" s="42"/>
      <c r="DN34" s="140"/>
      <c r="DO34" s="46"/>
      <c r="DP34" s="42"/>
      <c r="DQ34" s="140"/>
      <c r="DR34" s="46"/>
      <c r="DS34" s="42"/>
      <c r="DT34" s="140"/>
      <c r="DU34" s="46"/>
      <c r="DV34" s="42"/>
      <c r="DW34" s="140"/>
      <c r="DX34" s="46"/>
      <c r="DY34" s="42"/>
      <c r="DZ34" s="140"/>
      <c r="EA34" s="42"/>
      <c r="EB34" s="42"/>
      <c r="EC34" s="140"/>
      <c r="ED34" s="42"/>
      <c r="EE34" s="42"/>
      <c r="EF34" s="140"/>
      <c r="EG34" s="42"/>
      <c r="EH34" s="42"/>
      <c r="EI34" s="140"/>
      <c r="EJ34" s="42"/>
      <c r="EK34" s="42"/>
      <c r="EL34" s="140"/>
      <c r="EM34" s="42"/>
      <c r="EN34" s="42"/>
      <c r="EO34" s="140"/>
      <c r="EP34" s="42"/>
      <c r="EQ34" s="42"/>
      <c r="ER34" s="140"/>
      <c r="ES34" s="42"/>
      <c r="ET34" s="42"/>
      <c r="EU34" s="140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6"/>
      <c r="GP34" s="42"/>
      <c r="GQ34" s="140"/>
      <c r="GR34" s="46"/>
      <c r="GS34" s="42"/>
      <c r="GT34" s="140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</row>
    <row r="35" spans="1:229" s="18" customFormat="1" ht="15.75" x14ac:dyDescent="0.25">
      <c r="A35" s="23" t="s">
        <v>368</v>
      </c>
      <c r="B35" s="159">
        <f t="shared" si="135"/>
        <v>0</v>
      </c>
      <c r="C35" s="159">
        <f t="shared" si="136"/>
        <v>0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8"/>
      <c r="AI35" s="48"/>
      <c r="AJ35" s="48"/>
      <c r="AK35" s="42"/>
      <c r="AL35" s="48"/>
      <c r="AM35" s="48"/>
      <c r="AN35" s="42"/>
      <c r="AO35" s="48"/>
      <c r="AP35" s="48"/>
      <c r="AQ35" s="42"/>
      <c r="AR35" s="48"/>
      <c r="AS35" s="48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143"/>
      <c r="BE35" s="143"/>
      <c r="BF35" s="143"/>
      <c r="BG35" s="42"/>
      <c r="BH35" s="42"/>
      <c r="BI35" s="140"/>
      <c r="BJ35" s="42"/>
      <c r="BK35" s="42"/>
      <c r="BL35" s="140"/>
      <c r="BM35" s="42"/>
      <c r="BN35" s="42"/>
      <c r="BO35" s="140"/>
      <c r="BP35" s="42"/>
      <c r="BQ35" s="42"/>
      <c r="BR35" s="140"/>
      <c r="BS35" s="42"/>
      <c r="BT35" s="42"/>
      <c r="BU35" s="140"/>
      <c r="BV35" s="42"/>
      <c r="BW35" s="42"/>
      <c r="BX35" s="140"/>
      <c r="BY35" s="42"/>
      <c r="BZ35" s="42"/>
      <c r="CA35" s="140"/>
      <c r="CB35" s="42"/>
      <c r="CC35" s="42"/>
      <c r="CD35" s="140"/>
      <c r="CE35" s="42"/>
      <c r="CF35" s="42"/>
      <c r="CG35" s="140"/>
      <c r="CH35" s="42"/>
      <c r="CI35" s="42"/>
      <c r="CJ35" s="140"/>
      <c r="CK35" s="42"/>
      <c r="CL35" s="42"/>
      <c r="CM35" s="42"/>
      <c r="CN35" s="42"/>
      <c r="CO35" s="42"/>
      <c r="CP35" s="46"/>
      <c r="CQ35" s="46"/>
      <c r="CR35" s="42"/>
      <c r="CS35" s="140"/>
      <c r="CT35" s="46"/>
      <c r="CU35" s="42"/>
      <c r="CV35" s="140"/>
      <c r="CW35" s="46"/>
      <c r="CX35" s="42"/>
      <c r="CY35" s="140"/>
      <c r="CZ35" s="46"/>
      <c r="DA35" s="42"/>
      <c r="DB35" s="42"/>
      <c r="DC35" s="46"/>
      <c r="DD35" s="42"/>
      <c r="DE35" s="140"/>
      <c r="DF35" s="46"/>
      <c r="DG35" s="42"/>
      <c r="DH35" s="140"/>
      <c r="DI35" s="42"/>
      <c r="DJ35" s="42"/>
      <c r="DK35" s="140"/>
      <c r="DL35" s="42"/>
      <c r="DM35" s="42"/>
      <c r="DN35" s="140"/>
      <c r="DO35" s="46"/>
      <c r="DP35" s="42"/>
      <c r="DQ35" s="140"/>
      <c r="DR35" s="46"/>
      <c r="DS35" s="42"/>
      <c r="DT35" s="140"/>
      <c r="DU35" s="46"/>
      <c r="DV35" s="42"/>
      <c r="DW35" s="140"/>
      <c r="DX35" s="46"/>
      <c r="DY35" s="42"/>
      <c r="DZ35" s="140"/>
      <c r="EA35" s="42"/>
      <c r="EB35" s="42"/>
      <c r="EC35" s="140"/>
      <c r="ED35" s="42"/>
      <c r="EE35" s="42"/>
      <c r="EF35" s="140"/>
      <c r="EG35" s="42"/>
      <c r="EH35" s="42"/>
      <c r="EI35" s="140"/>
      <c r="EJ35" s="42"/>
      <c r="EK35" s="42"/>
      <c r="EL35" s="140"/>
      <c r="EM35" s="42"/>
      <c r="EN35" s="42"/>
      <c r="EO35" s="140"/>
      <c r="EP35" s="42"/>
      <c r="EQ35" s="42"/>
      <c r="ER35" s="140"/>
      <c r="ES35" s="42"/>
      <c r="ET35" s="42"/>
      <c r="EU35" s="140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6"/>
      <c r="GP35" s="42"/>
      <c r="GQ35" s="140"/>
      <c r="GR35" s="46"/>
      <c r="GS35" s="42"/>
      <c r="GT35" s="140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</row>
    <row r="36" spans="1:229" s="18" customFormat="1" ht="15.75" x14ac:dyDescent="0.25">
      <c r="A36" s="23" t="s">
        <v>367</v>
      </c>
      <c r="B36" s="159">
        <f t="shared" si="135"/>
        <v>0</v>
      </c>
      <c r="C36" s="159">
        <f t="shared" si="136"/>
        <v>0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6"/>
      <c r="AC36" s="42"/>
      <c r="AD36" s="42"/>
      <c r="AE36" s="42"/>
      <c r="AF36" s="42"/>
      <c r="AG36" s="42"/>
      <c r="AH36" s="48"/>
      <c r="AI36" s="48"/>
      <c r="AJ36" s="48"/>
      <c r="AK36" s="42"/>
      <c r="AL36" s="48"/>
      <c r="AM36" s="48"/>
      <c r="AN36" s="42"/>
      <c r="AO36" s="48"/>
      <c r="AP36" s="48"/>
      <c r="AQ36" s="42"/>
      <c r="AR36" s="48"/>
      <c r="AS36" s="48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143"/>
      <c r="BE36" s="143"/>
      <c r="BF36" s="143"/>
      <c r="BG36" s="42"/>
      <c r="BH36" s="42"/>
      <c r="BI36" s="140"/>
      <c r="BJ36" s="42"/>
      <c r="BK36" s="42"/>
      <c r="BL36" s="140"/>
      <c r="BM36" s="42"/>
      <c r="BN36" s="42"/>
      <c r="BO36" s="140"/>
      <c r="BP36" s="42"/>
      <c r="BQ36" s="42"/>
      <c r="BR36" s="140"/>
      <c r="BS36" s="42"/>
      <c r="BT36" s="42"/>
      <c r="BU36" s="140"/>
      <c r="BV36" s="42"/>
      <c r="BW36" s="42"/>
      <c r="BX36" s="140"/>
      <c r="BY36" s="42"/>
      <c r="BZ36" s="42"/>
      <c r="CA36" s="140"/>
      <c r="CB36" s="42"/>
      <c r="CC36" s="42"/>
      <c r="CD36" s="140"/>
      <c r="CE36" s="42"/>
      <c r="CF36" s="42"/>
      <c r="CG36" s="140"/>
      <c r="CH36" s="42"/>
      <c r="CI36" s="42"/>
      <c r="CJ36" s="140"/>
      <c r="CK36" s="42"/>
      <c r="CL36" s="42"/>
      <c r="CM36" s="42"/>
      <c r="CN36" s="42"/>
      <c r="CO36" s="42"/>
      <c r="CP36" s="46"/>
      <c r="CQ36" s="46"/>
      <c r="CR36" s="42"/>
      <c r="CS36" s="140"/>
      <c r="CT36" s="46"/>
      <c r="CU36" s="42"/>
      <c r="CV36" s="140"/>
      <c r="CW36" s="46"/>
      <c r="CX36" s="42"/>
      <c r="CY36" s="140"/>
      <c r="CZ36" s="46"/>
      <c r="DA36" s="42"/>
      <c r="DB36" s="42"/>
      <c r="DC36" s="46"/>
      <c r="DD36" s="42"/>
      <c r="DE36" s="140"/>
      <c r="DF36" s="46"/>
      <c r="DG36" s="42"/>
      <c r="DH36" s="140"/>
      <c r="DI36" s="42"/>
      <c r="DJ36" s="42"/>
      <c r="DK36" s="140"/>
      <c r="DL36" s="42"/>
      <c r="DM36" s="42"/>
      <c r="DN36" s="140"/>
      <c r="DO36" s="46"/>
      <c r="DP36" s="42"/>
      <c r="DQ36" s="140"/>
      <c r="DR36" s="46"/>
      <c r="DS36" s="42"/>
      <c r="DT36" s="140"/>
      <c r="DU36" s="46"/>
      <c r="DV36" s="42"/>
      <c r="DW36" s="140"/>
      <c r="DX36" s="46"/>
      <c r="DY36" s="42"/>
      <c r="DZ36" s="140"/>
      <c r="EA36" s="42"/>
      <c r="EB36" s="42"/>
      <c r="EC36" s="140"/>
      <c r="ED36" s="42"/>
      <c r="EE36" s="42"/>
      <c r="EF36" s="140"/>
      <c r="EG36" s="42"/>
      <c r="EH36" s="42"/>
      <c r="EI36" s="140"/>
      <c r="EJ36" s="42"/>
      <c r="EK36" s="42"/>
      <c r="EL36" s="140"/>
      <c r="EM36" s="42"/>
      <c r="EN36" s="42"/>
      <c r="EO36" s="140"/>
      <c r="EP36" s="42"/>
      <c r="EQ36" s="42"/>
      <c r="ER36" s="140"/>
      <c r="ES36" s="42"/>
      <c r="ET36" s="42"/>
      <c r="EU36" s="140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6"/>
      <c r="GP36" s="42"/>
      <c r="GQ36" s="140"/>
      <c r="GR36" s="46"/>
      <c r="GS36" s="42"/>
      <c r="GT36" s="140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</row>
    <row r="37" spans="1:229" s="18" customFormat="1" ht="15.75" x14ac:dyDescent="0.25">
      <c r="A37" s="23" t="s">
        <v>366</v>
      </c>
      <c r="B37" s="159">
        <f t="shared" si="135"/>
        <v>0</v>
      </c>
      <c r="C37" s="159">
        <f t="shared" si="136"/>
        <v>0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6"/>
      <c r="AC37" s="42"/>
      <c r="AD37" s="42"/>
      <c r="AE37" s="42"/>
      <c r="AF37" s="42"/>
      <c r="AG37" s="42"/>
      <c r="AH37" s="48"/>
      <c r="AI37" s="48"/>
      <c r="AJ37" s="48"/>
      <c r="AK37" s="42"/>
      <c r="AL37" s="48"/>
      <c r="AM37" s="48"/>
      <c r="AN37" s="42"/>
      <c r="AO37" s="48"/>
      <c r="AP37" s="48"/>
      <c r="AQ37" s="42"/>
      <c r="AR37" s="48"/>
      <c r="AS37" s="48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143"/>
      <c r="BE37" s="143"/>
      <c r="BF37" s="143"/>
      <c r="BG37" s="42"/>
      <c r="BH37" s="42"/>
      <c r="BI37" s="140"/>
      <c r="BJ37" s="42"/>
      <c r="BK37" s="42"/>
      <c r="BL37" s="140"/>
      <c r="BM37" s="42"/>
      <c r="BN37" s="42"/>
      <c r="BO37" s="140"/>
      <c r="BP37" s="42"/>
      <c r="BQ37" s="42"/>
      <c r="BR37" s="140"/>
      <c r="BS37" s="42"/>
      <c r="BT37" s="42"/>
      <c r="BU37" s="140"/>
      <c r="BV37" s="42"/>
      <c r="BW37" s="42"/>
      <c r="BX37" s="140"/>
      <c r="BY37" s="42"/>
      <c r="BZ37" s="42"/>
      <c r="CA37" s="140"/>
      <c r="CB37" s="42"/>
      <c r="CC37" s="42"/>
      <c r="CD37" s="140"/>
      <c r="CE37" s="42"/>
      <c r="CF37" s="42"/>
      <c r="CG37" s="140"/>
      <c r="CH37" s="42"/>
      <c r="CI37" s="42"/>
      <c r="CJ37" s="140"/>
      <c r="CK37" s="42"/>
      <c r="CL37" s="42"/>
      <c r="CM37" s="42"/>
      <c r="CN37" s="42"/>
      <c r="CO37" s="42"/>
      <c r="CP37" s="46"/>
      <c r="CQ37" s="46"/>
      <c r="CR37" s="42"/>
      <c r="CS37" s="140"/>
      <c r="CT37" s="46"/>
      <c r="CU37" s="42"/>
      <c r="CV37" s="140"/>
      <c r="CW37" s="46"/>
      <c r="CX37" s="42"/>
      <c r="CY37" s="140"/>
      <c r="CZ37" s="46"/>
      <c r="DA37" s="42"/>
      <c r="DB37" s="42"/>
      <c r="DC37" s="46"/>
      <c r="DD37" s="42"/>
      <c r="DE37" s="140"/>
      <c r="DF37" s="46"/>
      <c r="DG37" s="42"/>
      <c r="DH37" s="140"/>
      <c r="DI37" s="42"/>
      <c r="DJ37" s="42"/>
      <c r="DK37" s="140"/>
      <c r="DL37" s="42"/>
      <c r="DM37" s="42"/>
      <c r="DN37" s="140"/>
      <c r="DO37" s="46"/>
      <c r="DP37" s="42"/>
      <c r="DQ37" s="140"/>
      <c r="DR37" s="46"/>
      <c r="DS37" s="42"/>
      <c r="DT37" s="140"/>
      <c r="DU37" s="46"/>
      <c r="DV37" s="42"/>
      <c r="DW37" s="140"/>
      <c r="DX37" s="46"/>
      <c r="DY37" s="42"/>
      <c r="DZ37" s="140"/>
      <c r="EA37" s="42"/>
      <c r="EB37" s="42"/>
      <c r="EC37" s="140"/>
      <c r="ED37" s="42"/>
      <c r="EE37" s="42"/>
      <c r="EF37" s="140"/>
      <c r="EG37" s="42"/>
      <c r="EH37" s="42"/>
      <c r="EI37" s="140"/>
      <c r="EJ37" s="42"/>
      <c r="EK37" s="42"/>
      <c r="EL37" s="140"/>
      <c r="EM37" s="42"/>
      <c r="EN37" s="42"/>
      <c r="EO37" s="140"/>
      <c r="EP37" s="42"/>
      <c r="EQ37" s="42"/>
      <c r="ER37" s="140"/>
      <c r="ES37" s="42"/>
      <c r="ET37" s="42"/>
      <c r="EU37" s="140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6"/>
      <c r="GP37" s="42"/>
      <c r="GQ37" s="140"/>
      <c r="GR37" s="46"/>
      <c r="GS37" s="42"/>
      <c r="GT37" s="140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</row>
    <row r="38" spans="1:229" s="19" customFormat="1" ht="31.5" x14ac:dyDescent="0.25">
      <c r="A38" s="22" t="s">
        <v>212</v>
      </c>
      <c r="B38" s="158">
        <f t="shared" si="135"/>
        <v>120368.04620000001</v>
      </c>
      <c r="C38" s="158">
        <f t="shared" si="136"/>
        <v>91947.796830000007</v>
      </c>
      <c r="D38" s="48">
        <f t="shared" si="230"/>
        <v>76.388875397397612</v>
      </c>
      <c r="E38" s="49">
        <f t="shared" ref="E38:BE38" si="233">SUM(E39:E49)</f>
        <v>0</v>
      </c>
      <c r="F38" s="49">
        <f t="shared" si="233"/>
        <v>0</v>
      </c>
      <c r="G38" s="48"/>
      <c r="H38" s="49">
        <f t="shared" si="233"/>
        <v>0</v>
      </c>
      <c r="I38" s="49">
        <f t="shared" si="233"/>
        <v>0</v>
      </c>
      <c r="J38" s="49"/>
      <c r="K38" s="49">
        <f t="shared" ref="K38:L38" si="234">SUM(K39:K49)</f>
        <v>0</v>
      </c>
      <c r="L38" s="49">
        <f t="shared" si="234"/>
        <v>0</v>
      </c>
      <c r="M38" s="49"/>
      <c r="N38" s="49">
        <f t="shared" ref="N38:O38" si="235">SUM(N39:N49)</f>
        <v>0</v>
      </c>
      <c r="O38" s="49">
        <f t="shared" si="235"/>
        <v>0</v>
      </c>
      <c r="P38" s="49"/>
      <c r="Q38" s="49">
        <f t="shared" ref="Q38:R38" si="236">SUM(Q39:Q49)</f>
        <v>0</v>
      </c>
      <c r="R38" s="49">
        <f t="shared" si="236"/>
        <v>0</v>
      </c>
      <c r="S38" s="49"/>
      <c r="T38" s="49">
        <f t="shared" ref="T38:U38" si="237">SUM(T39:T49)</f>
        <v>0</v>
      </c>
      <c r="U38" s="49">
        <f t="shared" si="237"/>
        <v>0</v>
      </c>
      <c r="V38" s="49"/>
      <c r="W38" s="49">
        <f t="shared" si="233"/>
        <v>736.1739</v>
      </c>
      <c r="X38" s="49">
        <f t="shared" si="233"/>
        <v>736.1739</v>
      </c>
      <c r="Y38" s="49">
        <f t="shared" ref="Y38" si="238">X38/W38*100</f>
        <v>100</v>
      </c>
      <c r="Z38" s="49">
        <f t="shared" si="233"/>
        <v>0</v>
      </c>
      <c r="AA38" s="49">
        <f t="shared" si="233"/>
        <v>0</v>
      </c>
      <c r="AB38" s="49"/>
      <c r="AC38" s="49">
        <f t="shared" si="233"/>
        <v>0</v>
      </c>
      <c r="AD38" s="49">
        <f t="shared" si="233"/>
        <v>0</v>
      </c>
      <c r="AE38" s="49"/>
      <c r="AF38" s="49"/>
      <c r="AG38" s="49"/>
      <c r="AH38" s="48"/>
      <c r="AI38" s="49">
        <f t="shared" si="233"/>
        <v>102.04082000000001</v>
      </c>
      <c r="AJ38" s="49">
        <f t="shared" si="233"/>
        <v>102.04082000000001</v>
      </c>
      <c r="AK38" s="48">
        <f t="shared" ref="AK38" si="239">AJ38/AI38*100</f>
        <v>100</v>
      </c>
      <c r="AL38" s="49">
        <f t="shared" si="233"/>
        <v>0</v>
      </c>
      <c r="AM38" s="49">
        <f t="shared" si="233"/>
        <v>0</v>
      </c>
      <c r="AN38" s="48"/>
      <c r="AO38" s="49">
        <f t="shared" ref="AO38:AP38" si="240">SUM(AO39:AO49)</f>
        <v>113.65544</v>
      </c>
      <c r="AP38" s="49">
        <f t="shared" si="240"/>
        <v>113.65544</v>
      </c>
      <c r="AQ38" s="48">
        <f>AP38/AO38*100</f>
        <v>100</v>
      </c>
      <c r="AR38" s="49"/>
      <c r="AS38" s="49"/>
      <c r="AT38" s="48"/>
      <c r="AU38" s="49">
        <f t="shared" si="233"/>
        <v>0</v>
      </c>
      <c r="AV38" s="49">
        <f t="shared" si="233"/>
        <v>0</v>
      </c>
      <c r="AW38" s="49"/>
      <c r="AX38" s="49">
        <f t="shared" si="233"/>
        <v>2665.6160399999999</v>
      </c>
      <c r="AY38" s="49">
        <f t="shared" si="233"/>
        <v>691.59523999999999</v>
      </c>
      <c r="AZ38" s="48">
        <f t="shared" si="137"/>
        <v>25.945043457946781</v>
      </c>
      <c r="BA38" s="49">
        <f t="shared" si="233"/>
        <v>10000</v>
      </c>
      <c r="BB38" s="49">
        <f t="shared" si="233"/>
        <v>10000</v>
      </c>
      <c r="BC38" s="48">
        <f t="shared" ref="BC38" si="241">BB38/BA38*100</f>
        <v>100</v>
      </c>
      <c r="BD38" s="49">
        <f t="shared" si="233"/>
        <v>21881.8</v>
      </c>
      <c r="BE38" s="49">
        <f t="shared" si="233"/>
        <v>11944.374230000001</v>
      </c>
      <c r="BF38" s="49">
        <f t="shared" si="149"/>
        <v>54.585885210540276</v>
      </c>
      <c r="BG38" s="49">
        <f t="shared" ref="BG38:CO38" si="242">SUM(BG39:BG49)</f>
        <v>0</v>
      </c>
      <c r="BH38" s="49">
        <f t="shared" si="242"/>
        <v>0</v>
      </c>
      <c r="BI38" s="49"/>
      <c r="BJ38" s="49">
        <f t="shared" ref="BJ38:BK38" si="243">SUM(BJ39:BJ49)</f>
        <v>0</v>
      </c>
      <c r="BK38" s="49">
        <f t="shared" si="243"/>
        <v>0</v>
      </c>
      <c r="BL38" s="49"/>
      <c r="BM38" s="49">
        <f t="shared" si="242"/>
        <v>5265.5</v>
      </c>
      <c r="BN38" s="49">
        <f t="shared" si="242"/>
        <v>3184.5673999999999</v>
      </c>
      <c r="BO38" s="49">
        <f t="shared" si="152"/>
        <v>60.479867059158678</v>
      </c>
      <c r="BP38" s="49">
        <f t="shared" ref="BP38:BQ38" si="244">SUM(BP39:BP49)</f>
        <v>840</v>
      </c>
      <c r="BQ38" s="49">
        <f t="shared" si="244"/>
        <v>105.809</v>
      </c>
      <c r="BR38" s="49">
        <f t="shared" ref="BR38:BR39" si="245">BQ38/BP38*100</f>
        <v>12.596309523809524</v>
      </c>
      <c r="BS38" s="49">
        <f t="shared" si="242"/>
        <v>0</v>
      </c>
      <c r="BT38" s="49">
        <f t="shared" si="242"/>
        <v>0</v>
      </c>
      <c r="BU38" s="49">
        <f t="shared" si="242"/>
        <v>0</v>
      </c>
      <c r="BV38" s="49">
        <f t="shared" si="242"/>
        <v>0</v>
      </c>
      <c r="BW38" s="49">
        <f t="shared" si="242"/>
        <v>0</v>
      </c>
      <c r="BX38" s="49"/>
      <c r="BY38" s="49">
        <f t="shared" si="242"/>
        <v>0</v>
      </c>
      <c r="BZ38" s="49">
        <f t="shared" si="242"/>
        <v>0</v>
      </c>
      <c r="CA38" s="49"/>
      <c r="CB38" s="49">
        <f t="shared" ref="CB38:CC38" si="246">SUM(CB39:CB49)</f>
        <v>0</v>
      </c>
      <c r="CC38" s="49">
        <f t="shared" si="246"/>
        <v>0</v>
      </c>
      <c r="CD38" s="49"/>
      <c r="CE38" s="49">
        <f t="shared" si="242"/>
        <v>0</v>
      </c>
      <c r="CF38" s="49">
        <f t="shared" si="242"/>
        <v>0</v>
      </c>
      <c r="CG38" s="49"/>
      <c r="CH38" s="49">
        <f t="shared" si="242"/>
        <v>0</v>
      </c>
      <c r="CI38" s="49">
        <f t="shared" si="242"/>
        <v>0</v>
      </c>
      <c r="CJ38" s="49"/>
      <c r="CK38" s="49">
        <f t="shared" si="242"/>
        <v>932.26</v>
      </c>
      <c r="CL38" s="49">
        <f t="shared" si="242"/>
        <v>932.26</v>
      </c>
      <c r="CM38" s="48">
        <f t="shared" ref="CM38" si="247">CL38/CK38*100</f>
        <v>100</v>
      </c>
      <c r="CN38" s="49">
        <f t="shared" si="242"/>
        <v>130.5</v>
      </c>
      <c r="CO38" s="49">
        <f t="shared" si="242"/>
        <v>99.926000000000002</v>
      </c>
      <c r="CP38" s="49">
        <f>CO38/CN38*100</f>
        <v>76.57164750957854</v>
      </c>
      <c r="CQ38" s="49">
        <f t="shared" ref="CQ38:DA38" si="248">SUM(CQ39:CQ49)</f>
        <v>0</v>
      </c>
      <c r="CR38" s="49">
        <f t="shared" si="248"/>
        <v>0</v>
      </c>
      <c r="CS38" s="49"/>
      <c r="CT38" s="49">
        <f t="shared" ref="CT38:CU38" si="249">SUM(CT39:CT49)</f>
        <v>0</v>
      </c>
      <c r="CU38" s="49">
        <f t="shared" si="249"/>
        <v>0</v>
      </c>
      <c r="CV38" s="49"/>
      <c r="CW38" s="49">
        <f t="shared" si="248"/>
        <v>11830.6</v>
      </c>
      <c r="CX38" s="49">
        <f t="shared" si="248"/>
        <v>6573.5595999999996</v>
      </c>
      <c r="CY38" s="49">
        <f t="shared" si="159"/>
        <v>55.564042398525849</v>
      </c>
      <c r="CZ38" s="49">
        <f>SUM(CZ39:CZ49)</f>
        <v>37413</v>
      </c>
      <c r="DA38" s="49">
        <f t="shared" si="248"/>
        <v>37413</v>
      </c>
      <c r="DB38" s="48">
        <f t="shared" ref="DB38" si="250">DA38/CZ38*100</f>
        <v>100</v>
      </c>
      <c r="DC38" s="49">
        <f t="shared" ref="DC38:DD38" si="251">SUM(DC39:DC49)</f>
        <v>8640.6</v>
      </c>
      <c r="DD38" s="49">
        <f t="shared" si="251"/>
        <v>4461.8784999999998</v>
      </c>
      <c r="DE38" s="49">
        <f>DD38/DC38*100</f>
        <v>51.638526259750471</v>
      </c>
      <c r="DF38" s="49">
        <f t="shared" ref="DF38:DG38" si="252">SUM(DF39:DF49)</f>
        <v>1440.1</v>
      </c>
      <c r="DG38" s="49">
        <f t="shared" si="252"/>
        <v>212.75670000000002</v>
      </c>
      <c r="DH38" s="49">
        <f>DG38/DF38*100</f>
        <v>14.773744878827863</v>
      </c>
      <c r="DI38" s="49">
        <f t="shared" ref="DI38:DJ38" si="253">SUM(DI39:DI49)</f>
        <v>5000</v>
      </c>
      <c r="DJ38" s="49">
        <f t="shared" si="253"/>
        <v>2000</v>
      </c>
      <c r="DK38" s="49">
        <f t="shared" ref="DK38:DK39" si="254">DJ38/DI38*100</f>
        <v>40</v>
      </c>
      <c r="DL38" s="49">
        <f t="shared" ref="DL38:DM38" si="255">SUM(DL39:DL49)</f>
        <v>4500</v>
      </c>
      <c r="DM38" s="49">
        <f t="shared" si="255"/>
        <v>4500</v>
      </c>
      <c r="DN38" s="49">
        <f t="shared" ref="DN38:DN39" si="256">DM38/DL38*100</f>
        <v>100</v>
      </c>
      <c r="DO38" s="49">
        <f t="shared" ref="DO38:DP38" si="257">SUM(DO39:DO49)</f>
        <v>0</v>
      </c>
      <c r="DP38" s="49">
        <f t="shared" si="257"/>
        <v>0</v>
      </c>
      <c r="DQ38" s="49"/>
      <c r="DR38" s="49">
        <f t="shared" ref="DR38:DS38" si="258">SUM(DR39:DR49)</f>
        <v>0</v>
      </c>
      <c r="DS38" s="49">
        <f t="shared" si="258"/>
        <v>0</v>
      </c>
      <c r="DT38" s="49"/>
      <c r="DU38" s="49">
        <f t="shared" ref="DU38:DV38" si="259">SUM(DU39:DU49)</f>
        <v>0</v>
      </c>
      <c r="DV38" s="49">
        <f t="shared" si="259"/>
        <v>0</v>
      </c>
      <c r="DW38" s="49"/>
      <c r="DX38" s="49">
        <f t="shared" ref="DX38:DY38" si="260">SUM(DX39:DX49)</f>
        <v>0</v>
      </c>
      <c r="DY38" s="49">
        <f t="shared" si="260"/>
        <v>0</v>
      </c>
      <c r="DZ38" s="49"/>
      <c r="EA38" s="49">
        <f t="shared" ref="EA38:EB38" si="261">SUM(EA39:EA49)</f>
        <v>0</v>
      </c>
      <c r="EB38" s="49">
        <f t="shared" si="261"/>
        <v>0</v>
      </c>
      <c r="EC38" s="49"/>
      <c r="ED38" s="49">
        <f t="shared" ref="ED38:EE38" si="262">SUM(ED39:ED49)</f>
        <v>0</v>
      </c>
      <c r="EE38" s="49">
        <f t="shared" si="262"/>
        <v>0</v>
      </c>
      <c r="EF38" s="49"/>
      <c r="EG38" s="49">
        <f t="shared" ref="EG38:EH38" si="263">SUM(EG39:EG49)</f>
        <v>0</v>
      </c>
      <c r="EH38" s="49">
        <f t="shared" si="263"/>
        <v>0</v>
      </c>
      <c r="EI38" s="49"/>
      <c r="EJ38" s="49">
        <f t="shared" ref="EJ38:EK38" si="264">SUM(EJ39:EJ49)</f>
        <v>0</v>
      </c>
      <c r="EK38" s="49">
        <f t="shared" si="264"/>
        <v>0</v>
      </c>
      <c r="EL38" s="49"/>
      <c r="EM38" s="49">
        <f t="shared" ref="EM38:EN38" si="265">SUM(EM39:EM49)</f>
        <v>0</v>
      </c>
      <c r="EN38" s="49">
        <f t="shared" si="265"/>
        <v>0</v>
      </c>
      <c r="EO38" s="49"/>
      <c r="EP38" s="49">
        <f t="shared" ref="EP38:EQ38" si="266">SUM(EP39:EP49)</f>
        <v>0</v>
      </c>
      <c r="EQ38" s="49">
        <f t="shared" si="266"/>
        <v>0</v>
      </c>
      <c r="ER38" s="49"/>
      <c r="ES38" s="49">
        <f t="shared" ref="ES38:ET38" si="267">SUM(ES39:ES49)</f>
        <v>0</v>
      </c>
      <c r="ET38" s="49">
        <f t="shared" si="267"/>
        <v>0</v>
      </c>
      <c r="EU38" s="49"/>
      <c r="EV38" s="49">
        <f t="shared" ref="EV38:EW38" si="268">SUM(EV39:EV49)</f>
        <v>0</v>
      </c>
      <c r="EW38" s="49">
        <f t="shared" si="268"/>
        <v>0</v>
      </c>
      <c r="EX38" s="49"/>
      <c r="EY38" s="49"/>
      <c r="EZ38" s="49"/>
      <c r="FA38" s="48"/>
      <c r="FB38" s="49">
        <f t="shared" ref="FB38:FC38" si="269">SUM(FB39:FB49)</f>
        <v>0</v>
      </c>
      <c r="FC38" s="49">
        <f t="shared" si="269"/>
        <v>0</v>
      </c>
      <c r="FD38" s="48"/>
      <c r="FE38" s="49">
        <f t="shared" ref="FE38:FF38" si="270">SUM(FE39:FE49)</f>
        <v>0</v>
      </c>
      <c r="FF38" s="49">
        <f t="shared" si="270"/>
        <v>0</v>
      </c>
      <c r="FG38" s="48"/>
      <c r="FH38" s="49">
        <f t="shared" ref="FH38:FI38" si="271">SUM(FH39:FH49)</f>
        <v>3000</v>
      </c>
      <c r="FI38" s="49">
        <f t="shared" si="271"/>
        <v>3000</v>
      </c>
      <c r="FJ38" s="48">
        <f t="shared" ref="FJ38:FJ39" si="272">FI38/FH38*100</f>
        <v>100</v>
      </c>
      <c r="FK38" s="49">
        <f t="shared" ref="FK38:FL38" si="273">SUM(FK39:FK49)</f>
        <v>5876.2</v>
      </c>
      <c r="FL38" s="49">
        <f t="shared" si="273"/>
        <v>5876.2</v>
      </c>
      <c r="FM38" s="48">
        <f t="shared" ref="FM38:FM39" si="274">FL38/FK38*100</f>
        <v>100</v>
      </c>
      <c r="FN38" s="49">
        <f t="shared" ref="FN38:FO38" si="275">SUM(FN39:FN49)</f>
        <v>0</v>
      </c>
      <c r="FO38" s="49">
        <f t="shared" si="275"/>
        <v>0</v>
      </c>
      <c r="FP38" s="48"/>
      <c r="FQ38" s="49">
        <f t="shared" ref="FQ38:FR38" si="276">SUM(FQ39:FQ49)</f>
        <v>0</v>
      </c>
      <c r="FR38" s="49">
        <f t="shared" si="276"/>
        <v>0</v>
      </c>
      <c r="FS38" s="48"/>
      <c r="FT38" s="49"/>
      <c r="FU38" s="49"/>
      <c r="FV38" s="48"/>
      <c r="FW38" s="49"/>
      <c r="FX38" s="49"/>
      <c r="FY38" s="48"/>
      <c r="FZ38" s="49"/>
      <c r="GA38" s="49"/>
      <c r="GB38" s="48"/>
      <c r="GC38" s="49"/>
      <c r="GD38" s="49"/>
      <c r="GE38" s="48"/>
      <c r="GF38" s="49"/>
      <c r="GG38" s="49"/>
      <c r="GH38" s="48"/>
      <c r="GI38" s="49"/>
      <c r="GJ38" s="49"/>
      <c r="GK38" s="48"/>
      <c r="GL38" s="49">
        <f t="shared" ref="GL38:GM38" si="277">SUM(GL39:GL49)</f>
        <v>0</v>
      </c>
      <c r="GM38" s="49">
        <f t="shared" si="277"/>
        <v>0</v>
      </c>
      <c r="GN38" s="48"/>
      <c r="GO38" s="49">
        <f t="shared" ref="GO38:GP38" si="278">SUM(GO39:GO49)</f>
        <v>0</v>
      </c>
      <c r="GP38" s="49">
        <f t="shared" si="278"/>
        <v>0</v>
      </c>
      <c r="GQ38" s="49"/>
      <c r="GR38" s="49">
        <f t="shared" ref="GR38:GS38" si="279">SUM(GR39:GR49)</f>
        <v>0</v>
      </c>
      <c r="GS38" s="49">
        <f t="shared" si="279"/>
        <v>0</v>
      </c>
      <c r="GT38" s="49"/>
      <c r="GU38" s="49"/>
      <c r="GV38" s="49"/>
      <c r="GW38" s="48"/>
      <c r="GX38" s="49"/>
      <c r="GY38" s="49"/>
      <c r="GZ38" s="48"/>
      <c r="HA38" s="49"/>
      <c r="HB38" s="49"/>
      <c r="HC38" s="48"/>
      <c r="HD38" s="49"/>
      <c r="HE38" s="49"/>
      <c r="HF38" s="48"/>
      <c r="HG38" s="49"/>
      <c r="HH38" s="49"/>
      <c r="HI38" s="48"/>
      <c r="HJ38" s="49"/>
      <c r="HK38" s="49"/>
      <c r="HL38" s="48"/>
      <c r="HM38" s="49"/>
      <c r="HN38" s="49"/>
      <c r="HO38" s="48"/>
      <c r="HP38" s="49"/>
      <c r="HQ38" s="49"/>
      <c r="HR38" s="48"/>
      <c r="HS38" s="49"/>
      <c r="HT38" s="49"/>
      <c r="HU38" s="48"/>
    </row>
    <row r="39" spans="1:229" s="18" customFormat="1" ht="31.5" x14ac:dyDescent="0.25">
      <c r="A39" s="23" t="s">
        <v>211</v>
      </c>
      <c r="B39" s="159">
        <f t="shared" si="135"/>
        <v>69255.12934</v>
      </c>
      <c r="C39" s="159">
        <f t="shared" si="136"/>
        <v>42808.900769999993</v>
      </c>
      <c r="D39" s="42">
        <f t="shared" si="230"/>
        <v>61.813328742532093</v>
      </c>
      <c r="E39" s="42"/>
      <c r="F39" s="42"/>
      <c r="G39" s="42"/>
      <c r="H39" s="46"/>
      <c r="I39" s="46"/>
      <c r="J39" s="42"/>
      <c r="K39" s="46"/>
      <c r="L39" s="46"/>
      <c r="M39" s="42"/>
      <c r="N39" s="46"/>
      <c r="O39" s="46"/>
      <c r="P39" s="42"/>
      <c r="Q39" s="46"/>
      <c r="R39" s="46"/>
      <c r="S39" s="42"/>
      <c r="T39" s="46"/>
      <c r="U39" s="46"/>
      <c r="V39" s="42"/>
      <c r="W39" s="42">
        <v>736.1739</v>
      </c>
      <c r="X39" s="42">
        <v>736.1739</v>
      </c>
      <c r="Y39" s="46">
        <f>X39/W39*100</f>
        <v>100</v>
      </c>
      <c r="Z39" s="46"/>
      <c r="AA39" s="42"/>
      <c r="AB39" s="46"/>
      <c r="AC39" s="46">
        <v>0</v>
      </c>
      <c r="AD39" s="46">
        <v>0</v>
      </c>
      <c r="AE39" s="42"/>
      <c r="AF39" s="46"/>
      <c r="AG39" s="46"/>
      <c r="AH39" s="42"/>
      <c r="AI39" s="46"/>
      <c r="AJ39" s="46"/>
      <c r="AK39" s="42"/>
      <c r="AL39" s="46"/>
      <c r="AM39" s="46"/>
      <c r="AN39" s="42"/>
      <c r="AO39" s="46">
        <v>113.65544</v>
      </c>
      <c r="AP39" s="46">
        <v>113.65544</v>
      </c>
      <c r="AQ39" s="42">
        <f>AP39/AO39*100</f>
        <v>100</v>
      </c>
      <c r="AR39" s="46"/>
      <c r="AS39" s="46"/>
      <c r="AT39" s="42"/>
      <c r="AU39" s="46"/>
      <c r="AV39" s="46"/>
      <c r="AW39" s="42"/>
      <c r="AX39" s="42"/>
      <c r="AY39" s="42"/>
      <c r="AZ39" s="42"/>
      <c r="BA39" s="46">
        <v>0</v>
      </c>
      <c r="BB39" s="46"/>
      <c r="BC39" s="42"/>
      <c r="BD39" s="46">
        <v>21881.8</v>
      </c>
      <c r="BE39" s="42">
        <v>11944.374230000001</v>
      </c>
      <c r="BF39" s="46">
        <f t="shared" si="149"/>
        <v>54.585885210540276</v>
      </c>
      <c r="BG39" s="46"/>
      <c r="BH39" s="46"/>
      <c r="BI39" s="46"/>
      <c r="BJ39" s="46"/>
      <c r="BK39" s="46"/>
      <c r="BL39" s="46"/>
      <c r="BM39" s="46">
        <v>5265.5</v>
      </c>
      <c r="BN39" s="46">
        <v>3184.5673999999999</v>
      </c>
      <c r="BO39" s="46">
        <f t="shared" si="152"/>
        <v>60.479867059158678</v>
      </c>
      <c r="BP39" s="46">
        <v>840</v>
      </c>
      <c r="BQ39" s="46">
        <v>105.809</v>
      </c>
      <c r="BR39" s="46">
        <f t="shared" si="245"/>
        <v>12.596309523809524</v>
      </c>
      <c r="BS39" s="46"/>
      <c r="BT39" s="139"/>
      <c r="BU39" s="139"/>
      <c r="BV39" s="46"/>
      <c r="BW39" s="139"/>
      <c r="BX39" s="139"/>
      <c r="BY39" s="46"/>
      <c r="BZ39" s="139"/>
      <c r="CA39" s="139"/>
      <c r="CB39" s="46"/>
      <c r="CC39" s="139"/>
      <c r="CD39" s="139"/>
      <c r="CE39" s="46"/>
      <c r="CF39" s="139"/>
      <c r="CG39" s="139"/>
      <c r="CH39" s="46"/>
      <c r="CI39" s="139"/>
      <c r="CJ39" s="139"/>
      <c r="CK39" s="46"/>
      <c r="CL39" s="139"/>
      <c r="CM39" s="42"/>
      <c r="CN39" s="46">
        <v>130.5</v>
      </c>
      <c r="CO39" s="46">
        <v>99.926000000000002</v>
      </c>
      <c r="CP39" s="46">
        <f>CO39/CN39*100</f>
        <v>76.57164750957854</v>
      </c>
      <c r="CQ39" s="46"/>
      <c r="CR39" s="139"/>
      <c r="CS39" s="46"/>
      <c r="CT39" s="46"/>
      <c r="CU39" s="139"/>
      <c r="CV39" s="46"/>
      <c r="CW39" s="46">
        <v>11830.6</v>
      </c>
      <c r="CX39" s="46">
        <v>6573.5595999999996</v>
      </c>
      <c r="CY39" s="46">
        <f t="shared" si="159"/>
        <v>55.564042398525849</v>
      </c>
      <c r="CZ39" s="46"/>
      <c r="DA39" s="139"/>
      <c r="DB39" s="42"/>
      <c r="DC39" s="46">
        <v>8640.6</v>
      </c>
      <c r="DD39" s="46">
        <v>4461.8784999999998</v>
      </c>
      <c r="DE39" s="46">
        <f>DD39/DC39*100</f>
        <v>51.638526259750471</v>
      </c>
      <c r="DF39" s="46">
        <v>1440.1</v>
      </c>
      <c r="DG39" s="46">
        <v>212.75670000000002</v>
      </c>
      <c r="DH39" s="46">
        <f>DG39/DF39*100</f>
        <v>14.773744878827863</v>
      </c>
      <c r="DI39" s="46">
        <v>5000</v>
      </c>
      <c r="DJ39" s="46">
        <v>2000</v>
      </c>
      <c r="DK39" s="46">
        <f t="shared" si="254"/>
        <v>40</v>
      </c>
      <c r="DL39" s="46">
        <v>4500</v>
      </c>
      <c r="DM39" s="46">
        <v>4500</v>
      </c>
      <c r="DN39" s="46">
        <f t="shared" si="256"/>
        <v>100</v>
      </c>
      <c r="DO39" s="46"/>
      <c r="DP39" s="139"/>
      <c r="DQ39" s="139"/>
      <c r="DR39" s="46"/>
      <c r="DS39" s="139"/>
      <c r="DT39" s="139"/>
      <c r="DU39" s="46"/>
      <c r="DV39" s="139"/>
      <c r="DW39" s="139"/>
      <c r="DX39" s="46"/>
      <c r="DY39" s="139"/>
      <c r="DZ39" s="139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>
        <v>0</v>
      </c>
      <c r="EW39" s="46">
        <v>0</v>
      </c>
      <c r="EX39" s="42"/>
      <c r="EY39" s="46"/>
      <c r="EZ39" s="46"/>
      <c r="FA39" s="42"/>
      <c r="FB39" s="46"/>
      <c r="FC39" s="46"/>
      <c r="FD39" s="42"/>
      <c r="FE39" s="46"/>
      <c r="FF39" s="46"/>
      <c r="FG39" s="42"/>
      <c r="FH39" s="46">
        <v>3000</v>
      </c>
      <c r="FI39" s="46">
        <v>3000</v>
      </c>
      <c r="FJ39" s="42">
        <f t="shared" si="272"/>
        <v>100</v>
      </c>
      <c r="FK39" s="46">
        <v>5876.2</v>
      </c>
      <c r="FL39" s="46">
        <v>5876.2</v>
      </c>
      <c r="FM39" s="42">
        <f t="shared" si="274"/>
        <v>100</v>
      </c>
      <c r="FN39" s="46"/>
      <c r="FO39" s="46"/>
      <c r="FP39" s="42"/>
      <c r="FQ39" s="46"/>
      <c r="FR39" s="46"/>
      <c r="FS39" s="42"/>
      <c r="FT39" s="46"/>
      <c r="FU39" s="46"/>
      <c r="FV39" s="42"/>
      <c r="FW39" s="46"/>
      <c r="FX39" s="46"/>
      <c r="FY39" s="42"/>
      <c r="FZ39" s="46"/>
      <c r="GA39" s="46"/>
      <c r="GB39" s="42"/>
      <c r="GC39" s="46"/>
      <c r="GD39" s="46"/>
      <c r="GE39" s="42"/>
      <c r="GF39" s="46"/>
      <c r="GG39" s="46"/>
      <c r="GH39" s="42"/>
      <c r="GI39" s="46"/>
      <c r="GJ39" s="46"/>
      <c r="GK39" s="42"/>
      <c r="GL39" s="46"/>
      <c r="GM39" s="46"/>
      <c r="GN39" s="42"/>
      <c r="GO39" s="46"/>
      <c r="GP39" s="139"/>
      <c r="GQ39" s="139"/>
      <c r="GR39" s="46"/>
      <c r="GS39" s="139"/>
      <c r="GT39" s="139"/>
      <c r="GU39" s="46"/>
      <c r="GV39" s="46"/>
      <c r="GW39" s="42"/>
      <c r="GX39" s="46"/>
      <c r="GY39" s="46"/>
      <c r="GZ39" s="42"/>
      <c r="HA39" s="46"/>
      <c r="HB39" s="46"/>
      <c r="HC39" s="42"/>
      <c r="HD39" s="46"/>
      <c r="HE39" s="46"/>
      <c r="HF39" s="42"/>
      <c r="HG39" s="46"/>
      <c r="HH39" s="46"/>
      <c r="HI39" s="42"/>
      <c r="HJ39" s="46"/>
      <c r="HK39" s="46"/>
      <c r="HL39" s="42"/>
      <c r="HM39" s="46"/>
      <c r="HN39" s="46"/>
      <c r="HO39" s="42"/>
      <c r="HP39" s="46"/>
      <c r="HQ39" s="46"/>
      <c r="HR39" s="42"/>
      <c r="HS39" s="46"/>
      <c r="HT39" s="46"/>
      <c r="HU39" s="42"/>
    </row>
    <row r="40" spans="1:229" s="18" customFormat="1" ht="15.75" x14ac:dyDescent="0.25">
      <c r="A40" s="23" t="s">
        <v>376</v>
      </c>
      <c r="B40" s="159">
        <f t="shared" si="135"/>
        <v>8236.6360600000007</v>
      </c>
      <c r="C40" s="159">
        <f t="shared" si="136"/>
        <v>8236.6360600000007</v>
      </c>
      <c r="D40" s="42">
        <f t="shared" si="230"/>
        <v>100</v>
      </c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6">
        <v>102.04082000000001</v>
      </c>
      <c r="AJ40" s="46">
        <v>102.04082000000001</v>
      </c>
      <c r="AK40" s="42">
        <f>AJ40/AI40*100</f>
        <v>100</v>
      </c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>
        <v>691.59523999999999</v>
      </c>
      <c r="AY40" s="42">
        <v>691.59523999999999</v>
      </c>
      <c r="AZ40" s="42">
        <f t="shared" si="137"/>
        <v>100</v>
      </c>
      <c r="BA40" s="42"/>
      <c r="BB40" s="42"/>
      <c r="BC40" s="42"/>
      <c r="BD40" s="143"/>
      <c r="BE40" s="143"/>
      <c r="BF40" s="143"/>
      <c r="BG40" s="42"/>
      <c r="BH40" s="42"/>
      <c r="BI40" s="140"/>
      <c r="BJ40" s="42"/>
      <c r="BK40" s="42"/>
      <c r="BL40" s="140"/>
      <c r="BM40" s="42"/>
      <c r="BN40" s="42"/>
      <c r="BO40" s="140"/>
      <c r="BP40" s="42"/>
      <c r="BQ40" s="42"/>
      <c r="BR40" s="140"/>
      <c r="BS40" s="42"/>
      <c r="BT40" s="42"/>
      <c r="BU40" s="140"/>
      <c r="BV40" s="42"/>
      <c r="BW40" s="42"/>
      <c r="BX40" s="140"/>
      <c r="BY40" s="42"/>
      <c r="BZ40" s="42"/>
      <c r="CA40" s="140"/>
      <c r="CB40" s="42"/>
      <c r="CC40" s="42"/>
      <c r="CD40" s="140"/>
      <c r="CE40" s="42"/>
      <c r="CF40" s="42"/>
      <c r="CG40" s="140"/>
      <c r="CH40" s="42"/>
      <c r="CI40" s="42"/>
      <c r="CJ40" s="140"/>
      <c r="CK40" s="42"/>
      <c r="CL40" s="42"/>
      <c r="CM40" s="42"/>
      <c r="CN40" s="42"/>
      <c r="CO40" s="42"/>
      <c r="CP40" s="46"/>
      <c r="CQ40" s="46"/>
      <c r="CR40" s="42"/>
      <c r="CS40" s="140"/>
      <c r="CT40" s="46"/>
      <c r="CU40" s="42"/>
      <c r="CV40" s="140"/>
      <c r="CW40" s="46"/>
      <c r="CX40" s="42"/>
      <c r="CY40" s="140"/>
      <c r="CZ40" s="46">
        <v>7443</v>
      </c>
      <c r="DA40" s="42">
        <v>7443</v>
      </c>
      <c r="DB40" s="42">
        <f>DA40/CZ40*100</f>
        <v>100</v>
      </c>
      <c r="DC40" s="46"/>
      <c r="DD40" s="42"/>
      <c r="DE40" s="46"/>
      <c r="DF40" s="46"/>
      <c r="DG40" s="42"/>
      <c r="DH40" s="46"/>
      <c r="DI40" s="42"/>
      <c r="DJ40" s="42"/>
      <c r="DK40" s="140"/>
      <c r="DL40" s="42"/>
      <c r="DM40" s="42"/>
      <c r="DN40" s="140"/>
      <c r="DO40" s="46"/>
      <c r="DP40" s="42"/>
      <c r="DQ40" s="140"/>
      <c r="DR40" s="46"/>
      <c r="DS40" s="42"/>
      <c r="DT40" s="140"/>
      <c r="DU40" s="46"/>
      <c r="DV40" s="42"/>
      <c r="DW40" s="140"/>
      <c r="DX40" s="46"/>
      <c r="DY40" s="42"/>
      <c r="DZ40" s="140"/>
      <c r="EA40" s="42"/>
      <c r="EB40" s="42"/>
      <c r="EC40" s="140"/>
      <c r="ED40" s="42"/>
      <c r="EE40" s="42"/>
      <c r="EF40" s="140"/>
      <c r="EG40" s="42"/>
      <c r="EH40" s="42"/>
      <c r="EI40" s="140"/>
      <c r="EJ40" s="42"/>
      <c r="EK40" s="42"/>
      <c r="EL40" s="140"/>
      <c r="EM40" s="42"/>
      <c r="EN40" s="42"/>
      <c r="EO40" s="140"/>
      <c r="EP40" s="42"/>
      <c r="EQ40" s="42"/>
      <c r="ER40" s="140"/>
      <c r="ES40" s="42"/>
      <c r="ET40" s="42"/>
      <c r="EU40" s="140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6"/>
      <c r="GP40" s="42"/>
      <c r="GQ40" s="140"/>
      <c r="GR40" s="46"/>
      <c r="GS40" s="42"/>
      <c r="GT40" s="140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</row>
    <row r="41" spans="1:229" s="18" customFormat="1" ht="15.75" x14ac:dyDescent="0.25">
      <c r="A41" s="23" t="s">
        <v>210</v>
      </c>
      <c r="B41" s="159">
        <f t="shared" si="135"/>
        <v>10000</v>
      </c>
      <c r="C41" s="159">
        <f t="shared" si="136"/>
        <v>10000</v>
      </c>
      <c r="D41" s="42">
        <f t="shared" si="230"/>
        <v>100</v>
      </c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6"/>
      <c r="AG41" s="46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>
        <v>10000</v>
      </c>
      <c r="BB41" s="42">
        <v>10000</v>
      </c>
      <c r="BC41" s="42">
        <f>BB41/BA41*100</f>
        <v>100</v>
      </c>
      <c r="BD41" s="143"/>
      <c r="BE41" s="143"/>
      <c r="BF41" s="143"/>
      <c r="BG41" s="42"/>
      <c r="BH41" s="42"/>
      <c r="BI41" s="140"/>
      <c r="BJ41" s="42"/>
      <c r="BK41" s="42"/>
      <c r="BL41" s="140"/>
      <c r="BM41" s="42"/>
      <c r="BN41" s="42"/>
      <c r="BO41" s="140"/>
      <c r="BP41" s="42"/>
      <c r="BQ41" s="42"/>
      <c r="BR41" s="140"/>
      <c r="BS41" s="42"/>
      <c r="BT41" s="42"/>
      <c r="BU41" s="42"/>
      <c r="BV41" s="42"/>
      <c r="BW41" s="42"/>
      <c r="BX41" s="140"/>
      <c r="BY41" s="42"/>
      <c r="BZ41" s="42"/>
      <c r="CA41" s="140"/>
      <c r="CB41" s="42"/>
      <c r="CC41" s="42"/>
      <c r="CD41" s="140"/>
      <c r="CE41" s="42"/>
      <c r="CF41" s="42"/>
      <c r="CG41" s="140"/>
      <c r="CH41" s="42"/>
      <c r="CI41" s="42"/>
      <c r="CJ41" s="140"/>
      <c r="CK41" s="42"/>
      <c r="CL41" s="42"/>
      <c r="CM41" s="42"/>
      <c r="CN41" s="42"/>
      <c r="CO41" s="42"/>
      <c r="CP41" s="46"/>
      <c r="CQ41" s="46"/>
      <c r="CR41" s="42"/>
      <c r="CS41" s="140"/>
      <c r="CT41" s="46"/>
      <c r="CU41" s="42"/>
      <c r="CV41" s="140"/>
      <c r="CW41" s="46"/>
      <c r="CX41" s="42"/>
      <c r="CY41" s="140"/>
      <c r="CZ41" s="46"/>
      <c r="DA41" s="42"/>
      <c r="DB41" s="42"/>
      <c r="DC41" s="46"/>
      <c r="DD41" s="42"/>
      <c r="DE41" s="46"/>
      <c r="DF41" s="46"/>
      <c r="DG41" s="42"/>
      <c r="DH41" s="46"/>
      <c r="DI41" s="42"/>
      <c r="DJ41" s="42"/>
      <c r="DK41" s="140"/>
      <c r="DL41" s="42"/>
      <c r="DM41" s="42"/>
      <c r="DN41" s="140"/>
      <c r="DO41" s="46"/>
      <c r="DP41" s="42"/>
      <c r="DQ41" s="140"/>
      <c r="DR41" s="46"/>
      <c r="DS41" s="42"/>
      <c r="DT41" s="140"/>
      <c r="DU41" s="46"/>
      <c r="DV41" s="42"/>
      <c r="DW41" s="140"/>
      <c r="DX41" s="46"/>
      <c r="DY41" s="42"/>
      <c r="DZ41" s="140"/>
      <c r="EA41" s="42"/>
      <c r="EB41" s="42"/>
      <c r="EC41" s="140"/>
      <c r="ED41" s="42"/>
      <c r="EE41" s="42"/>
      <c r="EF41" s="140"/>
      <c r="EG41" s="42"/>
      <c r="EH41" s="42"/>
      <c r="EI41" s="140"/>
      <c r="EJ41" s="42"/>
      <c r="EK41" s="42"/>
      <c r="EL41" s="140"/>
      <c r="EM41" s="42"/>
      <c r="EN41" s="42"/>
      <c r="EO41" s="140"/>
      <c r="EP41" s="42"/>
      <c r="EQ41" s="42"/>
      <c r="ER41" s="140"/>
      <c r="ES41" s="42"/>
      <c r="ET41" s="42"/>
      <c r="EU41" s="140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6"/>
      <c r="GP41" s="42"/>
      <c r="GQ41" s="140"/>
      <c r="GR41" s="46"/>
      <c r="GS41" s="42"/>
      <c r="GT41" s="140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  <c r="HU41" s="42"/>
    </row>
    <row r="42" spans="1:229" s="18" customFormat="1" ht="15.75" x14ac:dyDescent="0.25">
      <c r="A42" s="23" t="s">
        <v>377</v>
      </c>
      <c r="B42" s="159">
        <f t="shared" si="135"/>
        <v>2166</v>
      </c>
      <c r="C42" s="159">
        <f t="shared" si="136"/>
        <v>2166</v>
      </c>
      <c r="D42" s="42">
        <f t="shared" si="230"/>
        <v>100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6"/>
      <c r="AG42" s="46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143"/>
      <c r="BE42" s="143"/>
      <c r="BF42" s="143"/>
      <c r="BG42" s="42"/>
      <c r="BH42" s="42"/>
      <c r="BI42" s="140"/>
      <c r="BJ42" s="42"/>
      <c r="BK42" s="42"/>
      <c r="BL42" s="140"/>
      <c r="BM42" s="42"/>
      <c r="BN42" s="42"/>
      <c r="BO42" s="140"/>
      <c r="BP42" s="42"/>
      <c r="BQ42" s="42"/>
      <c r="BR42" s="140"/>
      <c r="BS42" s="42"/>
      <c r="BT42" s="42"/>
      <c r="BU42" s="140"/>
      <c r="BV42" s="42"/>
      <c r="BW42" s="42"/>
      <c r="BX42" s="140"/>
      <c r="BY42" s="42"/>
      <c r="BZ42" s="42"/>
      <c r="CA42" s="140"/>
      <c r="CB42" s="42"/>
      <c r="CC42" s="42"/>
      <c r="CD42" s="140"/>
      <c r="CE42" s="42"/>
      <c r="CF42" s="42"/>
      <c r="CG42" s="140"/>
      <c r="CH42" s="42"/>
      <c r="CI42" s="42"/>
      <c r="CJ42" s="140"/>
      <c r="CK42" s="42"/>
      <c r="CL42" s="42"/>
      <c r="CM42" s="42"/>
      <c r="CN42" s="42"/>
      <c r="CO42" s="42"/>
      <c r="CP42" s="46"/>
      <c r="CQ42" s="46"/>
      <c r="CR42" s="42"/>
      <c r="CS42" s="140"/>
      <c r="CT42" s="46"/>
      <c r="CU42" s="42"/>
      <c r="CV42" s="140"/>
      <c r="CW42" s="46"/>
      <c r="CX42" s="42"/>
      <c r="CY42" s="140"/>
      <c r="CZ42" s="46">
        <v>2166</v>
      </c>
      <c r="DA42" s="42">
        <v>2166</v>
      </c>
      <c r="DB42" s="42">
        <f t="shared" ref="DB42:DB104" si="280">DA42/CZ42*100</f>
        <v>100</v>
      </c>
      <c r="DC42" s="46"/>
      <c r="DD42" s="42"/>
      <c r="DE42" s="46"/>
      <c r="DF42" s="46"/>
      <c r="DG42" s="42"/>
      <c r="DH42" s="46"/>
      <c r="DI42" s="42"/>
      <c r="DJ42" s="42"/>
      <c r="DK42" s="140"/>
      <c r="DL42" s="42"/>
      <c r="DM42" s="42"/>
      <c r="DN42" s="140"/>
      <c r="DO42" s="46"/>
      <c r="DP42" s="42"/>
      <c r="DQ42" s="140"/>
      <c r="DR42" s="46"/>
      <c r="DS42" s="42"/>
      <c r="DT42" s="140"/>
      <c r="DU42" s="46"/>
      <c r="DV42" s="42"/>
      <c r="DW42" s="140"/>
      <c r="DX42" s="46"/>
      <c r="DY42" s="42"/>
      <c r="DZ42" s="140"/>
      <c r="EA42" s="42"/>
      <c r="EB42" s="42"/>
      <c r="EC42" s="140"/>
      <c r="ED42" s="42"/>
      <c r="EE42" s="42"/>
      <c r="EF42" s="140"/>
      <c r="EG42" s="42"/>
      <c r="EH42" s="42"/>
      <c r="EI42" s="140"/>
      <c r="EJ42" s="42"/>
      <c r="EK42" s="42"/>
      <c r="EL42" s="140"/>
      <c r="EM42" s="42"/>
      <c r="EN42" s="42"/>
      <c r="EO42" s="140"/>
      <c r="EP42" s="42"/>
      <c r="EQ42" s="42"/>
      <c r="ER42" s="140"/>
      <c r="ES42" s="42"/>
      <c r="ET42" s="42"/>
      <c r="EU42" s="140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6"/>
      <c r="GP42" s="42"/>
      <c r="GQ42" s="140"/>
      <c r="GR42" s="46"/>
      <c r="GS42" s="42"/>
      <c r="GT42" s="140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</row>
    <row r="43" spans="1:229" s="26" customFormat="1" ht="15.75" x14ac:dyDescent="0.25">
      <c r="A43" s="25" t="s">
        <v>302</v>
      </c>
      <c r="B43" s="159">
        <f t="shared" si="135"/>
        <v>5868</v>
      </c>
      <c r="C43" s="159">
        <f t="shared" si="136"/>
        <v>5868</v>
      </c>
      <c r="D43" s="42">
        <f t="shared" si="230"/>
        <v>100</v>
      </c>
      <c r="E43" s="50"/>
      <c r="F43" s="50"/>
      <c r="G43" s="42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2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42"/>
      <c r="BA43" s="50"/>
      <c r="BB43" s="50"/>
      <c r="BC43" s="50"/>
      <c r="BD43" s="144"/>
      <c r="BE43" s="144"/>
      <c r="BF43" s="144"/>
      <c r="BG43" s="50"/>
      <c r="BH43" s="50"/>
      <c r="BI43" s="141"/>
      <c r="BJ43" s="50"/>
      <c r="BK43" s="50"/>
      <c r="BL43" s="141"/>
      <c r="BM43" s="50"/>
      <c r="BN43" s="50"/>
      <c r="BO43" s="141"/>
      <c r="BP43" s="50"/>
      <c r="BQ43" s="50"/>
      <c r="BR43" s="141"/>
      <c r="BS43" s="50"/>
      <c r="BT43" s="50"/>
      <c r="BU43" s="141"/>
      <c r="BV43" s="50"/>
      <c r="BW43" s="50"/>
      <c r="BX43" s="141"/>
      <c r="BY43" s="50"/>
      <c r="BZ43" s="50"/>
      <c r="CA43" s="141"/>
      <c r="CB43" s="50"/>
      <c r="CC43" s="50"/>
      <c r="CD43" s="141"/>
      <c r="CE43" s="50"/>
      <c r="CF43" s="50"/>
      <c r="CG43" s="141"/>
      <c r="CH43" s="50"/>
      <c r="CI43" s="50"/>
      <c r="CJ43" s="141"/>
      <c r="CK43" s="50"/>
      <c r="CL43" s="50"/>
      <c r="CM43" s="42"/>
      <c r="CN43" s="50"/>
      <c r="CO43" s="50"/>
      <c r="CP43" s="46"/>
      <c r="CQ43" s="50"/>
      <c r="CR43" s="50"/>
      <c r="CS43" s="141"/>
      <c r="CT43" s="50"/>
      <c r="CU43" s="50"/>
      <c r="CV43" s="141"/>
      <c r="CW43" s="50"/>
      <c r="CX43" s="50"/>
      <c r="CY43" s="141"/>
      <c r="CZ43" s="50">
        <v>5868</v>
      </c>
      <c r="DA43" s="50">
        <v>5868</v>
      </c>
      <c r="DB43" s="42">
        <f t="shared" si="280"/>
        <v>100</v>
      </c>
      <c r="DC43" s="50"/>
      <c r="DD43" s="50"/>
      <c r="DE43" s="46"/>
      <c r="DF43" s="50"/>
      <c r="DG43" s="50"/>
      <c r="DH43" s="46"/>
      <c r="DI43" s="50"/>
      <c r="DJ43" s="50"/>
      <c r="DK43" s="141"/>
      <c r="DL43" s="50"/>
      <c r="DM43" s="50"/>
      <c r="DN43" s="141"/>
      <c r="DO43" s="50"/>
      <c r="DP43" s="50"/>
      <c r="DQ43" s="141"/>
      <c r="DR43" s="50"/>
      <c r="DS43" s="50"/>
      <c r="DT43" s="141"/>
      <c r="DU43" s="50"/>
      <c r="DV43" s="50"/>
      <c r="DW43" s="141"/>
      <c r="DX43" s="50"/>
      <c r="DY43" s="50"/>
      <c r="DZ43" s="141"/>
      <c r="EA43" s="50"/>
      <c r="EB43" s="50"/>
      <c r="EC43" s="141"/>
      <c r="ED43" s="50"/>
      <c r="EE43" s="50"/>
      <c r="EF43" s="141"/>
      <c r="EG43" s="50"/>
      <c r="EH43" s="50"/>
      <c r="EI43" s="141"/>
      <c r="EJ43" s="50"/>
      <c r="EK43" s="50"/>
      <c r="EL43" s="141"/>
      <c r="EM43" s="50"/>
      <c r="EN43" s="50"/>
      <c r="EO43" s="141"/>
      <c r="EP43" s="50"/>
      <c r="EQ43" s="50"/>
      <c r="ER43" s="141"/>
      <c r="ES43" s="50"/>
      <c r="ET43" s="50"/>
      <c r="EU43" s="141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141"/>
      <c r="GR43" s="50"/>
      <c r="GS43" s="50"/>
      <c r="GT43" s="141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</row>
    <row r="44" spans="1:229" s="18" customFormat="1" ht="15.75" x14ac:dyDescent="0.25">
      <c r="A44" s="23" t="s">
        <v>378</v>
      </c>
      <c r="B44" s="159">
        <f t="shared" si="135"/>
        <v>7676.1808000000001</v>
      </c>
      <c r="C44" s="159">
        <f t="shared" si="136"/>
        <v>6236.26</v>
      </c>
      <c r="D44" s="42">
        <f t="shared" si="230"/>
        <v>81.241702905173881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6"/>
      <c r="AG44" s="42"/>
      <c r="AH44" s="42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>
        <v>1439.9208000000001</v>
      </c>
      <c r="AY44" s="42"/>
      <c r="AZ44" s="42">
        <f t="shared" si="137"/>
        <v>0</v>
      </c>
      <c r="BA44" s="42"/>
      <c r="BB44" s="42"/>
      <c r="BC44" s="42"/>
      <c r="BD44" s="143"/>
      <c r="BE44" s="143"/>
      <c r="BF44" s="143"/>
      <c r="BG44" s="42"/>
      <c r="BH44" s="42"/>
      <c r="BI44" s="140"/>
      <c r="BJ44" s="42"/>
      <c r="BK44" s="42"/>
      <c r="BL44" s="140"/>
      <c r="BM44" s="42"/>
      <c r="BN44" s="42"/>
      <c r="BO44" s="140"/>
      <c r="BP44" s="42"/>
      <c r="BQ44" s="42"/>
      <c r="BR44" s="140"/>
      <c r="BS44" s="42"/>
      <c r="BT44" s="42"/>
      <c r="BU44" s="140"/>
      <c r="BV44" s="42"/>
      <c r="BW44" s="42"/>
      <c r="BX44" s="140"/>
      <c r="BY44" s="42"/>
      <c r="BZ44" s="42"/>
      <c r="CA44" s="140"/>
      <c r="CB44" s="42"/>
      <c r="CC44" s="42"/>
      <c r="CD44" s="140"/>
      <c r="CE44" s="42"/>
      <c r="CF44" s="42"/>
      <c r="CG44" s="140"/>
      <c r="CH44" s="42"/>
      <c r="CI44" s="42"/>
      <c r="CJ44" s="140"/>
      <c r="CK44" s="42">
        <v>932.26</v>
      </c>
      <c r="CL44" s="42">
        <v>932.26</v>
      </c>
      <c r="CM44" s="42">
        <f>CL44/CK44*100</f>
        <v>100</v>
      </c>
      <c r="CN44" s="42"/>
      <c r="CO44" s="42"/>
      <c r="CP44" s="46"/>
      <c r="CQ44" s="46"/>
      <c r="CR44" s="42"/>
      <c r="CS44" s="140"/>
      <c r="CT44" s="46"/>
      <c r="CU44" s="42"/>
      <c r="CV44" s="140"/>
      <c r="CW44" s="46"/>
      <c r="CX44" s="42"/>
      <c r="CY44" s="140"/>
      <c r="CZ44" s="46">
        <v>5304</v>
      </c>
      <c r="DA44" s="42">
        <v>5304</v>
      </c>
      <c r="DB44" s="42">
        <f t="shared" si="280"/>
        <v>100</v>
      </c>
      <c r="DC44" s="46"/>
      <c r="DD44" s="42"/>
      <c r="DE44" s="46"/>
      <c r="DF44" s="46"/>
      <c r="DG44" s="42"/>
      <c r="DH44" s="46"/>
      <c r="DI44" s="42"/>
      <c r="DJ44" s="42"/>
      <c r="DK44" s="140"/>
      <c r="DL44" s="42"/>
      <c r="DM44" s="42"/>
      <c r="DN44" s="140"/>
      <c r="DO44" s="46"/>
      <c r="DP44" s="42"/>
      <c r="DQ44" s="140"/>
      <c r="DR44" s="46"/>
      <c r="DS44" s="42"/>
      <c r="DT44" s="140"/>
      <c r="DU44" s="46"/>
      <c r="DV44" s="42"/>
      <c r="DW44" s="140"/>
      <c r="DX44" s="46"/>
      <c r="DY44" s="42"/>
      <c r="DZ44" s="140"/>
      <c r="EA44" s="42"/>
      <c r="EB44" s="42"/>
      <c r="EC44" s="140"/>
      <c r="ED44" s="42"/>
      <c r="EE44" s="42"/>
      <c r="EF44" s="140"/>
      <c r="EG44" s="42"/>
      <c r="EH44" s="42"/>
      <c r="EI44" s="140"/>
      <c r="EJ44" s="42"/>
      <c r="EK44" s="42"/>
      <c r="EL44" s="140"/>
      <c r="EM44" s="42"/>
      <c r="EN44" s="42"/>
      <c r="EO44" s="140"/>
      <c r="EP44" s="42"/>
      <c r="EQ44" s="42"/>
      <c r="ER44" s="140"/>
      <c r="ES44" s="42"/>
      <c r="ET44" s="42"/>
      <c r="EU44" s="140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6"/>
      <c r="GP44" s="42"/>
      <c r="GQ44" s="140"/>
      <c r="GR44" s="46"/>
      <c r="GS44" s="42"/>
      <c r="GT44" s="140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  <c r="HU44" s="42"/>
    </row>
    <row r="45" spans="1:229" s="18" customFormat="1" ht="15.75" x14ac:dyDescent="0.25">
      <c r="A45" s="23" t="s">
        <v>217</v>
      </c>
      <c r="B45" s="159">
        <f t="shared" si="135"/>
        <v>534.1</v>
      </c>
      <c r="C45" s="159">
        <f t="shared" si="136"/>
        <v>0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6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>
        <v>534.1</v>
      </c>
      <c r="AY45" s="42"/>
      <c r="AZ45" s="42">
        <f t="shared" si="137"/>
        <v>0</v>
      </c>
      <c r="BA45" s="42"/>
      <c r="BB45" s="42"/>
      <c r="BC45" s="42"/>
      <c r="BD45" s="143"/>
      <c r="BE45" s="143"/>
      <c r="BF45" s="143"/>
      <c r="BG45" s="42"/>
      <c r="BH45" s="42"/>
      <c r="BI45" s="140"/>
      <c r="BJ45" s="42"/>
      <c r="BK45" s="42"/>
      <c r="BL45" s="140"/>
      <c r="BM45" s="42"/>
      <c r="BN45" s="42"/>
      <c r="BO45" s="140"/>
      <c r="BP45" s="42"/>
      <c r="BQ45" s="42"/>
      <c r="BR45" s="140"/>
      <c r="BS45" s="42"/>
      <c r="BT45" s="42"/>
      <c r="BU45" s="140"/>
      <c r="BV45" s="42"/>
      <c r="BW45" s="42"/>
      <c r="BX45" s="140"/>
      <c r="BY45" s="42"/>
      <c r="BZ45" s="42"/>
      <c r="CA45" s="140"/>
      <c r="CB45" s="42"/>
      <c r="CC45" s="42"/>
      <c r="CD45" s="140"/>
      <c r="CE45" s="42"/>
      <c r="CF45" s="42"/>
      <c r="CG45" s="140"/>
      <c r="CH45" s="42"/>
      <c r="CI45" s="42"/>
      <c r="CJ45" s="140"/>
      <c r="CK45" s="42"/>
      <c r="CL45" s="42"/>
      <c r="CM45" s="140"/>
      <c r="CN45" s="42"/>
      <c r="CO45" s="42"/>
      <c r="CP45" s="46"/>
      <c r="CQ45" s="46"/>
      <c r="CR45" s="42"/>
      <c r="CS45" s="140"/>
      <c r="CT45" s="46"/>
      <c r="CU45" s="42"/>
      <c r="CV45" s="140"/>
      <c r="CW45" s="46"/>
      <c r="CX45" s="42"/>
      <c r="CY45" s="140"/>
      <c r="CZ45" s="46"/>
      <c r="DA45" s="42"/>
      <c r="DB45" s="42"/>
      <c r="DC45" s="46"/>
      <c r="DD45" s="42"/>
      <c r="DE45" s="46"/>
      <c r="DF45" s="46"/>
      <c r="DG45" s="42"/>
      <c r="DH45" s="46"/>
      <c r="DI45" s="42"/>
      <c r="DJ45" s="42"/>
      <c r="DK45" s="140"/>
      <c r="DL45" s="42"/>
      <c r="DM45" s="42"/>
      <c r="DN45" s="140"/>
      <c r="DO45" s="46"/>
      <c r="DP45" s="42"/>
      <c r="DQ45" s="140"/>
      <c r="DR45" s="46"/>
      <c r="DS45" s="42"/>
      <c r="DT45" s="140"/>
      <c r="DU45" s="46"/>
      <c r="DV45" s="42"/>
      <c r="DW45" s="140"/>
      <c r="DX45" s="46"/>
      <c r="DY45" s="42"/>
      <c r="DZ45" s="140"/>
      <c r="EA45" s="42"/>
      <c r="EB45" s="42"/>
      <c r="EC45" s="140"/>
      <c r="ED45" s="42"/>
      <c r="EE45" s="42"/>
      <c r="EF45" s="140"/>
      <c r="EG45" s="42"/>
      <c r="EH45" s="42"/>
      <c r="EI45" s="140"/>
      <c r="EJ45" s="42"/>
      <c r="EK45" s="42"/>
      <c r="EL45" s="140"/>
      <c r="EM45" s="42"/>
      <c r="EN45" s="42"/>
      <c r="EO45" s="140"/>
      <c r="EP45" s="42"/>
      <c r="EQ45" s="42"/>
      <c r="ER45" s="140"/>
      <c r="ES45" s="42"/>
      <c r="ET45" s="42"/>
      <c r="EU45" s="140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6"/>
      <c r="GP45" s="42"/>
      <c r="GQ45" s="140"/>
      <c r="GR45" s="46"/>
      <c r="GS45" s="42"/>
      <c r="GT45" s="140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  <c r="HI45" s="42"/>
      <c r="HJ45" s="42"/>
      <c r="HK45" s="42"/>
      <c r="HL45" s="42"/>
      <c r="HM45" s="42"/>
      <c r="HN45" s="42"/>
      <c r="HO45" s="42"/>
      <c r="HP45" s="42"/>
      <c r="HQ45" s="42"/>
      <c r="HR45" s="42"/>
      <c r="HS45" s="42"/>
      <c r="HT45" s="42"/>
      <c r="HU45" s="42"/>
    </row>
    <row r="46" spans="1:229" s="18" customFormat="1" ht="15.75" x14ac:dyDescent="0.25">
      <c r="A46" s="23" t="s">
        <v>379</v>
      </c>
      <c r="B46" s="159">
        <f t="shared" si="135"/>
        <v>2610</v>
      </c>
      <c r="C46" s="159">
        <f t="shared" si="136"/>
        <v>2610</v>
      </c>
      <c r="D46" s="42">
        <f t="shared" si="230"/>
        <v>100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6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143"/>
      <c r="BE46" s="143"/>
      <c r="BF46" s="143"/>
      <c r="BG46" s="42"/>
      <c r="BH46" s="42"/>
      <c r="BI46" s="140"/>
      <c r="BJ46" s="42"/>
      <c r="BK46" s="42"/>
      <c r="BL46" s="140"/>
      <c r="BM46" s="42"/>
      <c r="BN46" s="42"/>
      <c r="BO46" s="140"/>
      <c r="BP46" s="42"/>
      <c r="BQ46" s="42"/>
      <c r="BR46" s="140"/>
      <c r="BS46" s="42"/>
      <c r="BT46" s="42"/>
      <c r="BU46" s="140"/>
      <c r="BV46" s="42"/>
      <c r="BW46" s="42"/>
      <c r="BX46" s="140"/>
      <c r="BY46" s="42"/>
      <c r="BZ46" s="42"/>
      <c r="CA46" s="140"/>
      <c r="CB46" s="42"/>
      <c r="CC46" s="42"/>
      <c r="CD46" s="140"/>
      <c r="CE46" s="42"/>
      <c r="CF46" s="42"/>
      <c r="CG46" s="140"/>
      <c r="CH46" s="42"/>
      <c r="CI46" s="42"/>
      <c r="CJ46" s="140"/>
      <c r="CK46" s="42"/>
      <c r="CL46" s="42"/>
      <c r="CM46" s="140"/>
      <c r="CN46" s="42"/>
      <c r="CO46" s="42"/>
      <c r="CP46" s="46"/>
      <c r="CQ46" s="46"/>
      <c r="CR46" s="42"/>
      <c r="CS46" s="140"/>
      <c r="CT46" s="46"/>
      <c r="CU46" s="42"/>
      <c r="CV46" s="140"/>
      <c r="CW46" s="46"/>
      <c r="CX46" s="42"/>
      <c r="CY46" s="140"/>
      <c r="CZ46" s="46">
        <v>2610</v>
      </c>
      <c r="DA46" s="42">
        <v>2610</v>
      </c>
      <c r="DB46" s="42">
        <f t="shared" si="280"/>
        <v>100</v>
      </c>
      <c r="DC46" s="46"/>
      <c r="DD46" s="42"/>
      <c r="DE46" s="46"/>
      <c r="DF46" s="46"/>
      <c r="DG46" s="42"/>
      <c r="DH46" s="46"/>
      <c r="DI46" s="42"/>
      <c r="DJ46" s="42"/>
      <c r="DK46" s="140"/>
      <c r="DL46" s="42"/>
      <c r="DM46" s="42"/>
      <c r="DN46" s="140"/>
      <c r="DO46" s="46"/>
      <c r="DP46" s="42"/>
      <c r="DQ46" s="140"/>
      <c r="DR46" s="46"/>
      <c r="DS46" s="42"/>
      <c r="DT46" s="140"/>
      <c r="DU46" s="46"/>
      <c r="DV46" s="42"/>
      <c r="DW46" s="140"/>
      <c r="DX46" s="46"/>
      <c r="DY46" s="42"/>
      <c r="DZ46" s="140"/>
      <c r="EA46" s="42"/>
      <c r="EB46" s="42"/>
      <c r="EC46" s="140"/>
      <c r="ED46" s="42"/>
      <c r="EE46" s="42"/>
      <c r="EF46" s="140"/>
      <c r="EG46" s="42"/>
      <c r="EH46" s="42"/>
      <c r="EI46" s="140"/>
      <c r="EJ46" s="42"/>
      <c r="EK46" s="42"/>
      <c r="EL46" s="140"/>
      <c r="EM46" s="42"/>
      <c r="EN46" s="42"/>
      <c r="EO46" s="140"/>
      <c r="EP46" s="42"/>
      <c r="EQ46" s="42"/>
      <c r="ER46" s="140"/>
      <c r="ES46" s="42"/>
      <c r="ET46" s="42"/>
      <c r="EU46" s="140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6"/>
      <c r="GP46" s="42"/>
      <c r="GQ46" s="140"/>
      <c r="GR46" s="46"/>
      <c r="GS46" s="42"/>
      <c r="GT46" s="140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  <c r="HI46" s="42"/>
      <c r="HJ46" s="42"/>
      <c r="HK46" s="42"/>
      <c r="HL46" s="42"/>
      <c r="HM46" s="42"/>
      <c r="HN46" s="42"/>
      <c r="HO46" s="42"/>
      <c r="HP46" s="42"/>
      <c r="HQ46" s="42"/>
      <c r="HR46" s="42"/>
      <c r="HS46" s="42"/>
      <c r="HT46" s="42"/>
      <c r="HU46" s="42"/>
    </row>
    <row r="47" spans="1:229" s="18" customFormat="1" ht="15.75" x14ac:dyDescent="0.25">
      <c r="A47" s="23" t="s">
        <v>380</v>
      </c>
      <c r="B47" s="159">
        <f t="shared" si="135"/>
        <v>5994</v>
      </c>
      <c r="C47" s="159">
        <f t="shared" si="136"/>
        <v>5994</v>
      </c>
      <c r="D47" s="42">
        <f t="shared" si="230"/>
        <v>100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6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143"/>
      <c r="BE47" s="143"/>
      <c r="BF47" s="143"/>
      <c r="BG47" s="42"/>
      <c r="BH47" s="42"/>
      <c r="BI47" s="140"/>
      <c r="BJ47" s="42"/>
      <c r="BK47" s="42"/>
      <c r="BL47" s="140"/>
      <c r="BM47" s="42"/>
      <c r="BN47" s="42"/>
      <c r="BO47" s="140"/>
      <c r="BP47" s="42"/>
      <c r="BQ47" s="42"/>
      <c r="BR47" s="140"/>
      <c r="BS47" s="42"/>
      <c r="BT47" s="42"/>
      <c r="BU47" s="140"/>
      <c r="BV47" s="42"/>
      <c r="BW47" s="42"/>
      <c r="BX47" s="140"/>
      <c r="BY47" s="42"/>
      <c r="BZ47" s="42"/>
      <c r="CA47" s="140"/>
      <c r="CB47" s="42"/>
      <c r="CC47" s="42"/>
      <c r="CD47" s="140"/>
      <c r="CE47" s="42"/>
      <c r="CF47" s="42"/>
      <c r="CG47" s="140"/>
      <c r="CH47" s="42"/>
      <c r="CI47" s="42"/>
      <c r="CJ47" s="140"/>
      <c r="CK47" s="42"/>
      <c r="CL47" s="42"/>
      <c r="CM47" s="140"/>
      <c r="CN47" s="42"/>
      <c r="CO47" s="42"/>
      <c r="CP47" s="46"/>
      <c r="CQ47" s="46"/>
      <c r="CR47" s="42"/>
      <c r="CS47" s="140"/>
      <c r="CT47" s="46"/>
      <c r="CU47" s="42"/>
      <c r="CV47" s="140"/>
      <c r="CW47" s="46"/>
      <c r="CX47" s="42"/>
      <c r="CY47" s="140"/>
      <c r="CZ47" s="46">
        <v>5994</v>
      </c>
      <c r="DA47" s="42">
        <v>5994</v>
      </c>
      <c r="DB47" s="42">
        <f t="shared" si="280"/>
        <v>100</v>
      </c>
      <c r="DC47" s="46"/>
      <c r="DD47" s="42"/>
      <c r="DE47" s="46"/>
      <c r="DF47" s="46"/>
      <c r="DG47" s="42"/>
      <c r="DH47" s="46"/>
      <c r="DI47" s="42"/>
      <c r="DJ47" s="42"/>
      <c r="DK47" s="140"/>
      <c r="DL47" s="42"/>
      <c r="DM47" s="42"/>
      <c r="DN47" s="140"/>
      <c r="DO47" s="46"/>
      <c r="DP47" s="42"/>
      <c r="DQ47" s="140"/>
      <c r="DR47" s="46"/>
      <c r="DS47" s="42"/>
      <c r="DT47" s="140"/>
      <c r="DU47" s="46"/>
      <c r="DV47" s="42"/>
      <c r="DW47" s="140"/>
      <c r="DX47" s="46"/>
      <c r="DY47" s="42"/>
      <c r="DZ47" s="140"/>
      <c r="EA47" s="42"/>
      <c r="EB47" s="42"/>
      <c r="EC47" s="140"/>
      <c r="ED47" s="42"/>
      <c r="EE47" s="42"/>
      <c r="EF47" s="140"/>
      <c r="EG47" s="42"/>
      <c r="EH47" s="42"/>
      <c r="EI47" s="140"/>
      <c r="EJ47" s="42"/>
      <c r="EK47" s="42"/>
      <c r="EL47" s="140"/>
      <c r="EM47" s="42"/>
      <c r="EN47" s="42"/>
      <c r="EO47" s="140"/>
      <c r="EP47" s="42"/>
      <c r="EQ47" s="42"/>
      <c r="ER47" s="140"/>
      <c r="ES47" s="42"/>
      <c r="ET47" s="42"/>
      <c r="EU47" s="140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6"/>
      <c r="GP47" s="42"/>
      <c r="GQ47" s="140"/>
      <c r="GR47" s="46"/>
      <c r="GS47" s="42"/>
      <c r="GT47" s="140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  <c r="HF47" s="42"/>
      <c r="HG47" s="42"/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  <c r="HU47" s="42"/>
    </row>
    <row r="48" spans="1:229" s="18" customFormat="1" ht="15.75" x14ac:dyDescent="0.25">
      <c r="A48" s="23" t="s">
        <v>615</v>
      </c>
      <c r="B48" s="159">
        <f t="shared" si="135"/>
        <v>2181</v>
      </c>
      <c r="C48" s="159">
        <f t="shared" si="136"/>
        <v>2181</v>
      </c>
      <c r="D48" s="42">
        <f t="shared" si="230"/>
        <v>100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6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143"/>
      <c r="BE48" s="143"/>
      <c r="BF48" s="143"/>
      <c r="BG48" s="42"/>
      <c r="BH48" s="42"/>
      <c r="BI48" s="140"/>
      <c r="BJ48" s="42"/>
      <c r="BK48" s="42"/>
      <c r="BL48" s="140"/>
      <c r="BM48" s="42"/>
      <c r="BN48" s="42"/>
      <c r="BO48" s="140"/>
      <c r="BP48" s="42"/>
      <c r="BQ48" s="42"/>
      <c r="BR48" s="140"/>
      <c r="BS48" s="42"/>
      <c r="BT48" s="42"/>
      <c r="BU48" s="140"/>
      <c r="BV48" s="42"/>
      <c r="BW48" s="42"/>
      <c r="BX48" s="140"/>
      <c r="BY48" s="42"/>
      <c r="BZ48" s="42"/>
      <c r="CA48" s="140"/>
      <c r="CB48" s="42"/>
      <c r="CC48" s="42"/>
      <c r="CD48" s="140"/>
      <c r="CE48" s="42"/>
      <c r="CF48" s="42"/>
      <c r="CG48" s="140"/>
      <c r="CH48" s="42"/>
      <c r="CI48" s="42"/>
      <c r="CJ48" s="140"/>
      <c r="CK48" s="42"/>
      <c r="CL48" s="42"/>
      <c r="CM48" s="140"/>
      <c r="CN48" s="42"/>
      <c r="CO48" s="42"/>
      <c r="CP48" s="46"/>
      <c r="CQ48" s="46"/>
      <c r="CR48" s="42"/>
      <c r="CS48" s="140"/>
      <c r="CT48" s="46"/>
      <c r="CU48" s="42"/>
      <c r="CV48" s="140"/>
      <c r="CW48" s="46"/>
      <c r="CX48" s="42"/>
      <c r="CY48" s="140"/>
      <c r="CZ48" s="46">
        <v>2181</v>
      </c>
      <c r="DA48" s="42">
        <v>2181</v>
      </c>
      <c r="DB48" s="42">
        <f t="shared" si="280"/>
        <v>100</v>
      </c>
      <c r="DC48" s="46"/>
      <c r="DD48" s="42"/>
      <c r="DE48" s="46"/>
      <c r="DF48" s="46"/>
      <c r="DG48" s="42"/>
      <c r="DH48" s="46"/>
      <c r="DI48" s="42"/>
      <c r="DJ48" s="42"/>
      <c r="DK48" s="140"/>
      <c r="DL48" s="42"/>
      <c r="DM48" s="42"/>
      <c r="DN48" s="140"/>
      <c r="DO48" s="46"/>
      <c r="DP48" s="42"/>
      <c r="DQ48" s="140"/>
      <c r="DR48" s="46"/>
      <c r="DS48" s="42"/>
      <c r="DT48" s="140"/>
      <c r="DU48" s="46"/>
      <c r="DV48" s="42"/>
      <c r="DW48" s="140"/>
      <c r="DX48" s="46"/>
      <c r="DY48" s="42"/>
      <c r="DZ48" s="140"/>
      <c r="EA48" s="42"/>
      <c r="EB48" s="42"/>
      <c r="EC48" s="140"/>
      <c r="ED48" s="42"/>
      <c r="EE48" s="42"/>
      <c r="EF48" s="140"/>
      <c r="EG48" s="42"/>
      <c r="EH48" s="42"/>
      <c r="EI48" s="140"/>
      <c r="EJ48" s="42"/>
      <c r="EK48" s="42"/>
      <c r="EL48" s="140"/>
      <c r="EM48" s="42"/>
      <c r="EN48" s="42"/>
      <c r="EO48" s="140"/>
      <c r="EP48" s="42"/>
      <c r="EQ48" s="42"/>
      <c r="ER48" s="140"/>
      <c r="ES48" s="42"/>
      <c r="ET48" s="42"/>
      <c r="EU48" s="140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6"/>
      <c r="GP48" s="42"/>
      <c r="GQ48" s="140"/>
      <c r="GR48" s="46"/>
      <c r="GS48" s="42"/>
      <c r="GT48" s="140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</row>
    <row r="49" spans="1:229" s="18" customFormat="1" ht="15.75" x14ac:dyDescent="0.25">
      <c r="A49" s="23" t="s">
        <v>381</v>
      </c>
      <c r="B49" s="159">
        <f t="shared" si="135"/>
        <v>5847</v>
      </c>
      <c r="C49" s="159">
        <f t="shared" si="136"/>
        <v>5847</v>
      </c>
      <c r="D49" s="42">
        <f t="shared" si="230"/>
        <v>100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6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143"/>
      <c r="BE49" s="143"/>
      <c r="BF49" s="143"/>
      <c r="BG49" s="42"/>
      <c r="BH49" s="42"/>
      <c r="BI49" s="140"/>
      <c r="BJ49" s="42"/>
      <c r="BK49" s="42"/>
      <c r="BL49" s="140"/>
      <c r="BM49" s="42"/>
      <c r="BN49" s="42"/>
      <c r="BO49" s="140"/>
      <c r="BP49" s="42"/>
      <c r="BQ49" s="42"/>
      <c r="BR49" s="140"/>
      <c r="BS49" s="42"/>
      <c r="BT49" s="42"/>
      <c r="BU49" s="140"/>
      <c r="BV49" s="42"/>
      <c r="BW49" s="42"/>
      <c r="BX49" s="140"/>
      <c r="BY49" s="42"/>
      <c r="BZ49" s="42"/>
      <c r="CA49" s="140"/>
      <c r="CB49" s="42"/>
      <c r="CC49" s="42"/>
      <c r="CD49" s="140"/>
      <c r="CE49" s="42"/>
      <c r="CF49" s="42"/>
      <c r="CG49" s="140"/>
      <c r="CH49" s="42"/>
      <c r="CI49" s="42"/>
      <c r="CJ49" s="140"/>
      <c r="CK49" s="42"/>
      <c r="CL49" s="42"/>
      <c r="CM49" s="42"/>
      <c r="CN49" s="42"/>
      <c r="CO49" s="42"/>
      <c r="CP49" s="46"/>
      <c r="CQ49" s="46"/>
      <c r="CR49" s="42"/>
      <c r="CS49" s="140"/>
      <c r="CT49" s="46"/>
      <c r="CU49" s="42"/>
      <c r="CV49" s="140"/>
      <c r="CW49" s="46"/>
      <c r="CX49" s="42"/>
      <c r="CY49" s="140"/>
      <c r="CZ49" s="46">
        <v>5847</v>
      </c>
      <c r="DA49" s="42">
        <v>5847</v>
      </c>
      <c r="DB49" s="42">
        <f t="shared" si="280"/>
        <v>100</v>
      </c>
      <c r="DC49" s="46"/>
      <c r="DD49" s="42"/>
      <c r="DE49" s="46"/>
      <c r="DF49" s="46"/>
      <c r="DG49" s="42"/>
      <c r="DH49" s="46"/>
      <c r="DI49" s="42"/>
      <c r="DJ49" s="42"/>
      <c r="DK49" s="140"/>
      <c r="DL49" s="42"/>
      <c r="DM49" s="42"/>
      <c r="DN49" s="140"/>
      <c r="DO49" s="46"/>
      <c r="DP49" s="42"/>
      <c r="DQ49" s="140"/>
      <c r="DR49" s="46"/>
      <c r="DS49" s="42"/>
      <c r="DT49" s="140"/>
      <c r="DU49" s="46"/>
      <c r="DV49" s="42"/>
      <c r="DW49" s="140"/>
      <c r="DX49" s="46"/>
      <c r="DY49" s="42"/>
      <c r="DZ49" s="140"/>
      <c r="EA49" s="42"/>
      <c r="EB49" s="42"/>
      <c r="EC49" s="140"/>
      <c r="ED49" s="42"/>
      <c r="EE49" s="42"/>
      <c r="EF49" s="140"/>
      <c r="EG49" s="42"/>
      <c r="EH49" s="42"/>
      <c r="EI49" s="140"/>
      <c r="EJ49" s="42"/>
      <c r="EK49" s="42"/>
      <c r="EL49" s="140"/>
      <c r="EM49" s="42"/>
      <c r="EN49" s="42"/>
      <c r="EO49" s="140"/>
      <c r="EP49" s="42"/>
      <c r="EQ49" s="42"/>
      <c r="ER49" s="140"/>
      <c r="ES49" s="42"/>
      <c r="ET49" s="42"/>
      <c r="EU49" s="140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6"/>
      <c r="GP49" s="42"/>
      <c r="GQ49" s="140"/>
      <c r="GR49" s="46"/>
      <c r="GS49" s="42"/>
      <c r="GT49" s="140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</row>
    <row r="50" spans="1:229" s="19" customFormat="1" ht="31.5" x14ac:dyDescent="0.25">
      <c r="A50" s="22" t="s">
        <v>384</v>
      </c>
      <c r="B50" s="158">
        <f t="shared" si="135"/>
        <v>2171046.6889599999</v>
      </c>
      <c r="C50" s="158">
        <f t="shared" si="136"/>
        <v>1891384.0307400001</v>
      </c>
      <c r="D50" s="48">
        <f t="shared" ref="D50" si="281">C50/B50*100</f>
        <v>87.118533210634581</v>
      </c>
      <c r="E50" s="49"/>
      <c r="F50" s="49"/>
      <c r="G50" s="48"/>
      <c r="H50" s="49">
        <f t="shared" ref="H50:BF50" si="282">H51+H52+H53+H54</f>
        <v>0</v>
      </c>
      <c r="I50" s="49">
        <f t="shared" si="282"/>
        <v>0</v>
      </c>
      <c r="J50" s="48"/>
      <c r="K50" s="49">
        <f t="shared" ref="K50:M50" si="283">K51+K52+K53+K54</f>
        <v>0</v>
      </c>
      <c r="L50" s="49">
        <f t="shared" si="283"/>
        <v>0</v>
      </c>
      <c r="M50" s="49">
        <f t="shared" si="283"/>
        <v>0</v>
      </c>
      <c r="N50" s="49">
        <f t="shared" ref="N50:P50" si="284">N51+N52+N53+N54</f>
        <v>0</v>
      </c>
      <c r="O50" s="49">
        <f t="shared" si="284"/>
        <v>0</v>
      </c>
      <c r="P50" s="49">
        <f t="shared" si="284"/>
        <v>0</v>
      </c>
      <c r="Q50" s="49">
        <f t="shared" ref="Q50:S50" si="285">Q51+Q52+Q53+Q54</f>
        <v>0</v>
      </c>
      <c r="R50" s="49">
        <f t="shared" si="285"/>
        <v>0</v>
      </c>
      <c r="S50" s="49">
        <f t="shared" si="285"/>
        <v>0</v>
      </c>
      <c r="T50" s="49">
        <f t="shared" ref="T50:V50" si="286">T51+T52+T53+T54</f>
        <v>0</v>
      </c>
      <c r="U50" s="49">
        <f t="shared" si="286"/>
        <v>0</v>
      </c>
      <c r="V50" s="49">
        <f t="shared" si="286"/>
        <v>0</v>
      </c>
      <c r="W50" s="49">
        <f t="shared" si="282"/>
        <v>4965.7860000000001</v>
      </c>
      <c r="X50" s="49">
        <f t="shared" si="282"/>
        <v>4591.6028299999998</v>
      </c>
      <c r="Y50" s="49">
        <f>X50/W50*100</f>
        <v>92.464774559354751</v>
      </c>
      <c r="Z50" s="49">
        <f t="shared" si="282"/>
        <v>0</v>
      </c>
      <c r="AA50" s="49">
        <f t="shared" si="282"/>
        <v>0</v>
      </c>
      <c r="AB50" s="49">
        <f t="shared" si="282"/>
        <v>0</v>
      </c>
      <c r="AC50" s="49">
        <f t="shared" si="282"/>
        <v>2678.6517000000003</v>
      </c>
      <c r="AD50" s="49">
        <f t="shared" si="282"/>
        <v>2678.6517000000003</v>
      </c>
      <c r="AE50" s="48">
        <f t="shared" ref="AE50" si="287">AD50/AC50*100</f>
        <v>100</v>
      </c>
      <c r="AF50" s="49"/>
      <c r="AG50" s="49"/>
      <c r="AH50" s="48"/>
      <c r="AI50" s="49">
        <f t="shared" si="282"/>
        <v>0</v>
      </c>
      <c r="AJ50" s="49">
        <f t="shared" si="282"/>
        <v>0</v>
      </c>
      <c r="AK50" s="49">
        <f t="shared" si="282"/>
        <v>0</v>
      </c>
      <c r="AL50" s="49">
        <f t="shared" si="282"/>
        <v>51.020410000000005</v>
      </c>
      <c r="AM50" s="49">
        <f t="shared" si="282"/>
        <v>51.020410000000005</v>
      </c>
      <c r="AN50" s="48">
        <f t="shared" ref="AN50:AN56" si="288">AM50/AL50*100</f>
        <v>100</v>
      </c>
      <c r="AO50" s="49">
        <f t="shared" ref="AO50:AP50" si="289">AO51+AO52+AO53+AO54</f>
        <v>864.41003000000001</v>
      </c>
      <c r="AP50" s="49">
        <f t="shared" si="289"/>
        <v>864.41003000000001</v>
      </c>
      <c r="AQ50" s="48">
        <f t="shared" ref="AQ50:AQ51" si="290">AP50/AO50*100</f>
        <v>100</v>
      </c>
      <c r="AR50" s="49"/>
      <c r="AS50" s="49"/>
      <c r="AT50" s="48"/>
      <c r="AU50" s="49">
        <f t="shared" si="282"/>
        <v>5775</v>
      </c>
      <c r="AV50" s="49">
        <f t="shared" si="282"/>
        <v>4331.25</v>
      </c>
      <c r="AW50" s="49">
        <f t="shared" si="282"/>
        <v>75</v>
      </c>
      <c r="AX50" s="49">
        <f t="shared" si="282"/>
        <v>5512.5</v>
      </c>
      <c r="AY50" s="49">
        <f t="shared" si="282"/>
        <v>3167.4688500000002</v>
      </c>
      <c r="AZ50" s="48">
        <f t="shared" si="137"/>
        <v>57.459752380952388</v>
      </c>
      <c r="BA50" s="49">
        <f t="shared" si="282"/>
        <v>50000</v>
      </c>
      <c r="BB50" s="49">
        <f t="shared" si="282"/>
        <v>48748.25649</v>
      </c>
      <c r="BC50" s="48">
        <f t="shared" ref="BC50" si="291">BB50/BA50*100</f>
        <v>97.496512979999991</v>
      </c>
      <c r="BD50" s="49">
        <f t="shared" si="282"/>
        <v>127527.8</v>
      </c>
      <c r="BE50" s="49">
        <f t="shared" si="282"/>
        <v>78052.67942</v>
      </c>
      <c r="BF50" s="49">
        <f t="shared" si="282"/>
        <v>61.204442811684977</v>
      </c>
      <c r="BG50" s="49">
        <f t="shared" ref="BG50:CO50" si="292">BG51+BG52+BG53+BG54</f>
        <v>30000</v>
      </c>
      <c r="BH50" s="49">
        <f t="shared" si="292"/>
        <v>25389.375359999998</v>
      </c>
      <c r="BI50" s="49">
        <f>BH50/BG50*100</f>
        <v>84.631251199999994</v>
      </c>
      <c r="BJ50" s="49">
        <f t="shared" ref="BJ50:BK50" si="293">BJ51+BJ52+BJ53+BJ54</f>
        <v>92123.595509999999</v>
      </c>
      <c r="BK50" s="49">
        <f t="shared" si="293"/>
        <v>27582.439059999997</v>
      </c>
      <c r="BL50" s="48">
        <f t="shared" ref="BL50" si="294">BK50/BJ50*100</f>
        <v>29.940688818431894</v>
      </c>
      <c r="BM50" s="49">
        <f t="shared" si="292"/>
        <v>6950.1</v>
      </c>
      <c r="BN50" s="49">
        <f t="shared" si="292"/>
        <v>3893.7961800000003</v>
      </c>
      <c r="BO50" s="49">
        <f t="shared" si="152"/>
        <v>56.025038200889199</v>
      </c>
      <c r="BP50" s="49">
        <f t="shared" ref="BP50:BQ50" si="295">BP51+BP52+BP53+BP54</f>
        <v>1120</v>
      </c>
      <c r="BQ50" s="49">
        <f t="shared" si="295"/>
        <v>160</v>
      </c>
      <c r="BR50" s="49">
        <f t="shared" ref="BR50:BR51" si="296">BQ50/BP50*100</f>
        <v>14.285714285714285</v>
      </c>
      <c r="BS50" s="49">
        <f t="shared" si="292"/>
        <v>0</v>
      </c>
      <c r="BT50" s="49">
        <f t="shared" si="292"/>
        <v>0</v>
      </c>
      <c r="BU50" s="48"/>
      <c r="BV50" s="49">
        <f t="shared" si="292"/>
        <v>0</v>
      </c>
      <c r="BW50" s="49">
        <f t="shared" si="292"/>
        <v>0</v>
      </c>
      <c r="BX50" s="49">
        <f t="shared" si="292"/>
        <v>0</v>
      </c>
      <c r="BY50" s="49">
        <f t="shared" si="292"/>
        <v>0</v>
      </c>
      <c r="BZ50" s="49">
        <f t="shared" si="292"/>
        <v>0</v>
      </c>
      <c r="CA50" s="49">
        <f t="shared" si="292"/>
        <v>0</v>
      </c>
      <c r="CB50" s="49">
        <f t="shared" ref="CB50:CD50" si="297">CB51+CB52+CB53+CB54</f>
        <v>0</v>
      </c>
      <c r="CC50" s="49">
        <f t="shared" si="297"/>
        <v>0</v>
      </c>
      <c r="CD50" s="49">
        <f t="shared" si="297"/>
        <v>0</v>
      </c>
      <c r="CE50" s="49">
        <f t="shared" si="292"/>
        <v>0</v>
      </c>
      <c r="CF50" s="49">
        <f t="shared" si="292"/>
        <v>0</v>
      </c>
      <c r="CG50" s="49"/>
      <c r="CH50" s="49">
        <f t="shared" si="292"/>
        <v>72447.040819999995</v>
      </c>
      <c r="CI50" s="49">
        <f t="shared" si="292"/>
        <v>35502.611229999995</v>
      </c>
      <c r="CJ50" s="48">
        <f t="shared" ref="CJ50" si="298">CI50/CH50*100</f>
        <v>49.004915629623639</v>
      </c>
      <c r="CK50" s="49">
        <f t="shared" si="292"/>
        <v>1000</v>
      </c>
      <c r="CL50" s="49">
        <f t="shared" si="292"/>
        <v>0</v>
      </c>
      <c r="CM50" s="49">
        <f t="shared" si="292"/>
        <v>0</v>
      </c>
      <c r="CN50" s="49">
        <f t="shared" si="292"/>
        <v>704.7</v>
      </c>
      <c r="CO50" s="49">
        <f t="shared" si="292"/>
        <v>0</v>
      </c>
      <c r="CP50" s="49">
        <f t="shared" ref="CP50:CP56" si="299">CO50/CN50*100</f>
        <v>0</v>
      </c>
      <c r="CQ50" s="49">
        <f t="shared" ref="CQ50:DA50" si="300">CQ51+CQ52+CQ53+CQ54</f>
        <v>0</v>
      </c>
      <c r="CR50" s="49">
        <f t="shared" si="300"/>
        <v>0</v>
      </c>
      <c r="CS50" s="49">
        <f t="shared" si="300"/>
        <v>0</v>
      </c>
      <c r="CT50" s="49">
        <f t="shared" ref="CT50:CV50" si="301">CT51+CT52+CT53+CT54</f>
        <v>0</v>
      </c>
      <c r="CU50" s="49">
        <f t="shared" si="301"/>
        <v>0</v>
      </c>
      <c r="CV50" s="49">
        <f t="shared" si="301"/>
        <v>0</v>
      </c>
      <c r="CW50" s="49">
        <f t="shared" si="300"/>
        <v>94038.1</v>
      </c>
      <c r="CX50" s="49">
        <f t="shared" si="300"/>
        <v>48350.611490000003</v>
      </c>
      <c r="CY50" s="49">
        <f t="shared" si="159"/>
        <v>51.41598085244172</v>
      </c>
      <c r="CZ50" s="49">
        <f t="shared" si="300"/>
        <v>54804</v>
      </c>
      <c r="DA50" s="49">
        <f t="shared" si="300"/>
        <v>42546.571319999995</v>
      </c>
      <c r="DB50" s="48">
        <f t="shared" si="280"/>
        <v>77.634061966279816</v>
      </c>
      <c r="DC50" s="49">
        <f t="shared" ref="DC50:DD50" si="302">DC51+DC52+DC53+DC54</f>
        <v>8640.6</v>
      </c>
      <c r="DD50" s="49">
        <f t="shared" si="302"/>
        <v>4168.9668899999997</v>
      </c>
      <c r="DE50" s="49">
        <f t="shared" ref="DE50:DE51" si="303">DD50/DC50*100</f>
        <v>48.248581001319344</v>
      </c>
      <c r="DF50" s="49">
        <f t="shared" ref="DF50:DG50" si="304">DF51+DF52+DF53+DF54</f>
        <v>1440.1</v>
      </c>
      <c r="DG50" s="49">
        <f t="shared" si="304"/>
        <v>233</v>
      </c>
      <c r="DH50" s="49">
        <f t="shared" ref="DH50:DH51" si="305">DG50/DF50*100</f>
        <v>16.179431983890009</v>
      </c>
      <c r="DI50" s="49">
        <f t="shared" ref="DI50:DN50" si="306">DI51+DI52+DI53+DI54</f>
        <v>19689.155429999999</v>
      </c>
      <c r="DJ50" s="49">
        <f t="shared" si="306"/>
        <v>6149.8053300000001</v>
      </c>
      <c r="DK50" s="49">
        <f t="shared" si="306"/>
        <v>31.234480076426518</v>
      </c>
      <c r="DL50" s="49">
        <f t="shared" si="306"/>
        <v>10500</v>
      </c>
      <c r="DM50" s="49">
        <f t="shared" si="306"/>
        <v>9861.9578900000015</v>
      </c>
      <c r="DN50" s="49">
        <f t="shared" si="306"/>
        <v>93.923408476190502</v>
      </c>
      <c r="DO50" s="49">
        <f t="shared" ref="DO50:DP50" si="307">DO51+DO52+DO53+DO54</f>
        <v>12876.1</v>
      </c>
      <c r="DP50" s="49">
        <f t="shared" si="307"/>
        <v>7360</v>
      </c>
      <c r="DQ50" s="49">
        <f>DP50/DO50*100</f>
        <v>57.160164956780392</v>
      </c>
      <c r="DR50" s="49">
        <f t="shared" ref="DR50:DS50" si="308">DR51+DR52+DR53+DR54</f>
        <v>9535.1</v>
      </c>
      <c r="DS50" s="49">
        <f t="shared" si="308"/>
        <v>7151.3249999999998</v>
      </c>
      <c r="DT50" s="49">
        <f>DS50/DR50*100</f>
        <v>75</v>
      </c>
      <c r="DU50" s="49">
        <f t="shared" ref="DU50:DW50" si="309">DU51+DU52+DU53+DU54</f>
        <v>0</v>
      </c>
      <c r="DV50" s="49">
        <f t="shared" si="309"/>
        <v>0</v>
      </c>
      <c r="DW50" s="49">
        <f t="shared" si="309"/>
        <v>0</v>
      </c>
      <c r="DX50" s="49">
        <f t="shared" ref="DX50:EB50" si="310">DX51+DX52+DX53+DX54</f>
        <v>0</v>
      </c>
      <c r="DY50" s="49">
        <f t="shared" si="310"/>
        <v>0</v>
      </c>
      <c r="DZ50" s="49">
        <f t="shared" si="310"/>
        <v>0</v>
      </c>
      <c r="EA50" s="49"/>
      <c r="EB50" s="49">
        <f t="shared" si="310"/>
        <v>0</v>
      </c>
      <c r="EC50" s="49"/>
      <c r="ED50" s="49"/>
      <c r="EE50" s="49">
        <f t="shared" ref="EE50" si="311">EE51+EE52+EE53+EE54</f>
        <v>0</v>
      </c>
      <c r="EF50" s="49"/>
      <c r="EG50" s="49">
        <f t="shared" ref="EG50:EL50" si="312">EG51+EG52+EG53+EG54</f>
        <v>0</v>
      </c>
      <c r="EH50" s="49">
        <f t="shared" si="312"/>
        <v>0</v>
      </c>
      <c r="EI50" s="49">
        <f t="shared" si="312"/>
        <v>0</v>
      </c>
      <c r="EJ50" s="49">
        <f t="shared" si="312"/>
        <v>0</v>
      </c>
      <c r="EK50" s="49">
        <f t="shared" si="312"/>
        <v>0</v>
      </c>
      <c r="EL50" s="49">
        <f t="shared" si="312"/>
        <v>0</v>
      </c>
      <c r="EM50" s="49">
        <f t="shared" ref="EM50:EO50" si="313">EM51+EM52+EM53+EM54</f>
        <v>0</v>
      </c>
      <c r="EN50" s="49">
        <f t="shared" si="313"/>
        <v>0</v>
      </c>
      <c r="EO50" s="49">
        <f t="shared" si="313"/>
        <v>0</v>
      </c>
      <c r="EP50" s="49">
        <f t="shared" ref="EP50:EQ50" si="314">EP51+EP52+EP53+EP54</f>
        <v>1095562.1105199999</v>
      </c>
      <c r="EQ50" s="49">
        <f t="shared" si="314"/>
        <v>1071057.63072</v>
      </c>
      <c r="ER50" s="48">
        <f t="shared" ref="ER50" si="315">EQ50/EP50*100</f>
        <v>97.763296159597104</v>
      </c>
      <c r="ES50" s="49">
        <f t="shared" ref="ES50:ET50" si="316">ES51+ES52+ES53+ES54</f>
        <v>353265.91826000001</v>
      </c>
      <c r="ET50" s="49">
        <f t="shared" si="316"/>
        <v>353202.10830999998</v>
      </c>
      <c r="EU50" s="48">
        <f t="shared" ref="EU50" si="317">ET50/ES50*100</f>
        <v>99.981937133841186</v>
      </c>
      <c r="EV50" s="49">
        <f t="shared" ref="EV50:EW50" si="318">EV51+EV52+EV53+EV54</f>
        <v>100000</v>
      </c>
      <c r="EW50" s="49">
        <f t="shared" si="318"/>
        <v>100000</v>
      </c>
      <c r="EX50" s="48">
        <f t="shared" ref="EX50" si="319">EW50/EV50*100</f>
        <v>100</v>
      </c>
      <c r="EY50" s="49"/>
      <c r="EZ50" s="49"/>
      <c r="FA50" s="48"/>
      <c r="FB50" s="49">
        <f t="shared" ref="FB50:FC50" si="320">FB51+FB52+FB53+FB54</f>
        <v>0</v>
      </c>
      <c r="FC50" s="49">
        <f t="shared" si="320"/>
        <v>0</v>
      </c>
      <c r="FD50" s="48"/>
      <c r="FE50" s="49">
        <f t="shared" ref="FE50:FF50" si="321">FE51+FE52+FE53+FE54</f>
        <v>0</v>
      </c>
      <c r="FF50" s="49">
        <f t="shared" si="321"/>
        <v>0</v>
      </c>
      <c r="FG50" s="48"/>
      <c r="FH50" s="49">
        <f t="shared" ref="FH50:FI50" si="322">FH51+FH52+FH53+FH54</f>
        <v>4500</v>
      </c>
      <c r="FI50" s="49">
        <f t="shared" si="322"/>
        <v>4020.9940899999997</v>
      </c>
      <c r="FJ50" s="48">
        <f t="shared" ref="FJ50" si="323">FI50/FH50*100</f>
        <v>89.355424222222211</v>
      </c>
      <c r="FK50" s="49">
        <f t="shared" ref="FK50:FL50" si="324">FK51+FK52+FK53+FK54</f>
        <v>3266.2</v>
      </c>
      <c r="FL50" s="49">
        <f t="shared" si="324"/>
        <v>2256.7981400000003</v>
      </c>
      <c r="FM50" s="48">
        <f t="shared" ref="FM50" si="325">FL50/FK50*100</f>
        <v>69.095528136672598</v>
      </c>
      <c r="FN50" s="49">
        <f t="shared" ref="FN50:FO50" si="326">FN51+FN52+FN53+FN54</f>
        <v>88.7</v>
      </c>
      <c r="FO50" s="49">
        <f t="shared" si="326"/>
        <v>10.7</v>
      </c>
      <c r="FP50" s="48">
        <f t="shared" ref="FP50" si="327">FO50/FN50*100</f>
        <v>12.06313416009019</v>
      </c>
      <c r="FQ50" s="49">
        <f t="shared" ref="FQ50:FR50" si="328">FQ51+FQ52+FQ53+FQ54</f>
        <v>0</v>
      </c>
      <c r="FR50" s="49">
        <f t="shared" si="328"/>
        <v>0</v>
      </c>
      <c r="FS50" s="48"/>
      <c r="FT50" s="49"/>
      <c r="FU50" s="49"/>
      <c r="FV50" s="48"/>
      <c r="FW50" s="49"/>
      <c r="FX50" s="49"/>
      <c r="FY50" s="48"/>
      <c r="FZ50" s="49"/>
      <c r="GA50" s="49"/>
      <c r="GB50" s="48"/>
      <c r="GC50" s="49"/>
      <c r="GD50" s="49"/>
      <c r="GE50" s="48"/>
      <c r="GF50" s="49"/>
      <c r="GG50" s="49"/>
      <c r="GH50" s="48"/>
      <c r="GI50" s="49"/>
      <c r="GJ50" s="49"/>
      <c r="GK50" s="48"/>
      <c r="GL50" s="49">
        <f t="shared" ref="GL50:GM50" si="329">GL51+GL52+GL53+GL54</f>
        <v>0</v>
      </c>
      <c r="GM50" s="49">
        <f t="shared" si="329"/>
        <v>0</v>
      </c>
      <c r="GN50" s="48"/>
      <c r="GO50" s="49">
        <f t="shared" ref="GO50:GQ50" si="330">GO51+GO52+GO53+GO54</f>
        <v>0</v>
      </c>
      <c r="GP50" s="49">
        <f t="shared" si="330"/>
        <v>0</v>
      </c>
      <c r="GQ50" s="49">
        <f t="shared" si="330"/>
        <v>0</v>
      </c>
      <c r="GR50" s="49">
        <f t="shared" ref="GR50:GT50" si="331">GR51+GR52+GR53+GR54</f>
        <v>0</v>
      </c>
      <c r="GS50" s="49">
        <f t="shared" si="331"/>
        <v>0</v>
      </c>
      <c r="GT50" s="49">
        <f t="shared" si="331"/>
        <v>0</v>
      </c>
      <c r="GU50" s="49"/>
      <c r="GV50" s="49"/>
      <c r="GW50" s="48"/>
      <c r="GX50" s="49"/>
      <c r="GY50" s="49"/>
      <c r="GZ50" s="48"/>
      <c r="HA50" s="49"/>
      <c r="HB50" s="49"/>
      <c r="HC50" s="48"/>
      <c r="HD50" s="49">
        <f>HD51+HD52+HD53+HD54</f>
        <v>1120.00028</v>
      </c>
      <c r="HE50" s="49">
        <f>HE51+HE52+HE53+HE54</f>
        <v>0</v>
      </c>
      <c r="HF50" s="48"/>
      <c r="HG50" s="49">
        <f>HG51+HG52+HG53+HG54</f>
        <v>0</v>
      </c>
      <c r="HH50" s="49">
        <f>HH51+HH52+HH53+HH54</f>
        <v>0</v>
      </c>
      <c r="HI50" s="48"/>
      <c r="HJ50" s="49">
        <f>HJ51+HJ52+HJ53+HJ54</f>
        <v>0</v>
      </c>
      <c r="HK50" s="49">
        <f>HK51+HK52+HK53+HK54</f>
        <v>0</v>
      </c>
      <c r="HL50" s="48"/>
      <c r="HM50" s="49">
        <f>HM51+HM52+HM53+HM54</f>
        <v>0</v>
      </c>
      <c r="HN50" s="49">
        <f>HN51+HN52+HN53+HN54</f>
        <v>0</v>
      </c>
      <c r="HO50" s="48"/>
      <c r="HP50" s="49">
        <f>HP51+HP52+HP53+HP54</f>
        <v>0</v>
      </c>
      <c r="HQ50" s="49">
        <f>HQ51+HQ52+HQ53+HQ54</f>
        <v>0</v>
      </c>
      <c r="HR50" s="48"/>
      <c r="HS50" s="49">
        <f>HS51+HS52+HS53+HS54</f>
        <v>0</v>
      </c>
      <c r="HT50" s="49">
        <f>HT51+HT52+HT53+HT54</f>
        <v>0</v>
      </c>
      <c r="HU50" s="48"/>
    </row>
    <row r="51" spans="1:229" s="18" customFormat="1" ht="21.75" customHeight="1" x14ac:dyDescent="0.25">
      <c r="A51" s="27" t="s">
        <v>215</v>
      </c>
      <c r="B51" s="159">
        <f t="shared" si="135"/>
        <v>342532.87186999997</v>
      </c>
      <c r="C51" s="159">
        <f t="shared" si="136"/>
        <v>206898.29306000003</v>
      </c>
      <c r="D51" s="42">
        <f t="shared" si="230"/>
        <v>60.402463544731923</v>
      </c>
      <c r="E51" s="42"/>
      <c r="F51" s="42"/>
      <c r="G51" s="42"/>
      <c r="H51" s="46"/>
      <c r="I51" s="46"/>
      <c r="J51" s="42"/>
      <c r="K51" s="46"/>
      <c r="L51" s="46"/>
      <c r="M51" s="42"/>
      <c r="N51" s="46"/>
      <c r="O51" s="46"/>
      <c r="P51" s="42"/>
      <c r="Q51" s="46"/>
      <c r="R51" s="46"/>
      <c r="S51" s="42"/>
      <c r="T51" s="46"/>
      <c r="U51" s="46"/>
      <c r="V51" s="42"/>
      <c r="W51" s="42">
        <v>4965.7860000000001</v>
      </c>
      <c r="X51" s="42">
        <v>4591.6028299999998</v>
      </c>
      <c r="Y51" s="46">
        <f>X51/W51*100</f>
        <v>92.464774559354751</v>
      </c>
      <c r="Z51" s="46"/>
      <c r="AA51" s="42"/>
      <c r="AB51" s="46"/>
      <c r="AC51" s="46">
        <v>0</v>
      </c>
      <c r="AD51" s="46">
        <v>0</v>
      </c>
      <c r="AE51" s="42"/>
      <c r="AF51" s="46"/>
      <c r="AG51" s="46"/>
      <c r="AH51" s="42"/>
      <c r="AI51" s="46"/>
      <c r="AJ51" s="46"/>
      <c r="AK51" s="42"/>
      <c r="AL51" s="42">
        <v>51.020410000000005</v>
      </c>
      <c r="AM51" s="46">
        <v>51.020410000000005</v>
      </c>
      <c r="AN51" s="42">
        <f t="shared" si="288"/>
        <v>100</v>
      </c>
      <c r="AO51" s="42">
        <v>864.41003000000001</v>
      </c>
      <c r="AP51" s="42">
        <v>864.41003000000001</v>
      </c>
      <c r="AQ51" s="42">
        <f t="shared" si="290"/>
        <v>100</v>
      </c>
      <c r="AR51" s="42"/>
      <c r="AS51" s="42"/>
      <c r="AT51" s="42"/>
      <c r="AU51" s="46">
        <v>5775</v>
      </c>
      <c r="AV51" s="46">
        <v>4331.25</v>
      </c>
      <c r="AW51" s="42">
        <f>AV51/AU51*100</f>
        <v>75</v>
      </c>
      <c r="AX51" s="42"/>
      <c r="AY51" s="42"/>
      <c r="AZ51" s="42"/>
      <c r="BA51" s="46">
        <v>0</v>
      </c>
      <c r="BB51" s="46"/>
      <c r="BC51" s="42"/>
      <c r="BD51" s="46">
        <v>127527.8</v>
      </c>
      <c r="BE51" s="42">
        <v>78052.67942</v>
      </c>
      <c r="BF51" s="46">
        <f t="shared" si="149"/>
        <v>61.204442811684977</v>
      </c>
      <c r="BG51" s="46">
        <v>30000</v>
      </c>
      <c r="BH51" s="46">
        <v>25389.375359999998</v>
      </c>
      <c r="BI51" s="46">
        <f>BH51/BG51*100</f>
        <v>84.631251199999994</v>
      </c>
      <c r="BJ51" s="46"/>
      <c r="BK51" s="46"/>
      <c r="BL51" s="42"/>
      <c r="BM51" s="46">
        <v>6950.1</v>
      </c>
      <c r="BN51" s="46">
        <v>3893.7961800000003</v>
      </c>
      <c r="BO51" s="46">
        <f t="shared" si="152"/>
        <v>56.025038200889199</v>
      </c>
      <c r="BP51" s="46">
        <v>1120</v>
      </c>
      <c r="BQ51" s="46">
        <v>160</v>
      </c>
      <c r="BR51" s="46">
        <f t="shared" si="296"/>
        <v>14.285714285714285</v>
      </c>
      <c r="BS51" s="46"/>
      <c r="BT51" s="139"/>
      <c r="BU51" s="42"/>
      <c r="BV51" s="46"/>
      <c r="BW51" s="139"/>
      <c r="BX51" s="139"/>
      <c r="BY51" s="46"/>
      <c r="BZ51" s="139"/>
      <c r="CA51" s="139"/>
      <c r="CB51" s="46"/>
      <c r="CC51" s="139"/>
      <c r="CD51" s="139"/>
      <c r="CE51" s="46"/>
      <c r="CF51" s="139"/>
      <c r="CG51" s="139"/>
      <c r="CH51" s="46"/>
      <c r="CI51" s="139"/>
      <c r="CJ51" s="42"/>
      <c r="CK51" s="46"/>
      <c r="CL51" s="139"/>
      <c r="CM51" s="139"/>
      <c r="CN51" s="46">
        <v>704.7</v>
      </c>
      <c r="CO51" s="46"/>
      <c r="CP51" s="46">
        <f t="shared" si="299"/>
        <v>0</v>
      </c>
      <c r="CQ51" s="46"/>
      <c r="CR51" s="139"/>
      <c r="CS51" s="46"/>
      <c r="CT51" s="46"/>
      <c r="CU51" s="139"/>
      <c r="CV51" s="46"/>
      <c r="CW51" s="46">
        <v>94038.1</v>
      </c>
      <c r="CX51" s="46">
        <v>48350.611490000003</v>
      </c>
      <c r="CY51" s="46">
        <f t="shared" si="159"/>
        <v>51.41598085244172</v>
      </c>
      <c r="CZ51" s="46"/>
      <c r="DA51" s="139"/>
      <c r="DB51" s="42"/>
      <c r="DC51" s="46">
        <v>8640.6</v>
      </c>
      <c r="DD51" s="46">
        <v>4168.9668899999997</v>
      </c>
      <c r="DE51" s="46">
        <f t="shared" si="303"/>
        <v>48.248581001319344</v>
      </c>
      <c r="DF51" s="46">
        <v>1440.1</v>
      </c>
      <c r="DG51" s="46">
        <v>233</v>
      </c>
      <c r="DH51" s="46">
        <f t="shared" si="305"/>
        <v>16.179431983890009</v>
      </c>
      <c r="DI51" s="46">
        <v>19689.155429999999</v>
      </c>
      <c r="DJ51" s="46">
        <v>6149.8053300000001</v>
      </c>
      <c r="DK51" s="46">
        <f t="shared" ref="DK51" si="332">DJ51/DI51*100</f>
        <v>31.234480076426518</v>
      </c>
      <c r="DL51" s="46">
        <v>10500</v>
      </c>
      <c r="DM51" s="46">
        <v>9861.9578900000015</v>
      </c>
      <c r="DN51" s="46">
        <f t="shared" ref="DN51" si="333">DM51/DL51*100</f>
        <v>93.923408476190502</v>
      </c>
      <c r="DO51" s="46">
        <v>12876.1</v>
      </c>
      <c r="DP51" s="46">
        <v>7360</v>
      </c>
      <c r="DQ51" s="46">
        <f>DP51/DO51*100</f>
        <v>57.160164956780392</v>
      </c>
      <c r="DR51" s="46">
        <v>9535.1</v>
      </c>
      <c r="DS51" s="46">
        <v>7151.3249999999998</v>
      </c>
      <c r="DT51" s="46">
        <f>DS51/DR51*100</f>
        <v>75</v>
      </c>
      <c r="DU51" s="46"/>
      <c r="DV51" s="139"/>
      <c r="DW51" s="139"/>
      <c r="DX51" s="46"/>
      <c r="DY51" s="139"/>
      <c r="DZ51" s="139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2"/>
      <c r="ES51" s="46"/>
      <c r="ET51" s="46"/>
      <c r="EU51" s="42"/>
      <c r="EV51" s="46">
        <v>0</v>
      </c>
      <c r="EW51" s="46">
        <v>0</v>
      </c>
      <c r="EX51" s="42"/>
      <c r="EY51" s="46"/>
      <c r="EZ51" s="46"/>
      <c r="FA51" s="42"/>
      <c r="FB51" s="46"/>
      <c r="FC51" s="46"/>
      <c r="FD51" s="42"/>
      <c r="FE51" s="46"/>
      <c r="FF51" s="46"/>
      <c r="FG51" s="42"/>
      <c r="FH51" s="46">
        <v>4500</v>
      </c>
      <c r="FI51" s="46">
        <v>4020.9940899999997</v>
      </c>
      <c r="FJ51" s="42">
        <f>FI51/FH51*100</f>
        <v>89.355424222222211</v>
      </c>
      <c r="FK51" s="46">
        <v>3266.2</v>
      </c>
      <c r="FL51" s="46">
        <v>2256.7981400000003</v>
      </c>
      <c r="FM51" s="42">
        <f>FL51/FK51*100</f>
        <v>69.095528136672598</v>
      </c>
      <c r="FN51" s="46">
        <v>88.7</v>
      </c>
      <c r="FO51" s="46">
        <v>10.7</v>
      </c>
      <c r="FP51" s="42">
        <f>FO51/FN51*100</f>
        <v>12.06313416009019</v>
      </c>
      <c r="FQ51" s="46"/>
      <c r="FR51" s="46"/>
      <c r="FS51" s="42"/>
      <c r="FT51" s="46"/>
      <c r="FU51" s="46"/>
      <c r="FV51" s="42"/>
      <c r="FW51" s="46"/>
      <c r="FX51" s="46"/>
      <c r="FY51" s="42"/>
      <c r="FZ51" s="46"/>
      <c r="GA51" s="46"/>
      <c r="GB51" s="42"/>
      <c r="GC51" s="46"/>
      <c r="GD51" s="46"/>
      <c r="GE51" s="42"/>
      <c r="GF51" s="46"/>
      <c r="GG51" s="46"/>
      <c r="GH51" s="42"/>
      <c r="GI51" s="46"/>
      <c r="GJ51" s="46"/>
      <c r="GK51" s="42"/>
      <c r="GL51" s="46"/>
      <c r="GM51" s="46"/>
      <c r="GN51" s="42"/>
      <c r="GO51" s="46"/>
      <c r="GP51" s="139"/>
      <c r="GQ51" s="139"/>
      <c r="GR51" s="46"/>
      <c r="GS51" s="139"/>
      <c r="GT51" s="139"/>
      <c r="GU51" s="46"/>
      <c r="GV51" s="46"/>
      <c r="GW51" s="42"/>
      <c r="GX51" s="46"/>
      <c r="GY51" s="46"/>
      <c r="GZ51" s="42"/>
      <c r="HA51" s="46"/>
      <c r="HB51" s="46"/>
      <c r="HC51" s="42"/>
      <c r="HD51" s="46"/>
      <c r="HE51" s="46"/>
      <c r="HF51" s="42"/>
      <c r="HG51" s="46"/>
      <c r="HH51" s="46"/>
      <c r="HI51" s="42"/>
      <c r="HJ51" s="46"/>
      <c r="HK51" s="46"/>
      <c r="HL51" s="42"/>
      <c r="HM51" s="46"/>
      <c r="HN51" s="46"/>
      <c r="HO51" s="42"/>
      <c r="HP51" s="46"/>
      <c r="HQ51" s="46"/>
      <c r="HR51" s="42"/>
      <c r="HS51" s="46"/>
      <c r="HT51" s="46"/>
      <c r="HU51" s="42"/>
    </row>
    <row r="52" spans="1:229" s="18" customFormat="1" ht="15.75" x14ac:dyDescent="0.25">
      <c r="A52" s="23" t="s">
        <v>383</v>
      </c>
      <c r="B52" s="159">
        <f t="shared" si="135"/>
        <v>1696630.2759899998</v>
      </c>
      <c r="C52" s="159">
        <f t="shared" si="136"/>
        <v>1605986.55513</v>
      </c>
      <c r="D52" s="42">
        <f>C52/B52*100</f>
        <v>94.65742642090315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6"/>
      <c r="Z52" s="42"/>
      <c r="AA52" s="42"/>
      <c r="AB52" s="42"/>
      <c r="AC52" s="46">
        <v>2678.6517000000003</v>
      </c>
      <c r="AD52" s="46">
        <v>2678.6517000000003</v>
      </c>
      <c r="AE52" s="42">
        <f>AD52/AC52*100</f>
        <v>100</v>
      </c>
      <c r="AF52" s="46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>
        <v>3000</v>
      </c>
      <c r="AY52" s="42">
        <v>2717.4688500000002</v>
      </c>
      <c r="AZ52" s="42">
        <f t="shared" si="137"/>
        <v>90.582295000000002</v>
      </c>
      <c r="BA52" s="42">
        <v>50000</v>
      </c>
      <c r="BB52" s="42">
        <v>48748.25649</v>
      </c>
      <c r="BC52" s="42">
        <f>BB52/BA52*100</f>
        <v>97.496512979999991</v>
      </c>
      <c r="BD52" s="143"/>
      <c r="BE52" s="143"/>
      <c r="BF52" s="143"/>
      <c r="BG52" s="42"/>
      <c r="BH52" s="42"/>
      <c r="BI52" s="140"/>
      <c r="BJ52" s="42">
        <v>92123.595509999999</v>
      </c>
      <c r="BK52" s="42">
        <v>27582.439059999997</v>
      </c>
      <c r="BL52" s="42">
        <f>BK52/BJ52*100</f>
        <v>29.940688818431894</v>
      </c>
      <c r="BM52" s="42"/>
      <c r="BN52" s="42"/>
      <c r="BO52" s="140"/>
      <c r="BP52" s="42"/>
      <c r="BQ52" s="42"/>
      <c r="BR52" s="140"/>
      <c r="BS52" s="42"/>
      <c r="BT52" s="42"/>
      <c r="BU52" s="42"/>
      <c r="BV52" s="42"/>
      <c r="BW52" s="42"/>
      <c r="BX52" s="140"/>
      <c r="BY52" s="42"/>
      <c r="BZ52" s="42"/>
      <c r="CA52" s="140"/>
      <c r="CB52" s="42"/>
      <c r="CC52" s="42"/>
      <c r="CD52" s="140"/>
      <c r="CE52" s="42"/>
      <c r="CF52" s="42"/>
      <c r="CG52" s="140"/>
      <c r="CH52" s="42"/>
      <c r="CI52" s="42"/>
      <c r="CJ52" s="42"/>
      <c r="CK52" s="42"/>
      <c r="CL52" s="42"/>
      <c r="CM52" s="42"/>
      <c r="CN52" s="42"/>
      <c r="CO52" s="42"/>
      <c r="CP52" s="46"/>
      <c r="CQ52" s="46"/>
      <c r="CR52" s="42"/>
      <c r="CS52" s="140"/>
      <c r="CT52" s="46"/>
      <c r="CU52" s="42"/>
      <c r="CV52" s="140"/>
      <c r="CW52" s="46"/>
      <c r="CX52" s="42"/>
      <c r="CY52" s="140"/>
      <c r="CZ52" s="46"/>
      <c r="DA52" s="42"/>
      <c r="DB52" s="42"/>
      <c r="DC52" s="46"/>
      <c r="DD52" s="42"/>
      <c r="DE52" s="140"/>
      <c r="DF52" s="46"/>
      <c r="DG52" s="42"/>
      <c r="DH52" s="140"/>
      <c r="DI52" s="42"/>
      <c r="DJ52" s="42"/>
      <c r="DK52" s="140"/>
      <c r="DL52" s="42"/>
      <c r="DM52" s="42"/>
      <c r="DN52" s="140"/>
      <c r="DO52" s="46"/>
      <c r="DP52" s="42"/>
      <c r="DQ52" s="140"/>
      <c r="DR52" s="46"/>
      <c r="DS52" s="42"/>
      <c r="DT52" s="140"/>
      <c r="DU52" s="46"/>
      <c r="DV52" s="42"/>
      <c r="DW52" s="140"/>
      <c r="DX52" s="46"/>
      <c r="DY52" s="42"/>
      <c r="DZ52" s="140"/>
      <c r="EA52" s="42"/>
      <c r="EB52" s="42"/>
      <c r="EC52" s="140"/>
      <c r="ED52" s="42"/>
      <c r="EE52" s="42"/>
      <c r="EF52" s="140"/>
      <c r="EG52" s="42"/>
      <c r="EH52" s="42"/>
      <c r="EI52" s="140"/>
      <c r="EJ52" s="42"/>
      <c r="EK52" s="42"/>
      <c r="EL52" s="140"/>
      <c r="EM52" s="42"/>
      <c r="EN52" s="42"/>
      <c r="EO52" s="140"/>
      <c r="EP52" s="42">
        <v>1095562.1105199999</v>
      </c>
      <c r="EQ52" s="42">
        <v>1071057.63072</v>
      </c>
      <c r="ER52" s="42">
        <f>EQ52/EP52*100</f>
        <v>97.763296159597104</v>
      </c>
      <c r="ES52" s="42">
        <v>353265.91826000001</v>
      </c>
      <c r="ET52" s="42">
        <v>353202.10830999998</v>
      </c>
      <c r="EU52" s="42">
        <f>ET52/ES52*100</f>
        <v>99.981937133841186</v>
      </c>
      <c r="EV52" s="46">
        <v>100000</v>
      </c>
      <c r="EW52" s="46">
        <v>100000</v>
      </c>
      <c r="EX52" s="42">
        <f>EW52/EV52*100</f>
        <v>100</v>
      </c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6"/>
      <c r="GP52" s="42"/>
      <c r="GQ52" s="140"/>
      <c r="GR52" s="46"/>
      <c r="GS52" s="42"/>
      <c r="GT52" s="140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</row>
    <row r="53" spans="1:229" s="18" customFormat="1" ht="15.75" x14ac:dyDescent="0.25">
      <c r="A53" s="23" t="s">
        <v>214</v>
      </c>
      <c r="B53" s="159">
        <f t="shared" si="135"/>
        <v>93108.040819999995</v>
      </c>
      <c r="C53" s="159">
        <f t="shared" si="136"/>
        <v>52098.229259999993</v>
      </c>
      <c r="D53" s="42">
        <f>C53/B53*100</f>
        <v>55.954597262677098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6"/>
      <c r="Z53" s="42"/>
      <c r="AA53" s="42"/>
      <c r="AB53" s="42"/>
      <c r="AC53" s="42"/>
      <c r="AD53" s="42"/>
      <c r="AE53" s="42"/>
      <c r="AF53" s="46"/>
      <c r="AG53" s="46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>
        <v>1500</v>
      </c>
      <c r="AY53" s="42">
        <v>450</v>
      </c>
      <c r="AZ53" s="42">
        <f t="shared" si="137"/>
        <v>30</v>
      </c>
      <c r="BA53" s="42"/>
      <c r="BB53" s="42"/>
      <c r="BC53" s="42"/>
      <c r="BD53" s="143"/>
      <c r="BE53" s="143"/>
      <c r="BF53" s="143"/>
      <c r="BG53" s="46"/>
      <c r="BH53" s="46"/>
      <c r="BI53" s="46"/>
      <c r="BJ53" s="46"/>
      <c r="BK53" s="46"/>
      <c r="BL53" s="46"/>
      <c r="BM53" s="42"/>
      <c r="BN53" s="42"/>
      <c r="BO53" s="140"/>
      <c r="BP53" s="42"/>
      <c r="BQ53" s="42"/>
      <c r="BR53" s="140"/>
      <c r="BS53" s="42"/>
      <c r="BT53" s="42"/>
      <c r="BU53" s="42"/>
      <c r="BV53" s="42"/>
      <c r="BW53" s="42"/>
      <c r="BX53" s="140"/>
      <c r="BY53" s="42"/>
      <c r="BZ53" s="42"/>
      <c r="CA53" s="140"/>
      <c r="CB53" s="42"/>
      <c r="CC53" s="42"/>
      <c r="CD53" s="140"/>
      <c r="CE53" s="42"/>
      <c r="CF53" s="42"/>
      <c r="CG53" s="42"/>
      <c r="CH53" s="42">
        <v>72447.040819999995</v>
      </c>
      <c r="CI53" s="42">
        <v>35502.611229999995</v>
      </c>
      <c r="CJ53" s="42">
        <f>CI53/CH53*100</f>
        <v>49.004915629623639</v>
      </c>
      <c r="CK53" s="42"/>
      <c r="CL53" s="42"/>
      <c r="CM53" s="42"/>
      <c r="CN53" s="42"/>
      <c r="CO53" s="42"/>
      <c r="CP53" s="46"/>
      <c r="CQ53" s="46"/>
      <c r="CR53" s="42"/>
      <c r="CS53" s="140"/>
      <c r="CT53" s="46"/>
      <c r="CU53" s="42"/>
      <c r="CV53" s="140"/>
      <c r="CW53" s="46"/>
      <c r="CX53" s="42"/>
      <c r="CY53" s="140"/>
      <c r="CZ53" s="46">
        <v>19161</v>
      </c>
      <c r="DA53" s="42">
        <v>16145.61803</v>
      </c>
      <c r="DB53" s="42">
        <f t="shared" si="280"/>
        <v>84.262919628411879</v>
      </c>
      <c r="DC53" s="46"/>
      <c r="DD53" s="42"/>
      <c r="DE53" s="140"/>
      <c r="DF53" s="46"/>
      <c r="DG53" s="42"/>
      <c r="DH53" s="140"/>
      <c r="DI53" s="42"/>
      <c r="DJ53" s="42"/>
      <c r="DK53" s="140"/>
      <c r="DL53" s="42"/>
      <c r="DM53" s="42"/>
      <c r="DN53" s="140"/>
      <c r="DO53" s="46"/>
      <c r="DP53" s="42"/>
      <c r="DQ53" s="140"/>
      <c r="DR53" s="46"/>
      <c r="DS53" s="42"/>
      <c r="DT53" s="140"/>
      <c r="DU53" s="46"/>
      <c r="DV53" s="42"/>
      <c r="DW53" s="140"/>
      <c r="DX53" s="46"/>
      <c r="DY53" s="42"/>
      <c r="DZ53" s="140"/>
      <c r="EA53" s="42"/>
      <c r="EB53" s="42"/>
      <c r="EC53" s="140"/>
      <c r="ED53" s="42"/>
      <c r="EE53" s="42"/>
      <c r="EF53" s="140"/>
      <c r="EG53" s="42"/>
      <c r="EH53" s="42"/>
      <c r="EI53" s="140"/>
      <c r="EJ53" s="42"/>
      <c r="EK53" s="42"/>
      <c r="EL53" s="140"/>
      <c r="EM53" s="42"/>
      <c r="EN53" s="42"/>
      <c r="EO53" s="140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6"/>
      <c r="GP53" s="42"/>
      <c r="GQ53" s="140"/>
      <c r="GR53" s="46"/>
      <c r="GS53" s="42"/>
      <c r="GT53" s="140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</row>
    <row r="54" spans="1:229" s="18" customFormat="1" ht="15.75" x14ac:dyDescent="0.25">
      <c r="A54" s="23" t="s">
        <v>382</v>
      </c>
      <c r="B54" s="159">
        <f t="shared" si="135"/>
        <v>38775.50028</v>
      </c>
      <c r="C54" s="159">
        <f t="shared" si="136"/>
        <v>26400.953289999998</v>
      </c>
      <c r="D54" s="42">
        <f>C54/B54*100</f>
        <v>68.086686436944149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6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>
        <v>1012.5</v>
      </c>
      <c r="AY54" s="42"/>
      <c r="AZ54" s="42">
        <f t="shared" si="137"/>
        <v>0</v>
      </c>
      <c r="BA54" s="42"/>
      <c r="BB54" s="42"/>
      <c r="BC54" s="42"/>
      <c r="BD54" s="143"/>
      <c r="BE54" s="143"/>
      <c r="BF54" s="143"/>
      <c r="BG54" s="42"/>
      <c r="BH54" s="42"/>
      <c r="BI54" s="140"/>
      <c r="BJ54" s="42"/>
      <c r="BK54" s="42"/>
      <c r="BL54" s="140"/>
      <c r="BM54" s="42"/>
      <c r="BN54" s="42"/>
      <c r="BO54" s="140"/>
      <c r="BP54" s="42"/>
      <c r="BQ54" s="42"/>
      <c r="BR54" s="140"/>
      <c r="BS54" s="42"/>
      <c r="BT54" s="42"/>
      <c r="BU54" s="140"/>
      <c r="BV54" s="42"/>
      <c r="BW54" s="42"/>
      <c r="BX54" s="140"/>
      <c r="BY54" s="42"/>
      <c r="BZ54" s="42"/>
      <c r="CA54" s="140"/>
      <c r="CB54" s="42"/>
      <c r="CC54" s="42"/>
      <c r="CD54" s="140"/>
      <c r="CE54" s="42"/>
      <c r="CF54" s="42"/>
      <c r="CG54" s="42"/>
      <c r="CH54" s="42"/>
      <c r="CI54" s="42"/>
      <c r="CJ54" s="140"/>
      <c r="CK54" s="42">
        <v>1000</v>
      </c>
      <c r="CL54" s="42"/>
      <c r="CM54" s="42"/>
      <c r="CN54" s="42"/>
      <c r="CO54" s="42"/>
      <c r="CP54" s="46"/>
      <c r="CQ54" s="46"/>
      <c r="CR54" s="42"/>
      <c r="CS54" s="140"/>
      <c r="CT54" s="46"/>
      <c r="CU54" s="42"/>
      <c r="CV54" s="140"/>
      <c r="CW54" s="46"/>
      <c r="CX54" s="42"/>
      <c r="CY54" s="140"/>
      <c r="CZ54" s="46">
        <v>35643</v>
      </c>
      <c r="DA54" s="42">
        <v>26400.953289999998</v>
      </c>
      <c r="DB54" s="42">
        <f t="shared" si="280"/>
        <v>74.070513957859887</v>
      </c>
      <c r="DC54" s="46"/>
      <c r="DD54" s="42"/>
      <c r="DE54" s="140"/>
      <c r="DF54" s="46"/>
      <c r="DG54" s="42"/>
      <c r="DH54" s="140"/>
      <c r="DI54" s="42"/>
      <c r="DJ54" s="42"/>
      <c r="DK54" s="140"/>
      <c r="DL54" s="42"/>
      <c r="DM54" s="42"/>
      <c r="DN54" s="140"/>
      <c r="DO54" s="46"/>
      <c r="DP54" s="42"/>
      <c r="DQ54" s="140"/>
      <c r="DR54" s="46"/>
      <c r="DS54" s="42"/>
      <c r="DT54" s="140"/>
      <c r="DU54" s="46"/>
      <c r="DV54" s="42"/>
      <c r="DW54" s="140"/>
      <c r="DX54" s="46"/>
      <c r="DY54" s="42"/>
      <c r="DZ54" s="140"/>
      <c r="EA54" s="42"/>
      <c r="EB54" s="42"/>
      <c r="EC54" s="140"/>
      <c r="ED54" s="42"/>
      <c r="EE54" s="42"/>
      <c r="EF54" s="140"/>
      <c r="EG54" s="42"/>
      <c r="EH54" s="42"/>
      <c r="EI54" s="140"/>
      <c r="EJ54" s="42"/>
      <c r="EK54" s="42"/>
      <c r="EL54" s="140"/>
      <c r="EM54" s="42"/>
      <c r="EN54" s="42"/>
      <c r="EO54" s="140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6"/>
      <c r="GP54" s="42"/>
      <c r="GQ54" s="140"/>
      <c r="GR54" s="46"/>
      <c r="GS54" s="42"/>
      <c r="GT54" s="140"/>
      <c r="GU54" s="42"/>
      <c r="GV54" s="42"/>
      <c r="GW54" s="42"/>
      <c r="GX54" s="42"/>
      <c r="GY54" s="42"/>
      <c r="GZ54" s="42"/>
      <c r="HA54" s="42"/>
      <c r="HB54" s="42"/>
      <c r="HC54" s="42"/>
      <c r="HD54" s="42">
        <v>1120.00028</v>
      </c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</row>
    <row r="55" spans="1:229" s="19" customFormat="1" ht="31.5" x14ac:dyDescent="0.25">
      <c r="A55" s="22" t="s">
        <v>225</v>
      </c>
      <c r="B55" s="158">
        <f t="shared" si="135"/>
        <v>978629.91512000014</v>
      </c>
      <c r="C55" s="158">
        <f t="shared" si="136"/>
        <v>587511.20755000005</v>
      </c>
      <c r="D55" s="48">
        <f t="shared" ref="D55" si="334">C55/B55*100</f>
        <v>60.034053575601057</v>
      </c>
      <c r="E55" s="49">
        <f t="shared" ref="E55:BF55" si="335">E56+E57+E58+E59+E60+E62+E63+E64+E65+E66+E67+E68+E69+E70+E71+E72</f>
        <v>1609.1</v>
      </c>
      <c r="F55" s="49">
        <f t="shared" si="335"/>
        <v>1609.1</v>
      </c>
      <c r="G55" s="48">
        <f t="shared" ref="G55:G56" si="336">F55/E55*100</f>
        <v>100</v>
      </c>
      <c r="H55" s="49">
        <f t="shared" si="335"/>
        <v>0</v>
      </c>
      <c r="I55" s="49">
        <f t="shared" si="335"/>
        <v>0</v>
      </c>
      <c r="J55" s="48"/>
      <c r="K55" s="49">
        <f t="shared" ref="K55:M55" si="337">K56+K57+K58+K59+K60+K62+K63+K64+K65+K66+K67+K68+K69+K70+K71+K72</f>
        <v>0</v>
      </c>
      <c r="L55" s="49">
        <f t="shared" si="337"/>
        <v>0</v>
      </c>
      <c r="M55" s="49">
        <f t="shared" si="337"/>
        <v>0</v>
      </c>
      <c r="N55" s="49">
        <f t="shared" ref="N55:P55" si="338">N56+N57+N58+N59+N60+N62+N63+N64+N65+N66+N67+N68+N69+N70+N71+N72</f>
        <v>0</v>
      </c>
      <c r="O55" s="49">
        <f t="shared" si="338"/>
        <v>0</v>
      </c>
      <c r="P55" s="49">
        <f t="shared" si="338"/>
        <v>0</v>
      </c>
      <c r="Q55" s="49">
        <f t="shared" ref="Q55:S55" si="339">Q56+Q57+Q58+Q59+Q60+Q62+Q63+Q64+Q65+Q66+Q67+Q68+Q69+Q70+Q71+Q72</f>
        <v>0</v>
      </c>
      <c r="R55" s="49">
        <f t="shared" si="339"/>
        <v>0</v>
      </c>
      <c r="S55" s="49">
        <f t="shared" si="339"/>
        <v>0</v>
      </c>
      <c r="T55" s="49">
        <f t="shared" ref="T55:V55" si="340">T56+T57+T58+T59+T60+T62+T63+T64+T65+T66+T67+T68+T69+T70+T71+T72</f>
        <v>0</v>
      </c>
      <c r="U55" s="49">
        <f t="shared" si="340"/>
        <v>0</v>
      </c>
      <c r="V55" s="49">
        <f t="shared" si="340"/>
        <v>0</v>
      </c>
      <c r="W55" s="49">
        <f t="shared" si="335"/>
        <v>9103.9410000000007</v>
      </c>
      <c r="X55" s="49">
        <f t="shared" si="335"/>
        <v>8684.4811199999986</v>
      </c>
      <c r="Y55" s="49">
        <f t="shared" ref="Y55:Y56" si="341">X55/W55*100</f>
        <v>95.392546151166812</v>
      </c>
      <c r="Z55" s="49">
        <f t="shared" si="335"/>
        <v>0</v>
      </c>
      <c r="AA55" s="49">
        <f t="shared" si="335"/>
        <v>0</v>
      </c>
      <c r="AB55" s="49">
        <f t="shared" si="335"/>
        <v>0</v>
      </c>
      <c r="AC55" s="49">
        <f t="shared" si="335"/>
        <v>4600</v>
      </c>
      <c r="AD55" s="49">
        <f t="shared" si="335"/>
        <v>4600</v>
      </c>
      <c r="AE55" s="49">
        <f t="shared" si="335"/>
        <v>100</v>
      </c>
      <c r="AF55" s="49"/>
      <c r="AG55" s="49"/>
      <c r="AH55" s="48"/>
      <c r="AI55" s="49">
        <f t="shared" si="335"/>
        <v>102.04082000000001</v>
      </c>
      <c r="AJ55" s="49">
        <f t="shared" si="335"/>
        <v>102.04082000000001</v>
      </c>
      <c r="AK55" s="48">
        <f>AJ55/AI55*100</f>
        <v>100</v>
      </c>
      <c r="AL55" s="49">
        <f t="shared" si="335"/>
        <v>51.020410000000005</v>
      </c>
      <c r="AM55" s="49">
        <f t="shared" si="335"/>
        <v>51.020410000000005</v>
      </c>
      <c r="AN55" s="48">
        <f t="shared" si="288"/>
        <v>100</v>
      </c>
      <c r="AO55" s="49">
        <f t="shared" ref="AO55:AP55" si="342">AO56+AO57+AO58+AO59+AO60+AO62+AO63+AO64+AO65+AO66+AO67+AO68+AO69+AO70+AO71+AO72</f>
        <v>433.62558999999999</v>
      </c>
      <c r="AP55" s="49">
        <f t="shared" si="342"/>
        <v>433.62558999999999</v>
      </c>
      <c r="AQ55" s="48">
        <f>AP55/AO55*100</f>
        <v>100</v>
      </c>
      <c r="AR55" s="49"/>
      <c r="AS55" s="49"/>
      <c r="AT55" s="48"/>
      <c r="AU55" s="49">
        <f t="shared" si="335"/>
        <v>0</v>
      </c>
      <c r="AV55" s="49">
        <f t="shared" si="335"/>
        <v>0</v>
      </c>
      <c r="AW55" s="49">
        <f t="shared" si="335"/>
        <v>0</v>
      </c>
      <c r="AX55" s="49">
        <f t="shared" si="335"/>
        <v>4470.6190900000001</v>
      </c>
      <c r="AY55" s="49">
        <f t="shared" si="335"/>
        <v>1270.6190900000001</v>
      </c>
      <c r="AZ55" s="48">
        <f t="shared" si="137"/>
        <v>28.421546645343927</v>
      </c>
      <c r="BA55" s="49">
        <f t="shared" si="335"/>
        <v>5000</v>
      </c>
      <c r="BB55" s="49">
        <f t="shared" si="335"/>
        <v>5000</v>
      </c>
      <c r="BC55" s="48">
        <f t="shared" ref="BC55" si="343">BB55/BA55*100</f>
        <v>100</v>
      </c>
      <c r="BD55" s="49">
        <f t="shared" si="335"/>
        <v>103324</v>
      </c>
      <c r="BE55" s="49">
        <f t="shared" si="335"/>
        <v>61303.248079999998</v>
      </c>
      <c r="BF55" s="49">
        <f t="shared" si="335"/>
        <v>59.331082884905726</v>
      </c>
      <c r="BG55" s="49">
        <f t="shared" ref="BG55:CO55" si="344">BG56+BG57+BG58+BG59+BG60+BG62+BG63+BG64+BG65+BG66+BG67+BG68+BG69+BG70+BG71+BG72</f>
        <v>0</v>
      </c>
      <c r="BH55" s="49">
        <f t="shared" si="344"/>
        <v>0</v>
      </c>
      <c r="BI55" s="49"/>
      <c r="BJ55" s="49">
        <f t="shared" ref="BJ55:BL55" si="345">BJ56+BJ57+BJ58+BJ59+BJ60+BJ62+BJ63+BJ64+BJ65+BJ66+BJ67+BJ68+BJ69+BJ70+BJ71+BJ72</f>
        <v>0</v>
      </c>
      <c r="BK55" s="49">
        <f t="shared" si="345"/>
        <v>0</v>
      </c>
      <c r="BL55" s="49">
        <f t="shared" si="345"/>
        <v>0</v>
      </c>
      <c r="BM55" s="49">
        <f t="shared" si="344"/>
        <v>5193.2</v>
      </c>
      <c r="BN55" s="49">
        <f t="shared" si="344"/>
        <v>2926.9569100000003</v>
      </c>
      <c r="BO55" s="49">
        <f t="shared" si="344"/>
        <v>56.361336170376653</v>
      </c>
      <c r="BP55" s="49">
        <f t="shared" ref="BP55:BQ55" si="346">BP56+BP57+BP58+BP59+BP60+BP62+BP63+BP64+BP65+BP66+BP67+BP68+BP69+BP70+BP71+BP72</f>
        <v>840</v>
      </c>
      <c r="BQ55" s="49">
        <f t="shared" si="346"/>
        <v>107.06100000000001</v>
      </c>
      <c r="BR55" s="49">
        <f t="shared" ref="BR55:BR56" si="347">BQ55/BP55*100</f>
        <v>12.745357142857145</v>
      </c>
      <c r="BS55" s="49">
        <f t="shared" si="344"/>
        <v>0</v>
      </c>
      <c r="BT55" s="49">
        <f t="shared" si="344"/>
        <v>0</v>
      </c>
      <c r="BU55" s="49">
        <f t="shared" si="344"/>
        <v>0</v>
      </c>
      <c r="BV55" s="49">
        <f t="shared" si="344"/>
        <v>1965.5788799999998</v>
      </c>
      <c r="BW55" s="49">
        <f t="shared" si="344"/>
        <v>1965.5788799999998</v>
      </c>
      <c r="BX55" s="48">
        <f t="shared" ref="BX55" si="348">BW55/BV55*100</f>
        <v>100</v>
      </c>
      <c r="BY55" s="49">
        <f t="shared" si="344"/>
        <v>0</v>
      </c>
      <c r="BZ55" s="49">
        <f t="shared" si="344"/>
        <v>0</v>
      </c>
      <c r="CA55" s="49">
        <f t="shared" si="344"/>
        <v>0</v>
      </c>
      <c r="CB55" s="49">
        <f t="shared" ref="CB55:CD55" si="349">CB56+CB57+CB58+CB59+CB60+CB62+CB63+CB64+CB65+CB66+CB67+CB68+CB69+CB70+CB71+CB72</f>
        <v>0</v>
      </c>
      <c r="CC55" s="49">
        <f t="shared" si="349"/>
        <v>0</v>
      </c>
      <c r="CD55" s="49">
        <f t="shared" si="349"/>
        <v>0</v>
      </c>
      <c r="CE55" s="49">
        <f t="shared" si="344"/>
        <v>105413.4972</v>
      </c>
      <c r="CF55" s="49">
        <f t="shared" si="344"/>
        <v>105413.4972</v>
      </c>
      <c r="CG55" s="49">
        <f t="shared" si="344"/>
        <v>100</v>
      </c>
      <c r="CH55" s="49">
        <f t="shared" si="344"/>
        <v>0</v>
      </c>
      <c r="CI55" s="49">
        <f t="shared" si="344"/>
        <v>0</v>
      </c>
      <c r="CJ55" s="49">
        <f t="shared" si="344"/>
        <v>0</v>
      </c>
      <c r="CK55" s="49">
        <f t="shared" si="344"/>
        <v>0</v>
      </c>
      <c r="CL55" s="49">
        <f t="shared" si="344"/>
        <v>0</v>
      </c>
      <c r="CM55" s="49">
        <f t="shared" si="344"/>
        <v>0</v>
      </c>
      <c r="CN55" s="49">
        <f t="shared" si="344"/>
        <v>574.20000000000005</v>
      </c>
      <c r="CO55" s="49">
        <f t="shared" si="344"/>
        <v>14.2</v>
      </c>
      <c r="CP55" s="49">
        <f t="shared" si="299"/>
        <v>2.473005921281783</v>
      </c>
      <c r="CQ55" s="49">
        <f t="shared" ref="CQ55:CX55" si="350">CQ56+CQ57+CQ58+CQ59+CQ60+CQ62+CQ63+CQ64+CQ65+CQ66+CQ67+CQ68+CQ69+CQ70+CQ71+CQ72</f>
        <v>10865.7</v>
      </c>
      <c r="CR55" s="49">
        <f t="shared" si="350"/>
        <v>5484.6939299999995</v>
      </c>
      <c r="CS55" s="49">
        <f t="shared" si="350"/>
        <v>50.477133824788091</v>
      </c>
      <c r="CT55" s="49">
        <f t="shared" ref="CT55:CV55" si="351">CT56+CT57+CT58+CT59+CT60+CT62+CT63+CT64+CT65+CT66+CT67+CT68+CT69+CT70+CT71+CT72</f>
        <v>3650</v>
      </c>
      <c r="CU55" s="49">
        <f t="shared" si="351"/>
        <v>607.38242000000002</v>
      </c>
      <c r="CV55" s="49">
        <f t="shared" si="351"/>
        <v>16.640614246575343</v>
      </c>
      <c r="CW55" s="49">
        <f t="shared" si="350"/>
        <v>41084.6</v>
      </c>
      <c r="CX55" s="49">
        <f t="shared" si="350"/>
        <v>22199.302</v>
      </c>
      <c r="CY55" s="49">
        <f t="shared" si="159"/>
        <v>54.033146239710263</v>
      </c>
      <c r="CZ55" s="49">
        <f>SUM(CZ56:CZ72)</f>
        <v>70905</v>
      </c>
      <c r="DA55" s="49">
        <f>SUM(DA56:DA72)</f>
        <v>69829.628970000005</v>
      </c>
      <c r="DB55" s="48">
        <f t="shared" si="280"/>
        <v>98.483363613285391</v>
      </c>
      <c r="DC55" s="49">
        <f t="shared" ref="DC55:DD55" si="352">DC56+DC57+DC58+DC59+DC60+DC62+DC63+DC64+DC65+DC66+DC67+DC68+DC69+DC70+DC71+DC72</f>
        <v>6305.4</v>
      </c>
      <c r="DD55" s="49">
        <f t="shared" si="352"/>
        <v>2155.1329700000001</v>
      </c>
      <c r="DE55" s="49">
        <f>DD55/DC55*100</f>
        <v>34.179163415485142</v>
      </c>
      <c r="DF55" s="49">
        <f t="shared" ref="DF55:DG55" si="353">DF56+DF57+DF58+DF59+DF60+DF62+DF63+DF64+DF65+DF66+DF67+DF68+DF69+DF70+DF71+DF72</f>
        <v>1200.0999999999999</v>
      </c>
      <c r="DG55" s="49">
        <f t="shared" si="353"/>
        <v>319.90800000000002</v>
      </c>
      <c r="DH55" s="49">
        <f>DG55/DF55*100</f>
        <v>26.656778601783188</v>
      </c>
      <c r="DI55" s="49">
        <f t="shared" ref="DI55:DN55" si="354">DI56+DI57+DI58+DI59+DI60+DI62+DI63+DI64+DI65+DI66+DI67+DI68+DI69+DI70+DI71+DI72</f>
        <v>13975</v>
      </c>
      <c r="DJ55" s="49">
        <f t="shared" si="354"/>
        <v>7305.9466199999997</v>
      </c>
      <c r="DK55" s="49">
        <f t="shared" si="354"/>
        <v>52.278687799642221</v>
      </c>
      <c r="DL55" s="49">
        <f t="shared" si="354"/>
        <v>14263</v>
      </c>
      <c r="DM55" s="49">
        <f t="shared" si="354"/>
        <v>14263</v>
      </c>
      <c r="DN55" s="49">
        <f t="shared" si="354"/>
        <v>100</v>
      </c>
      <c r="DO55" s="49">
        <f t="shared" ref="DO55:DQ55" si="355">DO56+DO57+DO58+DO59+DO60+DO62+DO63+DO64+DO65+DO66+DO67+DO68+DO69+DO70+DO71+DO72</f>
        <v>0</v>
      </c>
      <c r="DP55" s="49">
        <f t="shared" si="355"/>
        <v>0</v>
      </c>
      <c r="DQ55" s="49">
        <f t="shared" si="355"/>
        <v>0</v>
      </c>
      <c r="DR55" s="49">
        <f t="shared" ref="DR55:DT55" si="356">DR56+DR57+DR58+DR59+DR60+DR62+DR63+DR64+DR65+DR66+DR67+DR68+DR69+DR70+DR71+DR72</f>
        <v>0</v>
      </c>
      <c r="DS55" s="49">
        <f t="shared" si="356"/>
        <v>0</v>
      </c>
      <c r="DT55" s="49">
        <f t="shared" si="356"/>
        <v>0</v>
      </c>
      <c r="DU55" s="49">
        <f t="shared" ref="DU55:DV55" si="357">DU56+DU57+DU58+DU59+DU60+DU62+DU63+DU64+DU65+DU66+DU67+DU68+DU69+DU70+DU71+DU72</f>
        <v>6178.57143</v>
      </c>
      <c r="DV55" s="49">
        <f t="shared" si="357"/>
        <v>6178.57143</v>
      </c>
      <c r="DW55" s="148">
        <f t="shared" ref="DW55" si="358">DV55/DU55*100</f>
        <v>100</v>
      </c>
      <c r="DX55" s="49">
        <f t="shared" ref="DX55:EB55" si="359">DX56+DX57+DX58+DX59+DX60+DX62+DX63+DX64+DX65+DX66+DX67+DX68+DX69+DX70+DX71+DX72</f>
        <v>0</v>
      </c>
      <c r="DY55" s="49">
        <f t="shared" si="359"/>
        <v>0</v>
      </c>
      <c r="DZ55" s="49">
        <f t="shared" si="359"/>
        <v>0</v>
      </c>
      <c r="EA55" s="49"/>
      <c r="EB55" s="49">
        <f t="shared" si="359"/>
        <v>0</v>
      </c>
      <c r="EC55" s="49"/>
      <c r="ED55" s="49">
        <f>SUM(ED56:ED72)</f>
        <v>2697.7</v>
      </c>
      <c r="EE55" s="49">
        <f t="shared" ref="EE55" si="360">EE56+EE57+EE58+EE59+EE60+EE62+EE63+EE64+EE65+EE66+EE67+EE68+EE69+EE70+EE71+EE72</f>
        <v>2535.9334599999997</v>
      </c>
      <c r="EF55" s="48">
        <f t="shared" ref="EF55" si="361">EE55/ED55*100</f>
        <v>94.003538569892868</v>
      </c>
      <c r="EG55" s="49">
        <f t="shared" ref="EG55:EK55" si="362">EG56+EG57+EG58+EG59+EG60+EG62+EG63+EG64+EG65+EG66+EG67+EG68+EG69+EG70+EG71+EG72</f>
        <v>0</v>
      </c>
      <c r="EH55" s="49">
        <f t="shared" si="362"/>
        <v>0</v>
      </c>
      <c r="EI55" s="49">
        <f t="shared" si="362"/>
        <v>0</v>
      </c>
      <c r="EJ55" s="49">
        <f t="shared" si="362"/>
        <v>87150.44945</v>
      </c>
      <c r="EK55" s="49">
        <f t="shared" si="362"/>
        <v>80140.794880000001</v>
      </c>
      <c r="EL55" s="49">
        <f t="shared" ref="EL55:EL56" si="363">EK55/EJ55*100</f>
        <v>91.956834859444328</v>
      </c>
      <c r="EM55" s="49">
        <f t="shared" ref="EM55:EN55" si="364">EM56+EM57+EM58+EM59+EM60+EM62+EM63+EM64+EM65+EM66+EM67+EM68+EM69+EM70+EM71+EM72</f>
        <v>8003.2</v>
      </c>
      <c r="EN55" s="49">
        <f t="shared" si="364"/>
        <v>6277.0260699999999</v>
      </c>
      <c r="EO55" s="49">
        <f t="shared" ref="EO55:EO56" si="365">EN55/EM55*100</f>
        <v>78.431453293682523</v>
      </c>
      <c r="EP55" s="49">
        <f t="shared" ref="EP55:EQ55" si="366">EP56+EP57+EP58+EP59+EP60+EP62+EP63+EP64+EP65+EP66+EP67+EP68+EP69+EP70+EP71+EP72</f>
        <v>308784.11595000001</v>
      </c>
      <c r="EQ55" s="49">
        <f t="shared" si="366"/>
        <v>64370.673320000002</v>
      </c>
      <c r="ER55" s="48">
        <f t="shared" ref="ER55:ER57" si="367">EQ55/EP55*100</f>
        <v>20.846497599773965</v>
      </c>
      <c r="ES55" s="49">
        <f t="shared" ref="ES55:ET55" si="368">ES56+ES57+ES58+ES59+ES60+ES62+ES63+ES64+ES65+ES66+ES67+ES68+ES69+ES70+ES71+ES72</f>
        <v>131755.52372</v>
      </c>
      <c r="ET55" s="49">
        <f t="shared" si="368"/>
        <v>84410.555840000001</v>
      </c>
      <c r="EU55" s="48">
        <f t="shared" ref="EU55" si="369">ET55/ES55*100</f>
        <v>64.066047067130896</v>
      </c>
      <c r="EV55" s="49">
        <f t="shared" ref="EV55:EW55" si="370">EV56+EV57+EV58+EV59+EV60+EV62+EV63+EV64+EV65+EV66+EV67+EV68+EV69+EV70+EV71+EV72</f>
        <v>0</v>
      </c>
      <c r="EW55" s="49">
        <f t="shared" si="370"/>
        <v>0</v>
      </c>
      <c r="EX55" s="49"/>
      <c r="EY55" s="49"/>
      <c r="EZ55" s="49"/>
      <c r="FA55" s="48"/>
      <c r="FB55" s="49">
        <f t="shared" ref="FB55:FC55" si="371">FB56+FB57+FB58+FB59+FB60+FB62+FB63+FB64+FB65+FB66+FB67+FB68+FB69+FB70+FB71+FB72</f>
        <v>0</v>
      </c>
      <c r="FC55" s="49">
        <f t="shared" si="371"/>
        <v>0</v>
      </c>
      <c r="FD55" s="48"/>
      <c r="FE55" s="49">
        <f t="shared" ref="FE55:FF55" si="372">FE56+FE57+FE58+FE59+FE60+FE62+FE63+FE64+FE65+FE66+FE67+FE68+FE69+FE70+FE71+FE72</f>
        <v>0</v>
      </c>
      <c r="FF55" s="49">
        <f t="shared" si="372"/>
        <v>0</v>
      </c>
      <c r="FG55" s="48"/>
      <c r="FH55" s="49">
        <f t="shared" ref="FH55:FI55" si="373">FH56+FH57+FH58+FH59+FH60+FH62+FH63+FH64+FH65+FH66+FH67+FH68+FH69+FH70+FH71+FH72</f>
        <v>3000</v>
      </c>
      <c r="FI55" s="49">
        <f t="shared" si="373"/>
        <v>3000</v>
      </c>
      <c r="FJ55" s="48">
        <f t="shared" ref="FJ55" si="374">FI55/FH55*100</f>
        <v>100</v>
      </c>
      <c r="FK55" s="49">
        <f t="shared" ref="FK55:FL55" si="375">FK56+FK57+FK58+FK59+FK60+FK62+FK63+FK64+FK65+FK66+FK67+FK68+FK69+FK70+FK71+FK72</f>
        <v>7837.4</v>
      </c>
      <c r="FL55" s="49">
        <f t="shared" si="375"/>
        <v>6657.89696</v>
      </c>
      <c r="FM55" s="48">
        <f t="shared" ref="FM55" si="376">FL55/FK55*100</f>
        <v>84.950327404496392</v>
      </c>
      <c r="FN55" s="49">
        <f t="shared" ref="FN55:FO55" si="377">FN56+FN57+FN58+FN59+FN60+FN62+FN63+FN64+FN65+FN66+FN67+FN68+FN69+FN70+FN71+FN72</f>
        <v>94</v>
      </c>
      <c r="FO55" s="49">
        <f t="shared" si="377"/>
        <v>94</v>
      </c>
      <c r="FP55" s="48">
        <f t="shared" ref="FP55" si="378">FO55/FN55*100</f>
        <v>100</v>
      </c>
      <c r="FQ55" s="49">
        <f t="shared" ref="FQ55:FR55" si="379">FQ56+FQ57+FQ58+FQ59+FQ60+FQ62+FQ63+FQ64+FQ65+FQ66+FQ67+FQ68+FQ69+FQ70+FQ71+FQ72</f>
        <v>0</v>
      </c>
      <c r="FR55" s="49">
        <f t="shared" si="379"/>
        <v>0</v>
      </c>
      <c r="FS55" s="48"/>
      <c r="FT55" s="49"/>
      <c r="FU55" s="49"/>
      <c r="FV55" s="48"/>
      <c r="FW55" s="49">
        <f>SUM(FW56:FW72)</f>
        <v>15344.94382</v>
      </c>
      <c r="FX55" s="49">
        <f>SUM(FX56:FX72)</f>
        <v>15344.94382</v>
      </c>
      <c r="FY55" s="48">
        <f t="shared" ref="FY55" si="380">FX55/FW55*100</f>
        <v>100</v>
      </c>
      <c r="FZ55" s="49">
        <f>SUM(FZ56:FZ72)</f>
        <v>0</v>
      </c>
      <c r="GA55" s="49">
        <f>SUM(GA56:GA72)</f>
        <v>0</v>
      </c>
      <c r="GB55" s="48"/>
      <c r="GC55" s="49">
        <f>SUM(GC56:GC72)</f>
        <v>0</v>
      </c>
      <c r="GD55" s="49">
        <f>SUM(GD56:GD72)</f>
        <v>0</v>
      </c>
      <c r="GE55" s="48"/>
      <c r="GF55" s="49">
        <f>SUM(GF56:GF72)</f>
        <v>0</v>
      </c>
      <c r="GG55" s="49">
        <f>SUM(GG56:GG72)</f>
        <v>0</v>
      </c>
      <c r="GH55" s="48"/>
      <c r="GI55" s="49">
        <f>SUM(GI56:GI72)</f>
        <v>0</v>
      </c>
      <c r="GJ55" s="49">
        <f>SUM(GJ56:GJ72)</f>
        <v>0</v>
      </c>
      <c r="GK55" s="48"/>
      <c r="GL55" s="49">
        <f t="shared" ref="GL55:GM55" si="381">GL56+GL57+GL58+GL59+GL60+GL62+GL63+GL64+GL65+GL66+GL67+GL68+GL69+GL70+GL71+GL72</f>
        <v>2854.3877599999996</v>
      </c>
      <c r="GM55" s="49">
        <f t="shared" si="381"/>
        <v>2854.3877599999996</v>
      </c>
      <c r="GN55" s="48">
        <f t="shared" ref="GN55" si="382">GM55/GL55*100</f>
        <v>100</v>
      </c>
      <c r="GO55" s="49">
        <f t="shared" ref="GO55:GP55" si="383">GO56+GO57+GO58+GO59+GO60+GO62+GO63+GO64+GO65+GO66+GO67+GO68+GO69+GO70+GO71+GO72</f>
        <v>0</v>
      </c>
      <c r="GP55" s="49">
        <f t="shared" si="383"/>
        <v>0</v>
      </c>
      <c r="GQ55" s="148"/>
      <c r="GR55" s="49">
        <f t="shared" ref="GR55:GS55" si="384">GR56+GR57+GR58+GR59+GR60+GR62+GR63+GR64+GR65+GR66+GR67+GR68+GR69+GR70+GR71+GR72</f>
        <v>0</v>
      </c>
      <c r="GS55" s="49">
        <f t="shared" si="384"/>
        <v>0</v>
      </c>
      <c r="GT55" s="148"/>
      <c r="GU55" s="49">
        <f>SUM(GU56:GU72)</f>
        <v>0</v>
      </c>
      <c r="GV55" s="49">
        <f>SUM(GV56:GV72)</f>
        <v>0</v>
      </c>
      <c r="GW55" s="48"/>
      <c r="GX55" s="49">
        <f>SUM(GX56:GX72)</f>
        <v>0</v>
      </c>
      <c r="GY55" s="49">
        <f>SUM(GY56:GY72)</f>
        <v>0</v>
      </c>
      <c r="GZ55" s="48"/>
      <c r="HA55" s="49">
        <f>SUM(HA56:HA72)</f>
        <v>0</v>
      </c>
      <c r="HB55" s="49">
        <f>SUM(HB56:HB72)</f>
        <v>0</v>
      </c>
      <c r="HC55" s="48"/>
      <c r="HD55" s="49"/>
      <c r="HE55" s="49"/>
      <c r="HF55" s="48"/>
      <c r="HG55" s="49"/>
      <c r="HH55" s="49"/>
      <c r="HI55" s="48"/>
      <c r="HJ55" s="49"/>
      <c r="HK55" s="49"/>
      <c r="HL55" s="48"/>
      <c r="HM55" s="49"/>
      <c r="HN55" s="49"/>
      <c r="HO55" s="48"/>
      <c r="HP55" s="49"/>
      <c r="HQ55" s="49"/>
      <c r="HR55" s="48"/>
      <c r="HS55" s="49"/>
      <c r="HT55" s="49"/>
      <c r="HU55" s="48"/>
    </row>
    <row r="56" spans="1:229" s="18" customFormat="1" ht="24" customHeight="1" x14ac:dyDescent="0.25">
      <c r="A56" s="27" t="s">
        <v>224</v>
      </c>
      <c r="B56" s="159">
        <f t="shared" si="135"/>
        <v>325897.55223000003</v>
      </c>
      <c r="C56" s="159">
        <f t="shared" si="136"/>
        <v>230974.39273999998</v>
      </c>
      <c r="D56" s="42">
        <f t="shared" si="230"/>
        <v>70.873313149953134</v>
      </c>
      <c r="E56" s="46">
        <v>1609.1</v>
      </c>
      <c r="F56" s="42">
        <v>1609.1</v>
      </c>
      <c r="G56" s="42">
        <f t="shared" si="336"/>
        <v>100</v>
      </c>
      <c r="H56" s="46"/>
      <c r="I56" s="46"/>
      <c r="J56" s="42"/>
      <c r="K56" s="46"/>
      <c r="L56" s="46"/>
      <c r="M56" s="42"/>
      <c r="N56" s="46"/>
      <c r="O56" s="46"/>
      <c r="P56" s="42"/>
      <c r="Q56" s="46"/>
      <c r="R56" s="46"/>
      <c r="S56" s="42"/>
      <c r="T56" s="46"/>
      <c r="U56" s="46"/>
      <c r="V56" s="42"/>
      <c r="W56" s="42">
        <v>9103.9410000000007</v>
      </c>
      <c r="X56" s="42">
        <v>8684.4811199999986</v>
      </c>
      <c r="Y56" s="46">
        <f t="shared" si="341"/>
        <v>95.392546151166812</v>
      </c>
      <c r="Z56" s="46"/>
      <c r="AA56" s="42"/>
      <c r="AB56" s="46"/>
      <c r="AC56" s="46">
        <v>4600</v>
      </c>
      <c r="AD56" s="46">
        <v>4600</v>
      </c>
      <c r="AE56" s="46">
        <f>AD56/AC56*100</f>
        <v>100</v>
      </c>
      <c r="AF56" s="46"/>
      <c r="AG56" s="46"/>
      <c r="AH56" s="42"/>
      <c r="AI56" s="46">
        <v>102.04082000000001</v>
      </c>
      <c r="AJ56" s="46">
        <v>102.04082000000001</v>
      </c>
      <c r="AK56" s="42">
        <f>AJ56/AI56*100</f>
        <v>100</v>
      </c>
      <c r="AL56" s="42">
        <v>51.020410000000005</v>
      </c>
      <c r="AM56" s="42">
        <v>51.020410000000005</v>
      </c>
      <c r="AN56" s="42">
        <f t="shared" si="288"/>
        <v>100</v>
      </c>
      <c r="AO56" s="42">
        <v>216.81279000000001</v>
      </c>
      <c r="AP56" s="42">
        <v>216.81279000000001</v>
      </c>
      <c r="AQ56" s="42">
        <f>AP56/AO56*100</f>
        <v>100</v>
      </c>
      <c r="AR56" s="42"/>
      <c r="AS56" s="42"/>
      <c r="AT56" s="42"/>
      <c r="AU56" s="46"/>
      <c r="AV56" s="46"/>
      <c r="AW56" s="42"/>
      <c r="AX56" s="42"/>
      <c r="AY56" s="42"/>
      <c r="AZ56" s="42"/>
      <c r="BA56" s="46">
        <v>0</v>
      </c>
      <c r="BB56" s="46"/>
      <c r="BC56" s="42"/>
      <c r="BD56" s="46">
        <v>103324</v>
      </c>
      <c r="BE56" s="42">
        <v>61303.248079999998</v>
      </c>
      <c r="BF56" s="46">
        <f t="shared" si="149"/>
        <v>59.331082884905726</v>
      </c>
      <c r="BG56" s="46"/>
      <c r="BH56" s="46"/>
      <c r="BI56" s="46"/>
      <c r="BJ56" s="46"/>
      <c r="BK56" s="46"/>
      <c r="BL56" s="46"/>
      <c r="BM56" s="46">
        <v>5193.2</v>
      </c>
      <c r="BN56" s="46">
        <v>2926.9569100000003</v>
      </c>
      <c r="BO56" s="46">
        <f t="shared" si="152"/>
        <v>56.361336170376653</v>
      </c>
      <c r="BP56" s="46">
        <v>840</v>
      </c>
      <c r="BQ56" s="46">
        <v>107.06100000000001</v>
      </c>
      <c r="BR56" s="46">
        <f t="shared" si="347"/>
        <v>12.745357142857145</v>
      </c>
      <c r="BS56" s="46"/>
      <c r="BT56" s="139"/>
      <c r="BU56" s="139"/>
      <c r="BV56" s="46"/>
      <c r="BW56" s="139"/>
      <c r="BX56" s="42"/>
      <c r="BY56" s="46"/>
      <c r="BZ56" s="139"/>
      <c r="CA56" s="139"/>
      <c r="CB56" s="46"/>
      <c r="CC56" s="139"/>
      <c r="CD56" s="139"/>
      <c r="CE56" s="46"/>
      <c r="CF56" s="139"/>
      <c r="CG56" s="139"/>
      <c r="CH56" s="46"/>
      <c r="CI56" s="139"/>
      <c r="CJ56" s="139"/>
      <c r="CK56" s="46"/>
      <c r="CL56" s="139"/>
      <c r="CM56" s="139"/>
      <c r="CN56" s="46">
        <v>574.20000000000005</v>
      </c>
      <c r="CO56" s="139">
        <v>14.2</v>
      </c>
      <c r="CP56" s="46">
        <f t="shared" si="299"/>
        <v>2.473005921281783</v>
      </c>
      <c r="CQ56" s="46">
        <v>10865.7</v>
      </c>
      <c r="CR56" s="46">
        <v>5484.6939299999995</v>
      </c>
      <c r="CS56" s="46">
        <f>CR56/CQ56*100</f>
        <v>50.477133824788091</v>
      </c>
      <c r="CT56" s="46">
        <v>3650</v>
      </c>
      <c r="CU56" s="46">
        <v>607.38242000000002</v>
      </c>
      <c r="CV56" s="46">
        <f>CU56/CT56*100</f>
        <v>16.640614246575343</v>
      </c>
      <c r="CW56" s="46">
        <v>41084.6</v>
      </c>
      <c r="CX56" s="46">
        <v>22199.302</v>
      </c>
      <c r="CY56" s="46">
        <f t="shared" si="159"/>
        <v>54.033146239710263</v>
      </c>
      <c r="CZ56" s="46"/>
      <c r="DA56" s="139"/>
      <c r="DB56" s="42"/>
      <c r="DC56" s="46">
        <v>6305.4</v>
      </c>
      <c r="DD56" s="46">
        <v>2155.1329700000001</v>
      </c>
      <c r="DE56" s="46">
        <f>DD56/DC56*100</f>
        <v>34.179163415485142</v>
      </c>
      <c r="DF56" s="46">
        <v>1200.0999999999999</v>
      </c>
      <c r="DG56" s="46">
        <v>319.90800000000002</v>
      </c>
      <c r="DH56" s="46">
        <f>DG56/DF56*100</f>
        <v>26.656778601783188</v>
      </c>
      <c r="DI56" s="46">
        <v>13975</v>
      </c>
      <c r="DJ56" s="46">
        <v>7305.9466199999997</v>
      </c>
      <c r="DK56" s="46">
        <f t="shared" ref="DK56" si="385">DJ56/DI56*100</f>
        <v>52.278687799642221</v>
      </c>
      <c r="DL56" s="46">
        <v>14263</v>
      </c>
      <c r="DM56" s="46">
        <v>14263</v>
      </c>
      <c r="DN56" s="46">
        <f t="shared" ref="DN56" si="386">DM56/DL56*100</f>
        <v>100</v>
      </c>
      <c r="DO56" s="46"/>
      <c r="DP56" s="139"/>
      <c r="DQ56" s="139"/>
      <c r="DR56" s="46"/>
      <c r="DS56" s="139"/>
      <c r="DT56" s="139"/>
      <c r="DU56" s="46"/>
      <c r="DV56" s="139"/>
      <c r="DW56" s="93"/>
      <c r="DX56" s="46"/>
      <c r="DY56" s="139"/>
      <c r="DZ56" s="139"/>
      <c r="EA56" s="46"/>
      <c r="EB56" s="46"/>
      <c r="EC56" s="46"/>
      <c r="ED56" s="46"/>
      <c r="EE56" s="46"/>
      <c r="EF56" s="42"/>
      <c r="EG56" s="46"/>
      <c r="EH56" s="46"/>
      <c r="EI56" s="46"/>
      <c r="EJ56" s="46">
        <v>87150.44945</v>
      </c>
      <c r="EK56" s="46">
        <v>80140.794880000001</v>
      </c>
      <c r="EL56" s="46">
        <f t="shared" si="363"/>
        <v>91.956834859444328</v>
      </c>
      <c r="EM56" s="46">
        <v>8003.2</v>
      </c>
      <c r="EN56" s="46">
        <v>6277.0260699999999</v>
      </c>
      <c r="EO56" s="46">
        <f t="shared" si="365"/>
        <v>78.431453293682523</v>
      </c>
      <c r="EP56" s="46"/>
      <c r="EQ56" s="46"/>
      <c r="ER56" s="42"/>
      <c r="ES56" s="46"/>
      <c r="ET56" s="46"/>
      <c r="EU56" s="42"/>
      <c r="EV56" s="46"/>
      <c r="EW56" s="46"/>
      <c r="EX56" s="46"/>
      <c r="EY56" s="46"/>
      <c r="EZ56" s="46"/>
      <c r="FA56" s="42"/>
      <c r="FB56" s="46"/>
      <c r="FC56" s="46"/>
      <c r="FD56" s="42"/>
      <c r="FE56" s="46"/>
      <c r="FF56" s="46"/>
      <c r="FG56" s="42"/>
      <c r="FH56" s="46">
        <v>3000</v>
      </c>
      <c r="FI56" s="46">
        <v>3000</v>
      </c>
      <c r="FJ56" s="42">
        <f>FI56/FH56*100</f>
        <v>100</v>
      </c>
      <c r="FK56" s="46">
        <v>7837.4</v>
      </c>
      <c r="FL56" s="46">
        <v>6657.89696</v>
      </c>
      <c r="FM56" s="42">
        <f>FL56/FK56*100</f>
        <v>84.950327404496392</v>
      </c>
      <c r="FN56" s="46">
        <v>94</v>
      </c>
      <c r="FO56" s="46">
        <v>94</v>
      </c>
      <c r="FP56" s="42">
        <f>FO56/FN56*100</f>
        <v>100</v>
      </c>
      <c r="FQ56" s="46"/>
      <c r="FR56" s="46"/>
      <c r="FS56" s="42"/>
      <c r="FT56" s="46"/>
      <c r="FU56" s="46"/>
      <c r="FV56" s="42"/>
      <c r="FW56" s="46"/>
      <c r="FX56" s="46"/>
      <c r="FY56" s="42"/>
      <c r="FZ56" s="46"/>
      <c r="GA56" s="46"/>
      <c r="GB56" s="42"/>
      <c r="GC56" s="46"/>
      <c r="GD56" s="46"/>
      <c r="GE56" s="42"/>
      <c r="GF56" s="46"/>
      <c r="GG56" s="46"/>
      <c r="GH56" s="42"/>
      <c r="GI56" s="46"/>
      <c r="GJ56" s="46"/>
      <c r="GK56" s="42"/>
      <c r="GL56" s="46">
        <v>2854.3877599999996</v>
      </c>
      <c r="GM56" s="46">
        <v>2854.3877599999996</v>
      </c>
      <c r="GN56" s="42">
        <f>GM56/GL56*100</f>
        <v>100</v>
      </c>
      <c r="GO56" s="46"/>
      <c r="GP56" s="139"/>
      <c r="GQ56" s="93"/>
      <c r="GR56" s="46"/>
      <c r="GS56" s="139"/>
      <c r="GT56" s="93"/>
      <c r="GU56" s="46"/>
      <c r="GV56" s="46"/>
      <c r="GW56" s="42"/>
      <c r="GX56" s="46"/>
      <c r="GY56" s="46"/>
      <c r="GZ56" s="42"/>
      <c r="HA56" s="46"/>
      <c r="HB56" s="46"/>
      <c r="HC56" s="42"/>
      <c r="HD56" s="46"/>
      <c r="HE56" s="46"/>
      <c r="HF56" s="42"/>
      <c r="HG56" s="46"/>
      <c r="HH56" s="46"/>
      <c r="HI56" s="42"/>
      <c r="HJ56" s="46"/>
      <c r="HK56" s="46"/>
      <c r="HL56" s="42"/>
      <c r="HM56" s="46"/>
      <c r="HN56" s="46"/>
      <c r="HO56" s="42"/>
      <c r="HP56" s="46"/>
      <c r="HQ56" s="46"/>
      <c r="HR56" s="42"/>
      <c r="HS56" s="46"/>
      <c r="HT56" s="46"/>
      <c r="HU56" s="42"/>
    </row>
    <row r="57" spans="1:229" s="18" customFormat="1" ht="15.75" x14ac:dyDescent="0.25">
      <c r="A57" s="23" t="s">
        <v>393</v>
      </c>
      <c r="B57" s="159">
        <f t="shared" si="135"/>
        <v>472245.5466</v>
      </c>
      <c r="C57" s="159">
        <f t="shared" si="136"/>
        <v>178387.13608999999</v>
      </c>
      <c r="D57" s="42">
        <f>C57/B57*100</f>
        <v>37.774233632127171</v>
      </c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>
        <v>216.81279999999998</v>
      </c>
      <c r="AP57" s="42">
        <v>216.81279999999998</v>
      </c>
      <c r="AQ57" s="42">
        <f>AP57/AO57*100</f>
        <v>100</v>
      </c>
      <c r="AR57" s="42"/>
      <c r="AS57" s="42"/>
      <c r="AT57" s="42"/>
      <c r="AU57" s="42"/>
      <c r="AV57" s="42"/>
      <c r="AW57" s="42"/>
      <c r="AX57" s="42">
        <v>3000</v>
      </c>
      <c r="AY57" s="42">
        <v>900</v>
      </c>
      <c r="AZ57" s="42">
        <f t="shared" si="137"/>
        <v>30</v>
      </c>
      <c r="BA57" s="42">
        <v>5000</v>
      </c>
      <c r="BB57" s="42">
        <v>5000</v>
      </c>
      <c r="BC57" s="42">
        <f>BB57/BA57*100</f>
        <v>100</v>
      </c>
      <c r="BD57" s="143"/>
      <c r="BE57" s="143"/>
      <c r="BF57" s="143"/>
      <c r="BG57" s="42"/>
      <c r="BH57" s="42"/>
      <c r="BI57" s="140"/>
      <c r="BJ57" s="42"/>
      <c r="BK57" s="42"/>
      <c r="BL57" s="140"/>
      <c r="BM57" s="42"/>
      <c r="BN57" s="42"/>
      <c r="BO57" s="140"/>
      <c r="BP57" s="42"/>
      <c r="BQ57" s="42"/>
      <c r="BR57" s="140"/>
      <c r="BS57" s="42"/>
      <c r="BT57" s="42"/>
      <c r="BU57" s="140"/>
      <c r="BV57" s="42">
        <v>1965.5788799999998</v>
      </c>
      <c r="BW57" s="42">
        <v>1965.5788799999998</v>
      </c>
      <c r="BX57" s="42">
        <f>BW57/BV57*100</f>
        <v>100</v>
      </c>
      <c r="BY57" s="42"/>
      <c r="BZ57" s="42"/>
      <c r="CA57" s="140"/>
      <c r="CB57" s="42"/>
      <c r="CC57" s="42"/>
      <c r="CD57" s="140"/>
      <c r="CE57" s="42"/>
      <c r="CF57" s="42"/>
      <c r="CG57" s="140"/>
      <c r="CH57" s="42"/>
      <c r="CI57" s="42"/>
      <c r="CJ57" s="140"/>
      <c r="CK57" s="42"/>
      <c r="CL57" s="42"/>
      <c r="CM57" s="42"/>
      <c r="CN57" s="42"/>
      <c r="CO57" s="42"/>
      <c r="CP57" s="140"/>
      <c r="CQ57" s="46"/>
      <c r="CR57" s="42"/>
      <c r="CS57" s="140"/>
      <c r="CT57" s="46"/>
      <c r="CU57" s="42"/>
      <c r="CV57" s="140"/>
      <c r="CW57" s="46"/>
      <c r="CX57" s="42"/>
      <c r="CY57" s="140"/>
      <c r="CZ57" s="46"/>
      <c r="DA57" s="42"/>
      <c r="DB57" s="42"/>
      <c r="DC57" s="46"/>
      <c r="DD57" s="42"/>
      <c r="DE57" s="140"/>
      <c r="DF57" s="46"/>
      <c r="DG57" s="42"/>
      <c r="DH57" s="140"/>
      <c r="DI57" s="42"/>
      <c r="DJ57" s="42"/>
      <c r="DK57" s="140"/>
      <c r="DL57" s="42"/>
      <c r="DM57" s="42"/>
      <c r="DN57" s="140"/>
      <c r="DO57" s="46"/>
      <c r="DP57" s="42"/>
      <c r="DQ57" s="140"/>
      <c r="DR57" s="46"/>
      <c r="DS57" s="42"/>
      <c r="DT57" s="140"/>
      <c r="DU57" s="46">
        <v>6178.57143</v>
      </c>
      <c r="DV57" s="42">
        <v>6178.57143</v>
      </c>
      <c r="DW57" s="93">
        <f>DV57/DU57*100</f>
        <v>100</v>
      </c>
      <c r="DX57" s="46"/>
      <c r="DY57" s="42"/>
      <c r="DZ57" s="140"/>
      <c r="EA57" s="42"/>
      <c r="EB57" s="42"/>
      <c r="EC57" s="140"/>
      <c r="ED57" s="42"/>
      <c r="EE57" s="42"/>
      <c r="EF57" s="42"/>
      <c r="EG57" s="42"/>
      <c r="EH57" s="42"/>
      <c r="EI57" s="140"/>
      <c r="EJ57" s="42"/>
      <c r="EK57" s="42"/>
      <c r="EL57" s="140"/>
      <c r="EM57" s="42"/>
      <c r="EN57" s="42"/>
      <c r="EO57" s="140"/>
      <c r="EP57" s="42">
        <v>308784.11595000001</v>
      </c>
      <c r="EQ57" s="42">
        <v>64370.673320000002</v>
      </c>
      <c r="ER57" s="42">
        <f t="shared" si="367"/>
        <v>20.846497599773965</v>
      </c>
      <c r="ES57" s="42">
        <v>131755.52372</v>
      </c>
      <c r="ET57" s="42">
        <v>84410.555840000001</v>
      </c>
      <c r="EU57" s="42">
        <f t="shared" ref="EU57" si="387">ET57/ES57*100</f>
        <v>64.066047067130896</v>
      </c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>
        <v>15344.94382</v>
      </c>
      <c r="FX57" s="42">
        <v>15344.94382</v>
      </c>
      <c r="FY57" s="42">
        <f>FX57/FW57*100</f>
        <v>100</v>
      </c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6"/>
      <c r="GP57" s="42"/>
      <c r="GQ57" s="93"/>
      <c r="GR57" s="46"/>
      <c r="GS57" s="42"/>
      <c r="GT57" s="93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</row>
    <row r="58" spans="1:229" s="18" customFormat="1" ht="15.75" x14ac:dyDescent="0.25">
      <c r="A58" s="23" t="s">
        <v>385</v>
      </c>
      <c r="B58" s="159">
        <f t="shared" si="135"/>
        <v>3666</v>
      </c>
      <c r="C58" s="159">
        <f t="shared" si="136"/>
        <v>3666</v>
      </c>
      <c r="D58" s="42">
        <f t="shared" ref="D58:D72" si="388">C58/B58*100</f>
        <v>100</v>
      </c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143"/>
      <c r="BE58" s="143"/>
      <c r="BF58" s="143"/>
      <c r="BG58" s="42"/>
      <c r="BH58" s="42"/>
      <c r="BI58" s="140"/>
      <c r="BJ58" s="42"/>
      <c r="BK58" s="42"/>
      <c r="BL58" s="140"/>
      <c r="BM58" s="42"/>
      <c r="BN58" s="42"/>
      <c r="BO58" s="140"/>
      <c r="BP58" s="42"/>
      <c r="BQ58" s="42"/>
      <c r="BR58" s="140"/>
      <c r="BS58" s="42"/>
      <c r="BT58" s="42"/>
      <c r="BU58" s="140"/>
      <c r="BV58" s="42"/>
      <c r="BW58" s="42"/>
      <c r="BX58" s="140"/>
      <c r="BY58" s="42"/>
      <c r="BZ58" s="42"/>
      <c r="CA58" s="140"/>
      <c r="CB58" s="42"/>
      <c r="CC58" s="42"/>
      <c r="CD58" s="140"/>
      <c r="CE58" s="42"/>
      <c r="CF58" s="42"/>
      <c r="CG58" s="140"/>
      <c r="CH58" s="42"/>
      <c r="CI58" s="42"/>
      <c r="CJ58" s="140"/>
      <c r="CK58" s="42"/>
      <c r="CL58" s="42"/>
      <c r="CM58" s="42"/>
      <c r="CN58" s="42"/>
      <c r="CO58" s="42"/>
      <c r="CP58" s="140"/>
      <c r="CQ58" s="46"/>
      <c r="CR58" s="42"/>
      <c r="CS58" s="140"/>
      <c r="CT58" s="46"/>
      <c r="CU58" s="42"/>
      <c r="CV58" s="140"/>
      <c r="CW58" s="46"/>
      <c r="CX58" s="42"/>
      <c r="CY58" s="140"/>
      <c r="CZ58" s="46">
        <v>3666</v>
      </c>
      <c r="DA58" s="42">
        <v>3666</v>
      </c>
      <c r="DB58" s="42">
        <f t="shared" si="280"/>
        <v>100</v>
      </c>
      <c r="DC58" s="46"/>
      <c r="DD58" s="42"/>
      <c r="DE58" s="140"/>
      <c r="DF58" s="46"/>
      <c r="DG58" s="42"/>
      <c r="DH58" s="140"/>
      <c r="DI58" s="42"/>
      <c r="DJ58" s="42"/>
      <c r="DK58" s="140"/>
      <c r="DL58" s="42"/>
      <c r="DM58" s="42"/>
      <c r="DN58" s="140"/>
      <c r="DO58" s="46"/>
      <c r="DP58" s="42"/>
      <c r="DQ58" s="140"/>
      <c r="DR58" s="46"/>
      <c r="DS58" s="42"/>
      <c r="DT58" s="140"/>
      <c r="DU58" s="46"/>
      <c r="DV58" s="42"/>
      <c r="DW58" s="140"/>
      <c r="DX58" s="46"/>
      <c r="DY58" s="42"/>
      <c r="DZ58" s="140"/>
      <c r="EA58" s="42"/>
      <c r="EB58" s="42"/>
      <c r="EC58" s="140"/>
      <c r="ED58" s="42"/>
      <c r="EE58" s="42"/>
      <c r="EF58" s="42"/>
      <c r="EG58" s="42"/>
      <c r="EH58" s="42"/>
      <c r="EI58" s="140"/>
      <c r="EJ58" s="42"/>
      <c r="EK58" s="42"/>
      <c r="EL58" s="140"/>
      <c r="EM58" s="42"/>
      <c r="EN58" s="42"/>
      <c r="EO58" s="140"/>
      <c r="EP58" s="42"/>
      <c r="EQ58" s="42"/>
      <c r="ER58" s="140"/>
      <c r="ES58" s="42"/>
      <c r="ET58" s="42"/>
      <c r="EU58" s="140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6"/>
      <c r="GP58" s="42"/>
      <c r="GQ58" s="140"/>
      <c r="GR58" s="46"/>
      <c r="GS58" s="42"/>
      <c r="GT58" s="140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</row>
    <row r="59" spans="1:229" s="18" customFormat="1" ht="15.75" x14ac:dyDescent="0.25">
      <c r="A59" s="23" t="s">
        <v>386</v>
      </c>
      <c r="B59" s="159">
        <f t="shared" si="135"/>
        <v>7140</v>
      </c>
      <c r="C59" s="159">
        <f t="shared" si="136"/>
        <v>7140</v>
      </c>
      <c r="D59" s="42">
        <f t="shared" si="388"/>
        <v>100</v>
      </c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143"/>
      <c r="BE59" s="143"/>
      <c r="BF59" s="143"/>
      <c r="BG59" s="42"/>
      <c r="BH59" s="42"/>
      <c r="BI59" s="140"/>
      <c r="BJ59" s="42"/>
      <c r="BK59" s="42"/>
      <c r="BL59" s="140"/>
      <c r="BM59" s="42"/>
      <c r="BN59" s="42"/>
      <c r="BO59" s="140"/>
      <c r="BP59" s="42"/>
      <c r="BQ59" s="42"/>
      <c r="BR59" s="140"/>
      <c r="BS59" s="42"/>
      <c r="BT59" s="42"/>
      <c r="BU59" s="140"/>
      <c r="BV59" s="42"/>
      <c r="BW59" s="42"/>
      <c r="BX59" s="140"/>
      <c r="BY59" s="42"/>
      <c r="BZ59" s="42"/>
      <c r="CA59" s="140"/>
      <c r="CB59" s="42"/>
      <c r="CC59" s="42"/>
      <c r="CD59" s="140"/>
      <c r="CE59" s="42"/>
      <c r="CF59" s="42"/>
      <c r="CG59" s="140"/>
      <c r="CH59" s="42"/>
      <c r="CI59" s="42"/>
      <c r="CJ59" s="140"/>
      <c r="CK59" s="42"/>
      <c r="CL59" s="42"/>
      <c r="CM59" s="42"/>
      <c r="CN59" s="42"/>
      <c r="CO59" s="42"/>
      <c r="CP59" s="140"/>
      <c r="CQ59" s="46"/>
      <c r="CR59" s="42"/>
      <c r="CS59" s="140"/>
      <c r="CT59" s="46"/>
      <c r="CU59" s="42"/>
      <c r="CV59" s="140"/>
      <c r="CW59" s="46"/>
      <c r="CX59" s="42"/>
      <c r="CY59" s="140"/>
      <c r="CZ59" s="46">
        <v>7140</v>
      </c>
      <c r="DA59" s="42">
        <v>7140</v>
      </c>
      <c r="DB59" s="42">
        <f t="shared" si="280"/>
        <v>100</v>
      </c>
      <c r="DC59" s="46"/>
      <c r="DD59" s="42"/>
      <c r="DE59" s="140"/>
      <c r="DF59" s="46"/>
      <c r="DG59" s="42"/>
      <c r="DH59" s="140"/>
      <c r="DI59" s="42"/>
      <c r="DJ59" s="42"/>
      <c r="DK59" s="140"/>
      <c r="DL59" s="42"/>
      <c r="DM59" s="42"/>
      <c r="DN59" s="140"/>
      <c r="DO59" s="46"/>
      <c r="DP59" s="42"/>
      <c r="DQ59" s="140"/>
      <c r="DR59" s="46"/>
      <c r="DS59" s="42"/>
      <c r="DT59" s="140"/>
      <c r="DU59" s="46"/>
      <c r="DV59" s="42"/>
      <c r="DW59" s="140"/>
      <c r="DX59" s="46"/>
      <c r="DY59" s="42"/>
      <c r="DZ59" s="140"/>
      <c r="EA59" s="42"/>
      <c r="EB59" s="42"/>
      <c r="EC59" s="140"/>
      <c r="ED59" s="42"/>
      <c r="EE59" s="42"/>
      <c r="EF59" s="42"/>
      <c r="EG59" s="42"/>
      <c r="EH59" s="42"/>
      <c r="EI59" s="140"/>
      <c r="EJ59" s="42"/>
      <c r="EK59" s="42"/>
      <c r="EL59" s="140"/>
      <c r="EM59" s="42"/>
      <c r="EN59" s="42"/>
      <c r="EO59" s="140"/>
      <c r="EP59" s="42"/>
      <c r="EQ59" s="42"/>
      <c r="ER59" s="140"/>
      <c r="ES59" s="42"/>
      <c r="ET59" s="42"/>
      <c r="EU59" s="140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6"/>
      <c r="GP59" s="42"/>
      <c r="GQ59" s="140"/>
      <c r="GR59" s="46"/>
      <c r="GS59" s="42"/>
      <c r="GT59" s="140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</row>
    <row r="60" spans="1:229" s="18" customFormat="1" ht="15.75" x14ac:dyDescent="0.25">
      <c r="A60" s="23" t="s">
        <v>387</v>
      </c>
      <c r="B60" s="159">
        <f t="shared" si="135"/>
        <v>2598</v>
      </c>
      <c r="C60" s="159">
        <f t="shared" si="136"/>
        <v>2598</v>
      </c>
      <c r="D60" s="42">
        <f t="shared" si="388"/>
        <v>100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143"/>
      <c r="BE60" s="143"/>
      <c r="BF60" s="143"/>
      <c r="BG60" s="42"/>
      <c r="BH60" s="42"/>
      <c r="BI60" s="140"/>
      <c r="BJ60" s="42"/>
      <c r="BK60" s="42"/>
      <c r="BL60" s="140"/>
      <c r="BM60" s="42"/>
      <c r="BN60" s="42"/>
      <c r="BO60" s="140"/>
      <c r="BP60" s="42"/>
      <c r="BQ60" s="42"/>
      <c r="BR60" s="140"/>
      <c r="BS60" s="42"/>
      <c r="BT60" s="42"/>
      <c r="BU60" s="140"/>
      <c r="BV60" s="42"/>
      <c r="BW60" s="42"/>
      <c r="BX60" s="140"/>
      <c r="BY60" s="42"/>
      <c r="BZ60" s="42"/>
      <c r="CA60" s="140"/>
      <c r="CB60" s="42"/>
      <c r="CC60" s="42"/>
      <c r="CD60" s="140"/>
      <c r="CE60" s="42"/>
      <c r="CF60" s="42"/>
      <c r="CG60" s="140"/>
      <c r="CH60" s="42"/>
      <c r="CI60" s="42"/>
      <c r="CJ60" s="140"/>
      <c r="CK60" s="42"/>
      <c r="CL60" s="42"/>
      <c r="CM60" s="42"/>
      <c r="CN60" s="42"/>
      <c r="CO60" s="42"/>
      <c r="CP60" s="140"/>
      <c r="CQ60" s="46"/>
      <c r="CR60" s="42"/>
      <c r="CS60" s="140"/>
      <c r="CT60" s="46"/>
      <c r="CU60" s="42"/>
      <c r="CV60" s="140"/>
      <c r="CW60" s="46"/>
      <c r="CX60" s="42"/>
      <c r="CY60" s="140"/>
      <c r="CZ60" s="46">
        <v>2598</v>
      </c>
      <c r="DA60" s="42">
        <v>2598</v>
      </c>
      <c r="DB60" s="42">
        <f t="shared" si="280"/>
        <v>100</v>
      </c>
      <c r="DC60" s="46"/>
      <c r="DD60" s="42"/>
      <c r="DE60" s="140"/>
      <c r="DF60" s="46"/>
      <c r="DG60" s="42"/>
      <c r="DH60" s="140"/>
      <c r="DI60" s="42"/>
      <c r="DJ60" s="42"/>
      <c r="DK60" s="140"/>
      <c r="DL60" s="42"/>
      <c r="DM60" s="42"/>
      <c r="DN60" s="140"/>
      <c r="DO60" s="46"/>
      <c r="DP60" s="42"/>
      <c r="DQ60" s="140"/>
      <c r="DR60" s="46"/>
      <c r="DS60" s="42"/>
      <c r="DT60" s="140"/>
      <c r="DU60" s="46"/>
      <c r="DV60" s="42"/>
      <c r="DW60" s="140"/>
      <c r="DX60" s="46"/>
      <c r="DY60" s="42"/>
      <c r="DZ60" s="140"/>
      <c r="EA60" s="42"/>
      <c r="EB60" s="42"/>
      <c r="EC60" s="140"/>
      <c r="ED60" s="42"/>
      <c r="EE60" s="42"/>
      <c r="EF60" s="42"/>
      <c r="EG60" s="42"/>
      <c r="EH60" s="42"/>
      <c r="EI60" s="140"/>
      <c r="EJ60" s="42"/>
      <c r="EK60" s="42"/>
      <c r="EL60" s="140"/>
      <c r="EM60" s="42"/>
      <c r="EN60" s="42"/>
      <c r="EO60" s="140"/>
      <c r="EP60" s="42"/>
      <c r="EQ60" s="42"/>
      <c r="ER60" s="140"/>
      <c r="ES60" s="42"/>
      <c r="ET60" s="42"/>
      <c r="EU60" s="140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6"/>
      <c r="GP60" s="42"/>
      <c r="GQ60" s="140"/>
      <c r="GR60" s="46"/>
      <c r="GS60" s="42"/>
      <c r="GT60" s="140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42"/>
    </row>
    <row r="61" spans="1:229" s="18" customFormat="1" ht="15.75" x14ac:dyDescent="0.25">
      <c r="A61" s="23" t="s">
        <v>563</v>
      </c>
      <c r="B61" s="159">
        <f t="shared" si="135"/>
        <v>3087</v>
      </c>
      <c r="C61" s="159">
        <f t="shared" si="136"/>
        <v>3087</v>
      </c>
      <c r="D61" s="42">
        <f t="shared" si="388"/>
        <v>100</v>
      </c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143"/>
      <c r="BE61" s="143"/>
      <c r="BF61" s="143"/>
      <c r="BG61" s="42"/>
      <c r="BH61" s="42"/>
      <c r="BI61" s="140"/>
      <c r="BJ61" s="42"/>
      <c r="BK61" s="42"/>
      <c r="BL61" s="140"/>
      <c r="BM61" s="42"/>
      <c r="BN61" s="42"/>
      <c r="BO61" s="140"/>
      <c r="BP61" s="42"/>
      <c r="BQ61" s="42"/>
      <c r="BR61" s="140"/>
      <c r="BS61" s="42"/>
      <c r="BT61" s="42"/>
      <c r="BU61" s="140"/>
      <c r="BV61" s="42"/>
      <c r="BW61" s="42"/>
      <c r="BX61" s="140"/>
      <c r="BY61" s="42"/>
      <c r="BZ61" s="42"/>
      <c r="CA61" s="140"/>
      <c r="CB61" s="42"/>
      <c r="CC61" s="42"/>
      <c r="CD61" s="140"/>
      <c r="CE61" s="42"/>
      <c r="CF61" s="42"/>
      <c r="CG61" s="140"/>
      <c r="CH61" s="42"/>
      <c r="CI61" s="42"/>
      <c r="CJ61" s="140"/>
      <c r="CK61" s="42"/>
      <c r="CL61" s="42"/>
      <c r="CM61" s="42"/>
      <c r="CN61" s="42"/>
      <c r="CO61" s="42"/>
      <c r="CP61" s="140"/>
      <c r="CQ61" s="46"/>
      <c r="CR61" s="42"/>
      <c r="CS61" s="140"/>
      <c r="CT61" s="46"/>
      <c r="CU61" s="42"/>
      <c r="CV61" s="140"/>
      <c r="CW61" s="46"/>
      <c r="CX61" s="42"/>
      <c r="CY61" s="140"/>
      <c r="CZ61" s="46">
        <v>3087</v>
      </c>
      <c r="DA61" s="42">
        <v>3087</v>
      </c>
      <c r="DB61" s="42">
        <f t="shared" si="280"/>
        <v>100</v>
      </c>
      <c r="DC61" s="46"/>
      <c r="DD61" s="42"/>
      <c r="DE61" s="140"/>
      <c r="DF61" s="46"/>
      <c r="DG61" s="42"/>
      <c r="DH61" s="140"/>
      <c r="DI61" s="42"/>
      <c r="DJ61" s="42"/>
      <c r="DK61" s="140"/>
      <c r="DL61" s="42"/>
      <c r="DM61" s="42"/>
      <c r="DN61" s="140"/>
      <c r="DO61" s="46"/>
      <c r="DP61" s="42"/>
      <c r="DQ61" s="140"/>
      <c r="DR61" s="46"/>
      <c r="DS61" s="42"/>
      <c r="DT61" s="140"/>
      <c r="DU61" s="46"/>
      <c r="DV61" s="42"/>
      <c r="DW61" s="140"/>
      <c r="DX61" s="46"/>
      <c r="DY61" s="42"/>
      <c r="DZ61" s="140"/>
      <c r="EA61" s="42"/>
      <c r="EB61" s="42"/>
      <c r="EC61" s="140"/>
      <c r="ED61" s="42"/>
      <c r="EE61" s="42"/>
      <c r="EF61" s="42"/>
      <c r="EG61" s="42"/>
      <c r="EH61" s="42"/>
      <c r="EI61" s="140"/>
      <c r="EJ61" s="42"/>
      <c r="EK61" s="42"/>
      <c r="EL61" s="140"/>
      <c r="EM61" s="42"/>
      <c r="EN61" s="42"/>
      <c r="EO61" s="140"/>
      <c r="EP61" s="42"/>
      <c r="EQ61" s="42"/>
      <c r="ER61" s="140"/>
      <c r="ES61" s="42"/>
      <c r="ET61" s="42"/>
      <c r="EU61" s="140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6"/>
      <c r="GP61" s="42"/>
      <c r="GQ61" s="140"/>
      <c r="GR61" s="46"/>
      <c r="GS61" s="42"/>
      <c r="GT61" s="140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</row>
    <row r="62" spans="1:229" s="18" customFormat="1" ht="15.75" x14ac:dyDescent="0.25">
      <c r="A62" s="23" t="s">
        <v>388</v>
      </c>
      <c r="B62" s="159">
        <f t="shared" si="135"/>
        <v>3768</v>
      </c>
      <c r="C62" s="159">
        <f t="shared" si="136"/>
        <v>3768</v>
      </c>
      <c r="D62" s="42">
        <f t="shared" si="388"/>
        <v>100</v>
      </c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143"/>
      <c r="BE62" s="143"/>
      <c r="BF62" s="143"/>
      <c r="BG62" s="42"/>
      <c r="BH62" s="42"/>
      <c r="BI62" s="140"/>
      <c r="BJ62" s="42"/>
      <c r="BK62" s="42"/>
      <c r="BL62" s="140"/>
      <c r="BM62" s="42"/>
      <c r="BN62" s="42"/>
      <c r="BO62" s="140"/>
      <c r="BP62" s="42"/>
      <c r="BQ62" s="42"/>
      <c r="BR62" s="140"/>
      <c r="BS62" s="42"/>
      <c r="BT62" s="42"/>
      <c r="BU62" s="140"/>
      <c r="BV62" s="42"/>
      <c r="BW62" s="42"/>
      <c r="BX62" s="140"/>
      <c r="BY62" s="42"/>
      <c r="BZ62" s="42"/>
      <c r="CA62" s="140"/>
      <c r="CB62" s="42"/>
      <c r="CC62" s="42"/>
      <c r="CD62" s="140"/>
      <c r="CE62" s="42"/>
      <c r="CF62" s="42"/>
      <c r="CG62" s="140"/>
      <c r="CH62" s="42"/>
      <c r="CI62" s="42"/>
      <c r="CJ62" s="140"/>
      <c r="CK62" s="42"/>
      <c r="CL62" s="42"/>
      <c r="CM62" s="42"/>
      <c r="CN62" s="42"/>
      <c r="CO62" s="42"/>
      <c r="CP62" s="140"/>
      <c r="CQ62" s="46"/>
      <c r="CR62" s="42"/>
      <c r="CS62" s="140"/>
      <c r="CT62" s="46"/>
      <c r="CU62" s="42"/>
      <c r="CV62" s="140"/>
      <c r="CW62" s="46"/>
      <c r="CX62" s="42"/>
      <c r="CY62" s="140"/>
      <c r="CZ62" s="46">
        <v>3768</v>
      </c>
      <c r="DA62" s="42">
        <v>3768</v>
      </c>
      <c r="DB62" s="42">
        <f t="shared" si="280"/>
        <v>100</v>
      </c>
      <c r="DC62" s="46"/>
      <c r="DD62" s="42"/>
      <c r="DE62" s="140"/>
      <c r="DF62" s="46"/>
      <c r="DG62" s="42"/>
      <c r="DH62" s="140"/>
      <c r="DI62" s="42"/>
      <c r="DJ62" s="42"/>
      <c r="DK62" s="140"/>
      <c r="DL62" s="42"/>
      <c r="DM62" s="42"/>
      <c r="DN62" s="140"/>
      <c r="DO62" s="46"/>
      <c r="DP62" s="42"/>
      <c r="DQ62" s="140"/>
      <c r="DR62" s="46"/>
      <c r="DS62" s="42"/>
      <c r="DT62" s="140"/>
      <c r="DU62" s="46"/>
      <c r="DV62" s="42"/>
      <c r="DW62" s="140"/>
      <c r="DX62" s="46"/>
      <c r="DY62" s="42"/>
      <c r="DZ62" s="140"/>
      <c r="EA62" s="42"/>
      <c r="EB62" s="42"/>
      <c r="EC62" s="140"/>
      <c r="ED62" s="42"/>
      <c r="EE62" s="42"/>
      <c r="EF62" s="42"/>
      <c r="EG62" s="42"/>
      <c r="EH62" s="42"/>
      <c r="EI62" s="140"/>
      <c r="EJ62" s="42"/>
      <c r="EK62" s="42"/>
      <c r="EL62" s="140"/>
      <c r="EM62" s="42"/>
      <c r="EN62" s="42"/>
      <c r="EO62" s="140"/>
      <c r="EP62" s="42"/>
      <c r="EQ62" s="42"/>
      <c r="ER62" s="140"/>
      <c r="ES62" s="42"/>
      <c r="ET62" s="42"/>
      <c r="EU62" s="140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6"/>
      <c r="GP62" s="42"/>
      <c r="GQ62" s="140"/>
      <c r="GR62" s="46"/>
      <c r="GS62" s="42"/>
      <c r="GT62" s="140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</row>
    <row r="63" spans="1:229" s="18" customFormat="1" ht="15.75" x14ac:dyDescent="0.25">
      <c r="A63" s="23" t="s">
        <v>223</v>
      </c>
      <c r="B63" s="159">
        <f t="shared" si="135"/>
        <v>4944</v>
      </c>
      <c r="C63" s="159">
        <f t="shared" si="136"/>
        <v>4944</v>
      </c>
      <c r="D63" s="42">
        <f t="shared" si="388"/>
        <v>100</v>
      </c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143"/>
      <c r="BE63" s="143"/>
      <c r="BF63" s="143"/>
      <c r="BG63" s="42"/>
      <c r="BH63" s="42"/>
      <c r="BI63" s="140"/>
      <c r="BJ63" s="42"/>
      <c r="BK63" s="42"/>
      <c r="BL63" s="140"/>
      <c r="BM63" s="42"/>
      <c r="BN63" s="42"/>
      <c r="BO63" s="140"/>
      <c r="BP63" s="42"/>
      <c r="BQ63" s="42"/>
      <c r="BR63" s="140"/>
      <c r="BS63" s="42"/>
      <c r="BT63" s="42"/>
      <c r="BU63" s="140"/>
      <c r="BV63" s="42"/>
      <c r="BW63" s="42"/>
      <c r="BX63" s="140"/>
      <c r="BY63" s="42"/>
      <c r="BZ63" s="42"/>
      <c r="CA63" s="140"/>
      <c r="CB63" s="42"/>
      <c r="CC63" s="42"/>
      <c r="CD63" s="140"/>
      <c r="CE63" s="42"/>
      <c r="CF63" s="42"/>
      <c r="CG63" s="140"/>
      <c r="CH63" s="42"/>
      <c r="CI63" s="42"/>
      <c r="CJ63" s="140"/>
      <c r="CK63" s="42"/>
      <c r="CL63" s="42"/>
      <c r="CM63" s="42"/>
      <c r="CN63" s="42"/>
      <c r="CO63" s="42"/>
      <c r="CP63" s="140"/>
      <c r="CQ63" s="46"/>
      <c r="CR63" s="42"/>
      <c r="CS63" s="140"/>
      <c r="CT63" s="46"/>
      <c r="CU63" s="42"/>
      <c r="CV63" s="140"/>
      <c r="CW63" s="46"/>
      <c r="CX63" s="42"/>
      <c r="CY63" s="140"/>
      <c r="CZ63" s="46">
        <v>4944</v>
      </c>
      <c r="DA63" s="42">
        <v>4944</v>
      </c>
      <c r="DB63" s="42">
        <f t="shared" si="280"/>
        <v>100</v>
      </c>
      <c r="DC63" s="46"/>
      <c r="DD63" s="42"/>
      <c r="DE63" s="140"/>
      <c r="DF63" s="46"/>
      <c r="DG63" s="42"/>
      <c r="DH63" s="140"/>
      <c r="DI63" s="42"/>
      <c r="DJ63" s="42"/>
      <c r="DK63" s="140"/>
      <c r="DL63" s="42"/>
      <c r="DM63" s="42"/>
      <c r="DN63" s="140"/>
      <c r="DO63" s="46"/>
      <c r="DP63" s="42"/>
      <c r="DQ63" s="140"/>
      <c r="DR63" s="46"/>
      <c r="DS63" s="42"/>
      <c r="DT63" s="140"/>
      <c r="DU63" s="46"/>
      <c r="DV63" s="42"/>
      <c r="DW63" s="140"/>
      <c r="DX63" s="46"/>
      <c r="DY63" s="42"/>
      <c r="DZ63" s="140"/>
      <c r="EA63" s="42"/>
      <c r="EB63" s="42"/>
      <c r="EC63" s="140"/>
      <c r="ED63" s="42"/>
      <c r="EE63" s="42"/>
      <c r="EF63" s="42"/>
      <c r="EG63" s="42"/>
      <c r="EH63" s="42"/>
      <c r="EI63" s="140"/>
      <c r="EJ63" s="42"/>
      <c r="EK63" s="42"/>
      <c r="EL63" s="140"/>
      <c r="EM63" s="42"/>
      <c r="EN63" s="42"/>
      <c r="EO63" s="140"/>
      <c r="EP63" s="42"/>
      <c r="EQ63" s="42"/>
      <c r="ER63" s="140"/>
      <c r="ES63" s="42"/>
      <c r="ET63" s="42"/>
      <c r="EU63" s="140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6"/>
      <c r="GP63" s="42"/>
      <c r="GQ63" s="140"/>
      <c r="GR63" s="46"/>
      <c r="GS63" s="42"/>
      <c r="GT63" s="140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</row>
    <row r="64" spans="1:229" s="18" customFormat="1" ht="15.75" x14ac:dyDescent="0.25">
      <c r="A64" s="23" t="s">
        <v>320</v>
      </c>
      <c r="B64" s="159">
        <f t="shared" si="135"/>
        <v>3543</v>
      </c>
      <c r="C64" s="159">
        <f t="shared" si="136"/>
        <v>3543</v>
      </c>
      <c r="D64" s="42">
        <f t="shared" si="388"/>
        <v>100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143"/>
      <c r="BE64" s="143"/>
      <c r="BF64" s="143"/>
      <c r="BG64" s="42"/>
      <c r="BH64" s="42"/>
      <c r="BI64" s="140"/>
      <c r="BJ64" s="42"/>
      <c r="BK64" s="42"/>
      <c r="BL64" s="140"/>
      <c r="BM64" s="42"/>
      <c r="BN64" s="42"/>
      <c r="BO64" s="140"/>
      <c r="BP64" s="42"/>
      <c r="BQ64" s="42"/>
      <c r="BR64" s="140"/>
      <c r="BS64" s="42"/>
      <c r="BT64" s="42"/>
      <c r="BU64" s="140"/>
      <c r="BV64" s="42"/>
      <c r="BW64" s="42"/>
      <c r="BX64" s="140"/>
      <c r="BY64" s="42"/>
      <c r="BZ64" s="42"/>
      <c r="CA64" s="140"/>
      <c r="CB64" s="42"/>
      <c r="CC64" s="42"/>
      <c r="CD64" s="140"/>
      <c r="CE64" s="42"/>
      <c r="CF64" s="42"/>
      <c r="CG64" s="140"/>
      <c r="CH64" s="42"/>
      <c r="CI64" s="42"/>
      <c r="CJ64" s="140"/>
      <c r="CK64" s="42"/>
      <c r="CL64" s="42"/>
      <c r="CM64" s="42"/>
      <c r="CN64" s="42"/>
      <c r="CO64" s="42"/>
      <c r="CP64" s="140"/>
      <c r="CQ64" s="46"/>
      <c r="CR64" s="42"/>
      <c r="CS64" s="140"/>
      <c r="CT64" s="46"/>
      <c r="CU64" s="42"/>
      <c r="CV64" s="140"/>
      <c r="CW64" s="46"/>
      <c r="CX64" s="42"/>
      <c r="CY64" s="140"/>
      <c r="CZ64" s="46">
        <v>3543</v>
      </c>
      <c r="DA64" s="42">
        <v>3543</v>
      </c>
      <c r="DB64" s="42">
        <f t="shared" si="280"/>
        <v>100</v>
      </c>
      <c r="DC64" s="46"/>
      <c r="DD64" s="42"/>
      <c r="DE64" s="140"/>
      <c r="DF64" s="46"/>
      <c r="DG64" s="42"/>
      <c r="DH64" s="140"/>
      <c r="DI64" s="42"/>
      <c r="DJ64" s="42"/>
      <c r="DK64" s="140"/>
      <c r="DL64" s="42"/>
      <c r="DM64" s="42"/>
      <c r="DN64" s="140"/>
      <c r="DO64" s="46"/>
      <c r="DP64" s="42"/>
      <c r="DQ64" s="140"/>
      <c r="DR64" s="46"/>
      <c r="DS64" s="42"/>
      <c r="DT64" s="140"/>
      <c r="DU64" s="46"/>
      <c r="DV64" s="42"/>
      <c r="DW64" s="140"/>
      <c r="DX64" s="46"/>
      <c r="DY64" s="42"/>
      <c r="DZ64" s="140"/>
      <c r="EA64" s="42"/>
      <c r="EB64" s="42"/>
      <c r="EC64" s="140"/>
      <c r="ED64" s="42"/>
      <c r="EE64" s="42"/>
      <c r="EF64" s="42"/>
      <c r="EG64" s="42"/>
      <c r="EH64" s="42"/>
      <c r="EI64" s="140"/>
      <c r="EJ64" s="42"/>
      <c r="EK64" s="42"/>
      <c r="EL64" s="140"/>
      <c r="EM64" s="42"/>
      <c r="EN64" s="42"/>
      <c r="EO64" s="140"/>
      <c r="EP64" s="42"/>
      <c r="EQ64" s="42"/>
      <c r="ER64" s="140"/>
      <c r="ES64" s="42"/>
      <c r="ET64" s="42"/>
      <c r="EU64" s="140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6"/>
      <c r="GP64" s="42"/>
      <c r="GQ64" s="140"/>
      <c r="GR64" s="46"/>
      <c r="GS64" s="42"/>
      <c r="GT64" s="140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</row>
    <row r="65" spans="1:229" s="18" customFormat="1" ht="15.75" x14ac:dyDescent="0.25">
      <c r="A65" s="23" t="s">
        <v>220</v>
      </c>
      <c r="B65" s="159">
        <f t="shared" si="135"/>
        <v>1100</v>
      </c>
      <c r="C65" s="159">
        <f t="shared" si="136"/>
        <v>0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>
        <v>1100</v>
      </c>
      <c r="AY65" s="42">
        <v>0</v>
      </c>
      <c r="AZ65" s="42">
        <f t="shared" si="137"/>
        <v>0</v>
      </c>
      <c r="BA65" s="42"/>
      <c r="BB65" s="42"/>
      <c r="BC65" s="42"/>
      <c r="BD65" s="143"/>
      <c r="BE65" s="143"/>
      <c r="BF65" s="143"/>
      <c r="BG65" s="42"/>
      <c r="BH65" s="42"/>
      <c r="BI65" s="140"/>
      <c r="BJ65" s="42"/>
      <c r="BK65" s="42"/>
      <c r="BL65" s="140"/>
      <c r="BM65" s="42"/>
      <c r="BN65" s="42"/>
      <c r="BO65" s="140"/>
      <c r="BP65" s="42"/>
      <c r="BQ65" s="42"/>
      <c r="BR65" s="140"/>
      <c r="BS65" s="42"/>
      <c r="BT65" s="42"/>
      <c r="BU65" s="140"/>
      <c r="BV65" s="42"/>
      <c r="BW65" s="42"/>
      <c r="BX65" s="140"/>
      <c r="BY65" s="42"/>
      <c r="BZ65" s="42"/>
      <c r="CA65" s="140"/>
      <c r="CB65" s="42"/>
      <c r="CC65" s="42"/>
      <c r="CD65" s="140"/>
      <c r="CE65" s="42"/>
      <c r="CF65" s="42"/>
      <c r="CG65" s="140"/>
      <c r="CH65" s="42"/>
      <c r="CI65" s="42"/>
      <c r="CJ65" s="140"/>
      <c r="CK65" s="42"/>
      <c r="CL65" s="42"/>
      <c r="CM65" s="42"/>
      <c r="CN65" s="42"/>
      <c r="CO65" s="42"/>
      <c r="CP65" s="140"/>
      <c r="CQ65" s="46"/>
      <c r="CR65" s="42"/>
      <c r="CS65" s="140"/>
      <c r="CT65" s="46"/>
      <c r="CU65" s="42"/>
      <c r="CV65" s="140"/>
      <c r="CW65" s="46"/>
      <c r="CX65" s="42"/>
      <c r="CY65" s="140"/>
      <c r="CZ65" s="46"/>
      <c r="DA65" s="42"/>
      <c r="DB65" s="42"/>
      <c r="DC65" s="46"/>
      <c r="DD65" s="42"/>
      <c r="DE65" s="140"/>
      <c r="DF65" s="46"/>
      <c r="DG65" s="42"/>
      <c r="DH65" s="140"/>
      <c r="DI65" s="42"/>
      <c r="DJ65" s="42"/>
      <c r="DK65" s="140"/>
      <c r="DL65" s="42"/>
      <c r="DM65" s="42"/>
      <c r="DN65" s="140"/>
      <c r="DO65" s="46"/>
      <c r="DP65" s="42"/>
      <c r="DQ65" s="140"/>
      <c r="DR65" s="46"/>
      <c r="DS65" s="42"/>
      <c r="DT65" s="140"/>
      <c r="DU65" s="46"/>
      <c r="DV65" s="42"/>
      <c r="DW65" s="140"/>
      <c r="DX65" s="46"/>
      <c r="DY65" s="42"/>
      <c r="DZ65" s="140"/>
      <c r="EA65" s="42"/>
      <c r="EB65" s="42"/>
      <c r="EC65" s="140"/>
      <c r="ED65" s="42"/>
      <c r="EE65" s="42"/>
      <c r="EF65" s="42"/>
      <c r="EG65" s="42"/>
      <c r="EH65" s="42"/>
      <c r="EI65" s="140"/>
      <c r="EJ65" s="42"/>
      <c r="EK65" s="42"/>
      <c r="EL65" s="140"/>
      <c r="EM65" s="42"/>
      <c r="EN65" s="42"/>
      <c r="EO65" s="140"/>
      <c r="EP65" s="42"/>
      <c r="EQ65" s="42"/>
      <c r="ER65" s="140"/>
      <c r="ES65" s="42"/>
      <c r="ET65" s="42"/>
      <c r="EU65" s="140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6"/>
      <c r="GP65" s="42"/>
      <c r="GQ65" s="140"/>
      <c r="GR65" s="46"/>
      <c r="GS65" s="42"/>
      <c r="GT65" s="140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</row>
    <row r="66" spans="1:229" s="18" customFormat="1" ht="15.75" x14ac:dyDescent="0.25">
      <c r="A66" s="23" t="s">
        <v>219</v>
      </c>
      <c r="B66" s="159">
        <f t="shared" si="135"/>
        <v>115996.11628999999</v>
      </c>
      <c r="C66" s="159">
        <f t="shared" si="136"/>
        <v>114920.74526</v>
      </c>
      <c r="D66" s="42">
        <f t="shared" si="388"/>
        <v>99.072924969908925</v>
      </c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>
        <v>370.61909000000003</v>
      </c>
      <c r="AY66" s="42">
        <v>370.61909000000003</v>
      </c>
      <c r="AZ66" s="42">
        <f t="shared" si="137"/>
        <v>100</v>
      </c>
      <c r="BA66" s="42"/>
      <c r="BB66" s="42"/>
      <c r="BC66" s="42"/>
      <c r="BD66" s="143"/>
      <c r="BE66" s="143"/>
      <c r="BF66" s="143"/>
      <c r="BG66" s="42"/>
      <c r="BH66" s="42"/>
      <c r="BI66" s="140"/>
      <c r="BJ66" s="42"/>
      <c r="BK66" s="42"/>
      <c r="BL66" s="140"/>
      <c r="BM66" s="42"/>
      <c r="BN66" s="42"/>
      <c r="BO66" s="140"/>
      <c r="BP66" s="42"/>
      <c r="BQ66" s="42"/>
      <c r="BR66" s="140"/>
      <c r="BS66" s="42"/>
      <c r="BT66" s="42"/>
      <c r="BU66" s="42"/>
      <c r="BV66" s="42"/>
      <c r="BW66" s="42"/>
      <c r="BX66" s="42"/>
      <c r="BY66" s="42"/>
      <c r="BZ66" s="42"/>
      <c r="CA66" s="140"/>
      <c r="CB66" s="42"/>
      <c r="CC66" s="42"/>
      <c r="CD66" s="140"/>
      <c r="CE66" s="42">
        <v>105413.4972</v>
      </c>
      <c r="CF66" s="42">
        <v>105413.4972</v>
      </c>
      <c r="CG66" s="42">
        <f>CF66/CE66*100</f>
        <v>100</v>
      </c>
      <c r="CH66" s="42"/>
      <c r="CI66" s="42"/>
      <c r="CJ66" s="140"/>
      <c r="CK66" s="42"/>
      <c r="CL66" s="42"/>
      <c r="CM66" s="140"/>
      <c r="CN66" s="42"/>
      <c r="CO66" s="42"/>
      <c r="CP66" s="140"/>
      <c r="CQ66" s="46"/>
      <c r="CR66" s="42"/>
      <c r="CS66" s="140"/>
      <c r="CT66" s="46"/>
      <c r="CU66" s="42"/>
      <c r="CV66" s="140"/>
      <c r="CW66" s="46"/>
      <c r="CX66" s="42"/>
      <c r="CY66" s="140"/>
      <c r="CZ66" s="46">
        <v>10212</v>
      </c>
      <c r="DA66" s="42">
        <v>9136.6289700000016</v>
      </c>
      <c r="DB66" s="42">
        <f t="shared" si="280"/>
        <v>89.469535546415997</v>
      </c>
      <c r="DC66" s="46"/>
      <c r="DD66" s="42"/>
      <c r="DE66" s="140"/>
      <c r="DF66" s="46"/>
      <c r="DG66" s="42"/>
      <c r="DH66" s="140"/>
      <c r="DI66" s="42"/>
      <c r="DJ66" s="42"/>
      <c r="DK66" s="140"/>
      <c r="DL66" s="42"/>
      <c r="DM66" s="42"/>
      <c r="DN66" s="140"/>
      <c r="DO66" s="46"/>
      <c r="DP66" s="42"/>
      <c r="DQ66" s="140"/>
      <c r="DR66" s="46"/>
      <c r="DS66" s="42"/>
      <c r="DT66" s="140"/>
      <c r="DU66" s="46"/>
      <c r="DV66" s="42"/>
      <c r="DW66" s="140"/>
      <c r="DX66" s="46"/>
      <c r="DY66" s="42"/>
      <c r="DZ66" s="140"/>
      <c r="EA66" s="42"/>
      <c r="EB66" s="42"/>
      <c r="EC66" s="140"/>
      <c r="ED66" s="42"/>
      <c r="EE66" s="42"/>
      <c r="EF66" s="42"/>
      <c r="EG66" s="42"/>
      <c r="EH66" s="42"/>
      <c r="EI66" s="140"/>
      <c r="EJ66" s="42"/>
      <c r="EK66" s="42"/>
      <c r="EL66" s="140"/>
      <c r="EM66" s="42"/>
      <c r="EN66" s="42"/>
      <c r="EO66" s="140"/>
      <c r="EP66" s="42"/>
      <c r="EQ66" s="42"/>
      <c r="ER66" s="140"/>
      <c r="ES66" s="42"/>
      <c r="ET66" s="42"/>
      <c r="EU66" s="140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6"/>
      <c r="GP66" s="42"/>
      <c r="GQ66" s="140"/>
      <c r="GR66" s="46"/>
      <c r="GS66" s="42"/>
      <c r="GT66" s="140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</row>
    <row r="67" spans="1:229" s="18" customFormat="1" ht="15.75" x14ac:dyDescent="0.25">
      <c r="A67" s="23" t="s">
        <v>221</v>
      </c>
      <c r="B67" s="159">
        <f t="shared" si="135"/>
        <v>4812</v>
      </c>
      <c r="C67" s="159">
        <f t="shared" si="136"/>
        <v>4812</v>
      </c>
      <c r="D67" s="42">
        <f t="shared" si="388"/>
        <v>100</v>
      </c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143"/>
      <c r="BE67" s="143"/>
      <c r="BF67" s="143"/>
      <c r="BG67" s="42"/>
      <c r="BH67" s="42"/>
      <c r="BI67" s="140"/>
      <c r="BJ67" s="42"/>
      <c r="BK67" s="42"/>
      <c r="BL67" s="140"/>
      <c r="BM67" s="42"/>
      <c r="BN67" s="42"/>
      <c r="BO67" s="140"/>
      <c r="BP67" s="42"/>
      <c r="BQ67" s="42"/>
      <c r="BR67" s="140"/>
      <c r="BS67" s="42"/>
      <c r="BT67" s="42"/>
      <c r="BU67" s="140"/>
      <c r="BV67" s="42"/>
      <c r="BW67" s="42"/>
      <c r="BX67" s="140"/>
      <c r="BY67" s="42"/>
      <c r="BZ67" s="42"/>
      <c r="CA67" s="140"/>
      <c r="CB67" s="42"/>
      <c r="CC67" s="42"/>
      <c r="CD67" s="140"/>
      <c r="CE67" s="42"/>
      <c r="CF67" s="42"/>
      <c r="CG67" s="140"/>
      <c r="CH67" s="42"/>
      <c r="CI67" s="42"/>
      <c r="CJ67" s="140"/>
      <c r="CK67" s="42"/>
      <c r="CL67" s="42"/>
      <c r="CM67" s="140"/>
      <c r="CN67" s="42"/>
      <c r="CO67" s="42"/>
      <c r="CP67" s="140"/>
      <c r="CQ67" s="46"/>
      <c r="CR67" s="42"/>
      <c r="CS67" s="140"/>
      <c r="CT67" s="46"/>
      <c r="CU67" s="42"/>
      <c r="CV67" s="140"/>
      <c r="CW67" s="46"/>
      <c r="CX67" s="42"/>
      <c r="CY67" s="140"/>
      <c r="CZ67" s="46">
        <v>4812</v>
      </c>
      <c r="DA67" s="42">
        <v>4812</v>
      </c>
      <c r="DB67" s="42">
        <f t="shared" si="280"/>
        <v>100</v>
      </c>
      <c r="DC67" s="46"/>
      <c r="DD67" s="42"/>
      <c r="DE67" s="140"/>
      <c r="DF67" s="46"/>
      <c r="DG67" s="42"/>
      <c r="DH67" s="140"/>
      <c r="DI67" s="42"/>
      <c r="DJ67" s="42"/>
      <c r="DK67" s="140"/>
      <c r="DL67" s="42"/>
      <c r="DM67" s="42"/>
      <c r="DN67" s="140"/>
      <c r="DO67" s="46"/>
      <c r="DP67" s="42"/>
      <c r="DQ67" s="140"/>
      <c r="DR67" s="46"/>
      <c r="DS67" s="42"/>
      <c r="DT67" s="140"/>
      <c r="DU67" s="46"/>
      <c r="DV67" s="42"/>
      <c r="DW67" s="140"/>
      <c r="DX67" s="46"/>
      <c r="DY67" s="42"/>
      <c r="DZ67" s="140"/>
      <c r="EA67" s="42"/>
      <c r="EB67" s="42"/>
      <c r="EC67" s="140"/>
      <c r="ED67" s="42"/>
      <c r="EE67" s="42"/>
      <c r="EF67" s="42"/>
      <c r="EG67" s="42"/>
      <c r="EH67" s="42"/>
      <c r="EI67" s="140"/>
      <c r="EJ67" s="42"/>
      <c r="EK67" s="42"/>
      <c r="EL67" s="140"/>
      <c r="EM67" s="42"/>
      <c r="EN67" s="42"/>
      <c r="EO67" s="140"/>
      <c r="EP67" s="42"/>
      <c r="EQ67" s="42"/>
      <c r="ER67" s="140"/>
      <c r="ES67" s="42"/>
      <c r="ET67" s="42"/>
      <c r="EU67" s="140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6"/>
      <c r="GP67" s="42"/>
      <c r="GQ67" s="140"/>
      <c r="GR67" s="46"/>
      <c r="GS67" s="42"/>
      <c r="GT67" s="140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</row>
    <row r="68" spans="1:229" s="18" customFormat="1" ht="15.75" x14ac:dyDescent="0.25">
      <c r="A68" s="23" t="s">
        <v>389</v>
      </c>
      <c r="B68" s="159">
        <f t="shared" si="135"/>
        <v>3453</v>
      </c>
      <c r="C68" s="159">
        <f t="shared" si="136"/>
        <v>3453</v>
      </c>
      <c r="D68" s="42">
        <f t="shared" si="388"/>
        <v>100</v>
      </c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143"/>
      <c r="BE68" s="143"/>
      <c r="BF68" s="143"/>
      <c r="BG68" s="42"/>
      <c r="BH68" s="42"/>
      <c r="BI68" s="140"/>
      <c r="BJ68" s="42"/>
      <c r="BK68" s="42"/>
      <c r="BL68" s="140"/>
      <c r="BM68" s="42"/>
      <c r="BN68" s="42"/>
      <c r="BO68" s="140"/>
      <c r="BP68" s="42"/>
      <c r="BQ68" s="42"/>
      <c r="BR68" s="140"/>
      <c r="BS68" s="42"/>
      <c r="BT68" s="42"/>
      <c r="BU68" s="140"/>
      <c r="BV68" s="42"/>
      <c r="BW68" s="42"/>
      <c r="BX68" s="140"/>
      <c r="BY68" s="42"/>
      <c r="BZ68" s="42"/>
      <c r="CA68" s="140"/>
      <c r="CB68" s="42"/>
      <c r="CC68" s="42"/>
      <c r="CD68" s="140"/>
      <c r="CE68" s="42"/>
      <c r="CF68" s="42"/>
      <c r="CG68" s="140"/>
      <c r="CH68" s="42"/>
      <c r="CI68" s="42"/>
      <c r="CJ68" s="140"/>
      <c r="CK68" s="42"/>
      <c r="CL68" s="42"/>
      <c r="CM68" s="140"/>
      <c r="CN68" s="42"/>
      <c r="CO68" s="42"/>
      <c r="CP68" s="140"/>
      <c r="CQ68" s="46"/>
      <c r="CR68" s="42"/>
      <c r="CS68" s="140"/>
      <c r="CT68" s="46"/>
      <c r="CU68" s="42"/>
      <c r="CV68" s="140"/>
      <c r="CW68" s="46"/>
      <c r="CX68" s="42"/>
      <c r="CY68" s="140"/>
      <c r="CZ68" s="46">
        <v>3453</v>
      </c>
      <c r="DA68" s="42">
        <v>3453</v>
      </c>
      <c r="DB68" s="42">
        <f t="shared" si="280"/>
        <v>100</v>
      </c>
      <c r="DC68" s="46"/>
      <c r="DD68" s="42"/>
      <c r="DE68" s="140"/>
      <c r="DF68" s="46"/>
      <c r="DG68" s="42"/>
      <c r="DH68" s="140"/>
      <c r="DI68" s="42"/>
      <c r="DJ68" s="42"/>
      <c r="DK68" s="140"/>
      <c r="DL68" s="42"/>
      <c r="DM68" s="42"/>
      <c r="DN68" s="140"/>
      <c r="DO68" s="46"/>
      <c r="DP68" s="42"/>
      <c r="DQ68" s="140"/>
      <c r="DR68" s="46"/>
      <c r="DS68" s="42"/>
      <c r="DT68" s="140"/>
      <c r="DU68" s="46"/>
      <c r="DV68" s="42"/>
      <c r="DW68" s="140"/>
      <c r="DX68" s="46"/>
      <c r="DY68" s="42"/>
      <c r="DZ68" s="140"/>
      <c r="EA68" s="42"/>
      <c r="EB68" s="42"/>
      <c r="EC68" s="140"/>
      <c r="ED68" s="42"/>
      <c r="EE68" s="42"/>
      <c r="EF68" s="42"/>
      <c r="EG68" s="42"/>
      <c r="EH68" s="42"/>
      <c r="EI68" s="140"/>
      <c r="EJ68" s="42"/>
      <c r="EK68" s="42"/>
      <c r="EL68" s="140"/>
      <c r="EM68" s="42"/>
      <c r="EN68" s="42"/>
      <c r="EO68" s="140"/>
      <c r="EP68" s="42"/>
      <c r="EQ68" s="42"/>
      <c r="ER68" s="140"/>
      <c r="ES68" s="42"/>
      <c r="ET68" s="42"/>
      <c r="EU68" s="140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6"/>
      <c r="GP68" s="42"/>
      <c r="GQ68" s="140"/>
      <c r="GR68" s="46"/>
      <c r="GS68" s="42"/>
      <c r="GT68" s="140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</row>
    <row r="69" spans="1:229" s="18" customFormat="1" ht="15.75" x14ac:dyDescent="0.25">
      <c r="A69" s="23" t="s">
        <v>392</v>
      </c>
      <c r="B69" s="159">
        <f t="shared" si="135"/>
        <v>2667</v>
      </c>
      <c r="C69" s="159">
        <f t="shared" si="136"/>
        <v>2667</v>
      </c>
      <c r="D69" s="42">
        <f t="shared" si="388"/>
        <v>100</v>
      </c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143"/>
      <c r="BE69" s="143"/>
      <c r="BF69" s="143"/>
      <c r="BG69" s="42"/>
      <c r="BH69" s="42"/>
      <c r="BI69" s="140"/>
      <c r="BJ69" s="42"/>
      <c r="BK69" s="42"/>
      <c r="BL69" s="140"/>
      <c r="BM69" s="42"/>
      <c r="BN69" s="42"/>
      <c r="BO69" s="140"/>
      <c r="BP69" s="42"/>
      <c r="BQ69" s="42"/>
      <c r="BR69" s="140"/>
      <c r="BS69" s="42"/>
      <c r="BT69" s="42"/>
      <c r="BU69" s="140"/>
      <c r="BV69" s="42"/>
      <c r="BW69" s="42"/>
      <c r="BX69" s="140"/>
      <c r="BY69" s="42"/>
      <c r="BZ69" s="42"/>
      <c r="CA69" s="140"/>
      <c r="CB69" s="42"/>
      <c r="CC69" s="42"/>
      <c r="CD69" s="140"/>
      <c r="CE69" s="42"/>
      <c r="CF69" s="42"/>
      <c r="CG69" s="140"/>
      <c r="CH69" s="42"/>
      <c r="CI69" s="42"/>
      <c r="CJ69" s="140"/>
      <c r="CK69" s="42"/>
      <c r="CL69" s="42"/>
      <c r="CM69" s="140"/>
      <c r="CN69" s="42"/>
      <c r="CO69" s="42"/>
      <c r="CP69" s="140"/>
      <c r="CQ69" s="46"/>
      <c r="CR69" s="42"/>
      <c r="CS69" s="140"/>
      <c r="CT69" s="46"/>
      <c r="CU69" s="42"/>
      <c r="CV69" s="140"/>
      <c r="CW69" s="46"/>
      <c r="CX69" s="42"/>
      <c r="CY69" s="140"/>
      <c r="CZ69" s="46">
        <v>2667</v>
      </c>
      <c r="DA69" s="42">
        <v>2667</v>
      </c>
      <c r="DB69" s="42">
        <f t="shared" si="280"/>
        <v>100</v>
      </c>
      <c r="DC69" s="46"/>
      <c r="DD69" s="42"/>
      <c r="DE69" s="140"/>
      <c r="DF69" s="46"/>
      <c r="DG69" s="42"/>
      <c r="DH69" s="140"/>
      <c r="DI69" s="42"/>
      <c r="DJ69" s="42"/>
      <c r="DK69" s="140"/>
      <c r="DL69" s="42"/>
      <c r="DM69" s="42"/>
      <c r="DN69" s="140"/>
      <c r="DO69" s="46"/>
      <c r="DP69" s="42"/>
      <c r="DQ69" s="140"/>
      <c r="DR69" s="46"/>
      <c r="DS69" s="42"/>
      <c r="DT69" s="140"/>
      <c r="DU69" s="46"/>
      <c r="DV69" s="42"/>
      <c r="DW69" s="140"/>
      <c r="DX69" s="46"/>
      <c r="DY69" s="42"/>
      <c r="DZ69" s="140"/>
      <c r="EA69" s="42"/>
      <c r="EB69" s="42"/>
      <c r="EC69" s="140"/>
      <c r="ED69" s="42"/>
      <c r="EE69" s="42"/>
      <c r="EF69" s="42"/>
      <c r="EG69" s="42"/>
      <c r="EH69" s="42"/>
      <c r="EI69" s="140"/>
      <c r="EJ69" s="42"/>
      <c r="EK69" s="42"/>
      <c r="EL69" s="140"/>
      <c r="EM69" s="42"/>
      <c r="EN69" s="42"/>
      <c r="EO69" s="140"/>
      <c r="EP69" s="42"/>
      <c r="EQ69" s="42"/>
      <c r="ER69" s="140"/>
      <c r="ES69" s="42"/>
      <c r="ET69" s="42"/>
      <c r="EU69" s="140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6"/>
      <c r="GP69" s="42"/>
      <c r="GQ69" s="140"/>
      <c r="GR69" s="46"/>
      <c r="GS69" s="42"/>
      <c r="GT69" s="140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</row>
    <row r="70" spans="1:229" s="18" customFormat="1" ht="15.75" x14ac:dyDescent="0.25">
      <c r="A70" s="23" t="s">
        <v>222</v>
      </c>
      <c r="B70" s="159">
        <f t="shared" si="135"/>
        <v>6183</v>
      </c>
      <c r="C70" s="159">
        <f t="shared" si="136"/>
        <v>6183</v>
      </c>
      <c r="D70" s="42">
        <f t="shared" si="388"/>
        <v>100</v>
      </c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143"/>
      <c r="BE70" s="143"/>
      <c r="BF70" s="143"/>
      <c r="BG70" s="42"/>
      <c r="BH70" s="42"/>
      <c r="BI70" s="140"/>
      <c r="BJ70" s="42"/>
      <c r="BK70" s="42"/>
      <c r="BL70" s="140"/>
      <c r="BM70" s="42"/>
      <c r="BN70" s="42"/>
      <c r="BO70" s="140"/>
      <c r="BP70" s="42"/>
      <c r="BQ70" s="42"/>
      <c r="BR70" s="140"/>
      <c r="BS70" s="42"/>
      <c r="BT70" s="42"/>
      <c r="BU70" s="140"/>
      <c r="BV70" s="42"/>
      <c r="BW70" s="42"/>
      <c r="BX70" s="140"/>
      <c r="BY70" s="42"/>
      <c r="BZ70" s="42"/>
      <c r="CA70" s="140"/>
      <c r="CB70" s="42"/>
      <c r="CC70" s="42"/>
      <c r="CD70" s="140"/>
      <c r="CE70" s="42"/>
      <c r="CF70" s="42"/>
      <c r="CG70" s="140"/>
      <c r="CH70" s="42"/>
      <c r="CI70" s="42"/>
      <c r="CJ70" s="140"/>
      <c r="CK70" s="42"/>
      <c r="CL70" s="42"/>
      <c r="CM70" s="140"/>
      <c r="CN70" s="42"/>
      <c r="CO70" s="42"/>
      <c r="CP70" s="140"/>
      <c r="CQ70" s="46"/>
      <c r="CR70" s="42"/>
      <c r="CS70" s="140"/>
      <c r="CT70" s="46"/>
      <c r="CU70" s="42"/>
      <c r="CV70" s="140"/>
      <c r="CW70" s="46"/>
      <c r="CX70" s="42"/>
      <c r="CY70" s="140"/>
      <c r="CZ70" s="46">
        <v>6183</v>
      </c>
      <c r="DA70" s="42">
        <v>6183</v>
      </c>
      <c r="DB70" s="42">
        <f t="shared" si="280"/>
        <v>100</v>
      </c>
      <c r="DC70" s="46"/>
      <c r="DD70" s="42"/>
      <c r="DE70" s="140"/>
      <c r="DF70" s="46"/>
      <c r="DG70" s="42"/>
      <c r="DH70" s="140"/>
      <c r="DI70" s="42"/>
      <c r="DJ70" s="42"/>
      <c r="DK70" s="140"/>
      <c r="DL70" s="42"/>
      <c r="DM70" s="42"/>
      <c r="DN70" s="140"/>
      <c r="DO70" s="46"/>
      <c r="DP70" s="42"/>
      <c r="DQ70" s="140"/>
      <c r="DR70" s="46"/>
      <c r="DS70" s="42"/>
      <c r="DT70" s="140"/>
      <c r="DU70" s="46"/>
      <c r="DV70" s="42"/>
      <c r="DW70" s="140"/>
      <c r="DX70" s="46"/>
      <c r="DY70" s="42"/>
      <c r="DZ70" s="140"/>
      <c r="EA70" s="42"/>
      <c r="EB70" s="42"/>
      <c r="EC70" s="140"/>
      <c r="ED70" s="42"/>
      <c r="EE70" s="42"/>
      <c r="EF70" s="42"/>
      <c r="EG70" s="42"/>
      <c r="EH70" s="42"/>
      <c r="EI70" s="140"/>
      <c r="EJ70" s="42"/>
      <c r="EK70" s="42"/>
      <c r="EL70" s="140"/>
      <c r="EM70" s="42"/>
      <c r="EN70" s="42"/>
      <c r="EO70" s="140"/>
      <c r="EP70" s="42"/>
      <c r="EQ70" s="42"/>
      <c r="ER70" s="140"/>
      <c r="ES70" s="42"/>
      <c r="ET70" s="42"/>
      <c r="EU70" s="140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6"/>
      <c r="GP70" s="42"/>
      <c r="GQ70" s="140"/>
      <c r="GR70" s="46"/>
      <c r="GS70" s="42"/>
      <c r="GT70" s="140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</row>
    <row r="71" spans="1:229" s="18" customFormat="1" ht="15.75" x14ac:dyDescent="0.25">
      <c r="A71" s="23" t="s">
        <v>391</v>
      </c>
      <c r="B71" s="159">
        <f t="shared" si="135"/>
        <v>9849.7000000000007</v>
      </c>
      <c r="C71" s="159">
        <f t="shared" si="136"/>
        <v>9687.9334600000002</v>
      </c>
      <c r="D71" s="42">
        <f t="shared" si="388"/>
        <v>98.357650080713114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143"/>
      <c r="BE71" s="143"/>
      <c r="BF71" s="143"/>
      <c r="BG71" s="42"/>
      <c r="BH71" s="42"/>
      <c r="BI71" s="140"/>
      <c r="BJ71" s="42"/>
      <c r="BK71" s="42"/>
      <c r="BL71" s="140"/>
      <c r="BM71" s="42"/>
      <c r="BN71" s="42"/>
      <c r="BO71" s="140"/>
      <c r="BP71" s="42"/>
      <c r="BQ71" s="42"/>
      <c r="BR71" s="140"/>
      <c r="BS71" s="42"/>
      <c r="BT71" s="42"/>
      <c r="BU71" s="140"/>
      <c r="BV71" s="42"/>
      <c r="BW71" s="42"/>
      <c r="BX71" s="140"/>
      <c r="BY71" s="42"/>
      <c r="BZ71" s="42"/>
      <c r="CA71" s="140"/>
      <c r="CB71" s="42"/>
      <c r="CC71" s="42"/>
      <c r="CD71" s="140"/>
      <c r="CE71" s="42"/>
      <c r="CF71" s="42"/>
      <c r="CG71" s="140"/>
      <c r="CH71" s="42"/>
      <c r="CI71" s="42"/>
      <c r="CJ71" s="140"/>
      <c r="CK71" s="42"/>
      <c r="CL71" s="42"/>
      <c r="CM71" s="140"/>
      <c r="CN71" s="42"/>
      <c r="CO71" s="42"/>
      <c r="CP71" s="140"/>
      <c r="CQ71" s="46"/>
      <c r="CR71" s="42"/>
      <c r="CS71" s="140"/>
      <c r="CT71" s="46"/>
      <c r="CU71" s="42"/>
      <c r="CV71" s="140"/>
      <c r="CW71" s="46"/>
      <c r="CX71" s="42"/>
      <c r="CY71" s="140"/>
      <c r="CZ71" s="46">
        <v>7152</v>
      </c>
      <c r="DA71" s="42">
        <v>7152</v>
      </c>
      <c r="DB71" s="42">
        <f t="shared" si="280"/>
        <v>100</v>
      </c>
      <c r="DC71" s="46"/>
      <c r="DD71" s="42"/>
      <c r="DE71" s="140"/>
      <c r="DF71" s="46"/>
      <c r="DG71" s="42"/>
      <c r="DH71" s="140"/>
      <c r="DI71" s="42"/>
      <c r="DJ71" s="42"/>
      <c r="DK71" s="140"/>
      <c r="DL71" s="42"/>
      <c r="DM71" s="42"/>
      <c r="DN71" s="140"/>
      <c r="DO71" s="46"/>
      <c r="DP71" s="42"/>
      <c r="DQ71" s="140"/>
      <c r="DR71" s="46"/>
      <c r="DS71" s="42"/>
      <c r="DT71" s="140"/>
      <c r="DU71" s="46"/>
      <c r="DV71" s="42"/>
      <c r="DW71" s="140"/>
      <c r="DX71" s="46"/>
      <c r="DY71" s="42"/>
      <c r="DZ71" s="140"/>
      <c r="EA71" s="42"/>
      <c r="EB71" s="42"/>
      <c r="EC71" s="140"/>
      <c r="ED71" s="42">
        <v>2697.7</v>
      </c>
      <c r="EE71" s="42">
        <v>2535.9334599999997</v>
      </c>
      <c r="EF71" s="42">
        <f>EE71/ED71*100</f>
        <v>94.003538569892868</v>
      </c>
      <c r="EG71" s="42"/>
      <c r="EH71" s="42"/>
      <c r="EI71" s="140"/>
      <c r="EJ71" s="42"/>
      <c r="EK71" s="42"/>
      <c r="EL71" s="140"/>
      <c r="EM71" s="42"/>
      <c r="EN71" s="42"/>
      <c r="EO71" s="140"/>
      <c r="EP71" s="42"/>
      <c r="EQ71" s="42"/>
      <c r="ER71" s="140"/>
      <c r="ES71" s="42"/>
      <c r="ET71" s="42"/>
      <c r="EU71" s="140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6"/>
      <c r="GP71" s="42"/>
      <c r="GQ71" s="140"/>
      <c r="GR71" s="46"/>
      <c r="GS71" s="42"/>
      <c r="GT71" s="140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  <c r="HN71" s="42"/>
      <c r="HO71" s="42"/>
      <c r="HP71" s="42"/>
      <c r="HQ71" s="42"/>
      <c r="HR71" s="42"/>
      <c r="HS71" s="42"/>
      <c r="HT71" s="42"/>
      <c r="HU71" s="42"/>
    </row>
    <row r="72" spans="1:229" s="18" customFormat="1" ht="15.75" x14ac:dyDescent="0.25">
      <c r="A72" s="23" t="s">
        <v>390</v>
      </c>
      <c r="B72" s="159">
        <f t="shared" si="135"/>
        <v>7680</v>
      </c>
      <c r="C72" s="159">
        <f t="shared" si="136"/>
        <v>7680</v>
      </c>
      <c r="D72" s="42">
        <f t="shared" si="388"/>
        <v>100</v>
      </c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143"/>
      <c r="BE72" s="143"/>
      <c r="BF72" s="143"/>
      <c r="BG72" s="42"/>
      <c r="BH72" s="42"/>
      <c r="BI72" s="140"/>
      <c r="BJ72" s="42"/>
      <c r="BK72" s="42"/>
      <c r="BL72" s="140"/>
      <c r="BM72" s="42"/>
      <c r="BN72" s="42"/>
      <c r="BO72" s="140"/>
      <c r="BP72" s="42"/>
      <c r="BQ72" s="42"/>
      <c r="BR72" s="140"/>
      <c r="BS72" s="42"/>
      <c r="BT72" s="42"/>
      <c r="BU72" s="140"/>
      <c r="BV72" s="42"/>
      <c r="BW72" s="42"/>
      <c r="BX72" s="140"/>
      <c r="BY72" s="42"/>
      <c r="BZ72" s="42"/>
      <c r="CA72" s="140"/>
      <c r="CB72" s="42"/>
      <c r="CC72" s="42"/>
      <c r="CD72" s="140"/>
      <c r="CE72" s="42"/>
      <c r="CF72" s="42"/>
      <c r="CG72" s="140"/>
      <c r="CH72" s="42"/>
      <c r="CI72" s="42"/>
      <c r="CJ72" s="140"/>
      <c r="CK72" s="42"/>
      <c r="CL72" s="42"/>
      <c r="CM72" s="140"/>
      <c r="CN72" s="42"/>
      <c r="CO72" s="42"/>
      <c r="CP72" s="140"/>
      <c r="CQ72" s="46"/>
      <c r="CR72" s="42"/>
      <c r="CS72" s="140"/>
      <c r="CT72" s="46"/>
      <c r="CU72" s="42"/>
      <c r="CV72" s="140"/>
      <c r="CW72" s="46"/>
      <c r="CX72" s="42"/>
      <c r="CY72" s="140"/>
      <c r="CZ72" s="46">
        <v>7680</v>
      </c>
      <c r="DA72" s="42">
        <v>7680</v>
      </c>
      <c r="DB72" s="42">
        <f t="shared" si="280"/>
        <v>100</v>
      </c>
      <c r="DC72" s="46"/>
      <c r="DD72" s="42"/>
      <c r="DE72" s="140"/>
      <c r="DF72" s="46"/>
      <c r="DG72" s="42"/>
      <c r="DH72" s="140"/>
      <c r="DI72" s="42"/>
      <c r="DJ72" s="42"/>
      <c r="DK72" s="140"/>
      <c r="DL72" s="42"/>
      <c r="DM72" s="42"/>
      <c r="DN72" s="140"/>
      <c r="DO72" s="46"/>
      <c r="DP72" s="42"/>
      <c r="DQ72" s="140"/>
      <c r="DR72" s="46"/>
      <c r="DS72" s="42"/>
      <c r="DT72" s="140"/>
      <c r="DU72" s="46"/>
      <c r="DV72" s="42"/>
      <c r="DW72" s="140"/>
      <c r="DX72" s="46"/>
      <c r="DY72" s="42"/>
      <c r="DZ72" s="140"/>
      <c r="EA72" s="42"/>
      <c r="EB72" s="42"/>
      <c r="EC72" s="140"/>
      <c r="ED72" s="42"/>
      <c r="EE72" s="42"/>
      <c r="EF72" s="140"/>
      <c r="EG72" s="42"/>
      <c r="EH72" s="42"/>
      <c r="EI72" s="140"/>
      <c r="EJ72" s="42"/>
      <c r="EK72" s="42"/>
      <c r="EL72" s="140"/>
      <c r="EM72" s="42"/>
      <c r="EN72" s="42"/>
      <c r="EO72" s="140"/>
      <c r="EP72" s="42"/>
      <c r="EQ72" s="42"/>
      <c r="ER72" s="140"/>
      <c r="ES72" s="42"/>
      <c r="ET72" s="42"/>
      <c r="EU72" s="140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6"/>
      <c r="GP72" s="42"/>
      <c r="GQ72" s="140"/>
      <c r="GR72" s="46"/>
      <c r="GS72" s="42"/>
      <c r="GT72" s="140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  <c r="HN72" s="42"/>
      <c r="HO72" s="42"/>
      <c r="HP72" s="42"/>
      <c r="HQ72" s="42"/>
      <c r="HR72" s="42"/>
      <c r="HS72" s="42"/>
      <c r="HT72" s="42"/>
      <c r="HU72" s="42"/>
    </row>
    <row r="73" spans="1:229" s="19" customFormat="1" ht="31.5" x14ac:dyDescent="0.25">
      <c r="A73" s="22" t="s">
        <v>229</v>
      </c>
      <c r="B73" s="158">
        <f t="shared" si="135"/>
        <v>172288.59255000003</v>
      </c>
      <c r="C73" s="158">
        <f t="shared" si="136"/>
        <v>150348.10959000001</v>
      </c>
      <c r="D73" s="48">
        <f t="shared" ref="D73" si="389">C73/B73*100</f>
        <v>87.265272392522064</v>
      </c>
      <c r="E73" s="49">
        <f t="shared" ref="E73:BF73" si="390">E74+E75+E76+E77+E78</f>
        <v>1609.1</v>
      </c>
      <c r="F73" s="49">
        <f t="shared" si="390"/>
        <v>1609.1</v>
      </c>
      <c r="G73" s="48">
        <f>F73/E73*100</f>
        <v>100</v>
      </c>
      <c r="H73" s="49">
        <f t="shared" si="390"/>
        <v>0</v>
      </c>
      <c r="I73" s="49">
        <f t="shared" si="390"/>
        <v>0</v>
      </c>
      <c r="J73" s="49">
        <f t="shared" si="390"/>
        <v>0</v>
      </c>
      <c r="K73" s="49">
        <f t="shared" ref="K73:M73" si="391">K74+K75+K76+K77+K78</f>
        <v>0</v>
      </c>
      <c r="L73" s="49">
        <f t="shared" si="391"/>
        <v>0</v>
      </c>
      <c r="M73" s="49">
        <f t="shared" si="391"/>
        <v>0</v>
      </c>
      <c r="N73" s="49">
        <f t="shared" ref="N73:P73" si="392">N74+N75+N76+N77+N78</f>
        <v>0</v>
      </c>
      <c r="O73" s="49">
        <f t="shared" si="392"/>
        <v>0</v>
      </c>
      <c r="P73" s="49">
        <f t="shared" si="392"/>
        <v>0</v>
      </c>
      <c r="Q73" s="49">
        <f t="shared" ref="Q73:S73" si="393">Q74+Q75+Q76+Q77+Q78</f>
        <v>0</v>
      </c>
      <c r="R73" s="49">
        <f t="shared" si="393"/>
        <v>0</v>
      </c>
      <c r="S73" s="49">
        <f t="shared" si="393"/>
        <v>0</v>
      </c>
      <c r="T73" s="49">
        <f t="shared" ref="T73:V73" si="394">T74+T75+T76+T77+T78</f>
        <v>0</v>
      </c>
      <c r="U73" s="49">
        <f t="shared" si="394"/>
        <v>0</v>
      </c>
      <c r="V73" s="49">
        <f t="shared" si="394"/>
        <v>0</v>
      </c>
      <c r="W73" s="49">
        <f t="shared" si="390"/>
        <v>860.73119999999994</v>
      </c>
      <c r="X73" s="49">
        <f t="shared" si="390"/>
        <v>860.73119999999994</v>
      </c>
      <c r="Y73" s="49">
        <f t="shared" ref="Y73:Y74" si="395">X73/W73*100</f>
        <v>100</v>
      </c>
      <c r="Z73" s="49">
        <f t="shared" si="390"/>
        <v>0</v>
      </c>
      <c r="AA73" s="49">
        <f t="shared" si="390"/>
        <v>0</v>
      </c>
      <c r="AB73" s="49">
        <f t="shared" si="390"/>
        <v>0</v>
      </c>
      <c r="AC73" s="49">
        <f t="shared" si="390"/>
        <v>0</v>
      </c>
      <c r="AD73" s="49">
        <f t="shared" si="390"/>
        <v>0</v>
      </c>
      <c r="AE73" s="49">
        <f t="shared" si="390"/>
        <v>0</v>
      </c>
      <c r="AF73" s="49">
        <f t="shared" si="390"/>
        <v>0</v>
      </c>
      <c r="AG73" s="49">
        <f t="shared" si="390"/>
        <v>0</v>
      </c>
      <c r="AH73" s="49">
        <f t="shared" si="390"/>
        <v>0</v>
      </c>
      <c r="AI73" s="49"/>
      <c r="AJ73" s="49"/>
      <c r="AK73" s="48"/>
      <c r="AL73" s="49">
        <f t="shared" si="390"/>
        <v>51.020410000000005</v>
      </c>
      <c r="AM73" s="49">
        <f t="shared" si="390"/>
        <v>51.020410000000005</v>
      </c>
      <c r="AN73" s="48">
        <f t="shared" ref="AN73:AN74" si="396">AM73/AL73*100</f>
        <v>100</v>
      </c>
      <c r="AO73" s="49">
        <f t="shared" ref="AO73:AP73" si="397">AO74+AO75+AO76+AO77+AO78</f>
        <v>43.836080000000003</v>
      </c>
      <c r="AP73" s="49">
        <f t="shared" si="397"/>
        <v>43.836080000000003</v>
      </c>
      <c r="AQ73" s="48">
        <f>AP73/AO73*100</f>
        <v>100</v>
      </c>
      <c r="AR73" s="49"/>
      <c r="AS73" s="49"/>
      <c r="AT73" s="48"/>
      <c r="AU73" s="49">
        <f t="shared" si="390"/>
        <v>0</v>
      </c>
      <c r="AV73" s="49">
        <f t="shared" si="390"/>
        <v>0</v>
      </c>
      <c r="AW73" s="49">
        <f t="shared" si="390"/>
        <v>0</v>
      </c>
      <c r="AX73" s="49">
        <f t="shared" si="390"/>
        <v>1683.95316</v>
      </c>
      <c r="AY73" s="49">
        <f t="shared" si="390"/>
        <v>1342.3524299999999</v>
      </c>
      <c r="AZ73" s="48">
        <f t="shared" si="137"/>
        <v>79.714356781752755</v>
      </c>
      <c r="BA73" s="49">
        <f t="shared" si="390"/>
        <v>10000</v>
      </c>
      <c r="BB73" s="49">
        <f t="shared" si="390"/>
        <v>10000</v>
      </c>
      <c r="BC73" s="48">
        <f t="shared" ref="BC73" si="398">BB73/BA73*100</f>
        <v>100</v>
      </c>
      <c r="BD73" s="49">
        <f t="shared" si="390"/>
        <v>16678.2</v>
      </c>
      <c r="BE73" s="49">
        <f t="shared" si="390"/>
        <v>9823.6296999999995</v>
      </c>
      <c r="BF73" s="49">
        <f t="shared" si="390"/>
        <v>58.901018695063016</v>
      </c>
      <c r="BG73" s="49">
        <f t="shared" ref="BG73:CP73" si="399">BG74+BG75+BG76+BG77+BG78</f>
        <v>0</v>
      </c>
      <c r="BH73" s="49">
        <f t="shared" si="399"/>
        <v>0</v>
      </c>
      <c r="BI73" s="49">
        <f t="shared" si="399"/>
        <v>0</v>
      </c>
      <c r="BJ73" s="49">
        <f t="shared" ref="BJ73:BL73" si="400">BJ74+BJ75+BJ76+BJ77+BJ78</f>
        <v>0</v>
      </c>
      <c r="BK73" s="49">
        <f t="shared" si="400"/>
        <v>0</v>
      </c>
      <c r="BL73" s="49">
        <f t="shared" si="400"/>
        <v>0</v>
      </c>
      <c r="BM73" s="49">
        <f t="shared" si="399"/>
        <v>3490.8</v>
      </c>
      <c r="BN73" s="49">
        <f t="shared" si="399"/>
        <v>1880</v>
      </c>
      <c r="BO73" s="49">
        <f t="shared" si="399"/>
        <v>53.855849661968605</v>
      </c>
      <c r="BP73" s="49">
        <f t="shared" ref="BP73:BQ73" si="401">BP74+BP75+BP76+BP77+BP78</f>
        <v>560</v>
      </c>
      <c r="BQ73" s="49">
        <f t="shared" si="401"/>
        <v>160</v>
      </c>
      <c r="BR73" s="49">
        <f t="shared" ref="BR73:BR74" si="402">BQ73/BP73*100</f>
        <v>28.571428571428569</v>
      </c>
      <c r="BS73" s="49">
        <f t="shared" si="399"/>
        <v>0</v>
      </c>
      <c r="BT73" s="49">
        <f t="shared" si="399"/>
        <v>0</v>
      </c>
      <c r="BU73" s="49">
        <f t="shared" si="399"/>
        <v>0</v>
      </c>
      <c r="BV73" s="49">
        <f t="shared" si="399"/>
        <v>0</v>
      </c>
      <c r="BW73" s="49">
        <f t="shared" si="399"/>
        <v>0</v>
      </c>
      <c r="BX73" s="49">
        <f t="shared" si="399"/>
        <v>0</v>
      </c>
      <c r="BY73" s="49">
        <f t="shared" si="399"/>
        <v>0</v>
      </c>
      <c r="BZ73" s="49">
        <f t="shared" si="399"/>
        <v>0</v>
      </c>
      <c r="CA73" s="49">
        <f t="shared" si="399"/>
        <v>0</v>
      </c>
      <c r="CB73" s="49">
        <f t="shared" ref="CB73:CD73" si="403">CB74+CB75+CB76+CB77+CB78</f>
        <v>0</v>
      </c>
      <c r="CC73" s="49">
        <f t="shared" si="403"/>
        <v>0</v>
      </c>
      <c r="CD73" s="49">
        <f t="shared" si="403"/>
        <v>0</v>
      </c>
      <c r="CE73" s="49">
        <f t="shared" si="399"/>
        <v>0</v>
      </c>
      <c r="CF73" s="49">
        <f t="shared" si="399"/>
        <v>0</v>
      </c>
      <c r="CG73" s="49">
        <f t="shared" si="399"/>
        <v>0</v>
      </c>
      <c r="CH73" s="49">
        <f t="shared" si="399"/>
        <v>0</v>
      </c>
      <c r="CI73" s="49">
        <f t="shared" si="399"/>
        <v>0</v>
      </c>
      <c r="CJ73" s="49">
        <f t="shared" si="399"/>
        <v>0</v>
      </c>
      <c r="CK73" s="49">
        <f t="shared" si="399"/>
        <v>0</v>
      </c>
      <c r="CL73" s="49">
        <f t="shared" si="399"/>
        <v>0</v>
      </c>
      <c r="CM73" s="49">
        <f t="shared" si="399"/>
        <v>0</v>
      </c>
      <c r="CN73" s="49">
        <f t="shared" si="399"/>
        <v>318.39999999999998</v>
      </c>
      <c r="CO73" s="49">
        <f t="shared" si="399"/>
        <v>0</v>
      </c>
      <c r="CP73" s="49">
        <f t="shared" si="399"/>
        <v>0</v>
      </c>
      <c r="CQ73" s="49">
        <f t="shared" ref="CQ73:DA73" si="404">CQ74+CQ75+CQ76+CQ77+CQ78</f>
        <v>0</v>
      </c>
      <c r="CR73" s="49">
        <f t="shared" si="404"/>
        <v>0</v>
      </c>
      <c r="CS73" s="49">
        <f t="shared" si="404"/>
        <v>0</v>
      </c>
      <c r="CT73" s="49">
        <f t="shared" ref="CT73:CV73" si="405">CT74+CT75+CT76+CT77+CT78</f>
        <v>0</v>
      </c>
      <c r="CU73" s="49">
        <f t="shared" si="405"/>
        <v>0</v>
      </c>
      <c r="CV73" s="49">
        <f t="shared" si="405"/>
        <v>0</v>
      </c>
      <c r="CW73" s="49">
        <f t="shared" si="404"/>
        <v>4001.8</v>
      </c>
      <c r="CX73" s="49">
        <f t="shared" si="404"/>
        <v>2043.8104699999999</v>
      </c>
      <c r="CY73" s="49">
        <f t="shared" si="159"/>
        <v>51.072279224349039</v>
      </c>
      <c r="CZ73" s="49">
        <f t="shared" si="404"/>
        <v>30819</v>
      </c>
      <c r="DA73" s="49">
        <f t="shared" si="404"/>
        <v>30819</v>
      </c>
      <c r="DB73" s="48">
        <f t="shared" si="280"/>
        <v>100</v>
      </c>
      <c r="DC73" s="49">
        <f t="shared" ref="DC73:DD73" si="406">DC74+DC75+DC76+DC77+DC78</f>
        <v>6107.5</v>
      </c>
      <c r="DD73" s="49">
        <f t="shared" si="406"/>
        <v>1642</v>
      </c>
      <c r="DE73" s="49">
        <f>DD73/DC73*100</f>
        <v>26.88497748669668</v>
      </c>
      <c r="DF73" s="49">
        <f t="shared" ref="DF73:DG73" si="407">DF74+DF75+DF76+DF77+DF78</f>
        <v>1000</v>
      </c>
      <c r="DG73" s="49">
        <f t="shared" si="407"/>
        <v>240</v>
      </c>
      <c r="DH73" s="49">
        <f>DG73/DF73*100</f>
        <v>24</v>
      </c>
      <c r="DI73" s="49">
        <f t="shared" ref="DI73:DN73" si="408">DI74+DI75+DI76+DI77+DI78</f>
        <v>4000</v>
      </c>
      <c r="DJ73" s="49">
        <f t="shared" si="408"/>
        <v>2000</v>
      </c>
      <c r="DK73" s="49">
        <f t="shared" si="408"/>
        <v>50</v>
      </c>
      <c r="DL73" s="49">
        <f t="shared" si="408"/>
        <v>3000</v>
      </c>
      <c r="DM73" s="49">
        <f t="shared" si="408"/>
        <v>2000</v>
      </c>
      <c r="DN73" s="49">
        <f t="shared" si="408"/>
        <v>66.666666666666657</v>
      </c>
      <c r="DO73" s="49">
        <f t="shared" ref="DO73:DQ73" si="409">DO74+DO75+DO76+DO77+DO78</f>
        <v>0</v>
      </c>
      <c r="DP73" s="49">
        <f t="shared" si="409"/>
        <v>0</v>
      </c>
      <c r="DQ73" s="49">
        <f t="shared" si="409"/>
        <v>0</v>
      </c>
      <c r="DR73" s="49">
        <f t="shared" ref="DR73:DT73" si="410">DR74+DR75+DR76+DR77+DR78</f>
        <v>0</v>
      </c>
      <c r="DS73" s="49">
        <f t="shared" si="410"/>
        <v>0</v>
      </c>
      <c r="DT73" s="49">
        <f t="shared" si="410"/>
        <v>0</v>
      </c>
      <c r="DU73" s="49">
        <f t="shared" ref="DU73:DW73" si="411">DU74+DU75+DU76+DU77+DU78</f>
        <v>0</v>
      </c>
      <c r="DV73" s="49">
        <f t="shared" si="411"/>
        <v>0</v>
      </c>
      <c r="DW73" s="49">
        <f t="shared" si="411"/>
        <v>0</v>
      </c>
      <c r="DX73" s="49">
        <f t="shared" ref="DX73:DZ73" si="412">DX74+DX75+DX76+DX77+DX78</f>
        <v>0</v>
      </c>
      <c r="DY73" s="49">
        <f t="shared" si="412"/>
        <v>0</v>
      </c>
      <c r="DZ73" s="49">
        <f t="shared" si="412"/>
        <v>0</v>
      </c>
      <c r="EA73" s="49"/>
      <c r="EB73" s="49"/>
      <c r="EC73" s="49"/>
      <c r="ED73" s="49"/>
      <c r="EE73" s="49"/>
      <c r="EF73" s="49"/>
      <c r="EG73" s="49">
        <f t="shared" ref="EG73:EK73" si="413">EG74+EG75+EG76+EG77+EG78</f>
        <v>0</v>
      </c>
      <c r="EH73" s="49">
        <f t="shared" si="413"/>
        <v>0</v>
      </c>
      <c r="EI73" s="49">
        <f t="shared" si="413"/>
        <v>0</v>
      </c>
      <c r="EJ73" s="49">
        <f t="shared" si="413"/>
        <v>67188.651700000002</v>
      </c>
      <c r="EK73" s="49">
        <f t="shared" si="413"/>
        <v>67188.651700000002</v>
      </c>
      <c r="EL73" s="49">
        <f>EK73/EJ73*100</f>
        <v>100</v>
      </c>
      <c r="EM73" s="49">
        <f t="shared" ref="EM73:EN73" si="414">EM74+EM75+EM76+EM77+EM78</f>
        <v>4078</v>
      </c>
      <c r="EN73" s="49">
        <f t="shared" si="414"/>
        <v>4078</v>
      </c>
      <c r="EO73" s="49">
        <f>EN73/EM73*100</f>
        <v>100</v>
      </c>
      <c r="EP73" s="49">
        <f t="shared" ref="EP73:ER73" si="415">EP74+EP75+EP76+EP77+EP78</f>
        <v>0</v>
      </c>
      <c r="EQ73" s="49">
        <f t="shared" si="415"/>
        <v>0</v>
      </c>
      <c r="ER73" s="49">
        <f t="shared" si="415"/>
        <v>0</v>
      </c>
      <c r="ES73" s="49">
        <f t="shared" ref="ES73:EU73" si="416">ES74+ES75+ES76+ES77+ES78</f>
        <v>0</v>
      </c>
      <c r="ET73" s="49">
        <f t="shared" si="416"/>
        <v>0</v>
      </c>
      <c r="EU73" s="49">
        <f t="shared" si="416"/>
        <v>0</v>
      </c>
      <c r="EV73" s="49">
        <f t="shared" ref="EV73:EX73" si="417">EV74+EV75+EV76+EV77+EV78</f>
        <v>0</v>
      </c>
      <c r="EW73" s="49">
        <f t="shared" si="417"/>
        <v>0</v>
      </c>
      <c r="EX73" s="49">
        <f t="shared" si="417"/>
        <v>0</v>
      </c>
      <c r="EY73" s="49"/>
      <c r="EZ73" s="49"/>
      <c r="FA73" s="48"/>
      <c r="FB73" s="49">
        <f t="shared" ref="FB73:FC73" si="418">FB74+FB75+FB76+FB77+FB78</f>
        <v>0</v>
      </c>
      <c r="FC73" s="49">
        <f t="shared" si="418"/>
        <v>0</v>
      </c>
      <c r="FD73" s="48"/>
      <c r="FE73" s="49">
        <f t="shared" ref="FE73:FF73" si="419">FE74+FE75+FE76+FE77+FE78</f>
        <v>0</v>
      </c>
      <c r="FF73" s="49">
        <f t="shared" si="419"/>
        <v>0</v>
      </c>
      <c r="FG73" s="48"/>
      <c r="FH73" s="49">
        <f t="shared" ref="FH73:FI73" si="420">FH74+FH75+FH76+FH77+FH78</f>
        <v>1500</v>
      </c>
      <c r="FI73" s="49">
        <f t="shared" si="420"/>
        <v>1500</v>
      </c>
      <c r="FJ73" s="48">
        <f t="shared" ref="FJ73" si="421">FI73/FH73*100</f>
        <v>100</v>
      </c>
      <c r="FK73" s="49">
        <f t="shared" ref="FK73:FL73" si="422">FK74+FK75+FK76+FK77+FK78</f>
        <v>1633.1</v>
      </c>
      <c r="FL73" s="49">
        <f t="shared" si="422"/>
        <v>1633.1</v>
      </c>
      <c r="FM73" s="48">
        <f t="shared" ref="FM73" si="423">FL73/FK73*100</f>
        <v>100</v>
      </c>
      <c r="FN73" s="49">
        <f t="shared" ref="FN73:FO73" si="424">FN74+FN75+FN76+FN77+FN78</f>
        <v>0</v>
      </c>
      <c r="FO73" s="49">
        <f t="shared" si="424"/>
        <v>0</v>
      </c>
      <c r="FP73" s="48"/>
      <c r="FQ73" s="49">
        <f t="shared" ref="FQ73:FR73" si="425">FQ74+FQ75+FQ76+FQ77+FQ78</f>
        <v>13664.5</v>
      </c>
      <c r="FR73" s="49">
        <f t="shared" si="425"/>
        <v>11432.8776</v>
      </c>
      <c r="FS73" s="48">
        <f>FR73/FQ73*100</f>
        <v>83.668466464195546</v>
      </c>
      <c r="FT73" s="49"/>
      <c r="FU73" s="49"/>
      <c r="FV73" s="48"/>
      <c r="FW73" s="49"/>
      <c r="FX73" s="49"/>
      <c r="FY73" s="48"/>
      <c r="FZ73" s="49"/>
      <c r="GA73" s="49"/>
      <c r="GB73" s="48"/>
      <c r="GC73" s="49"/>
      <c r="GD73" s="49"/>
      <c r="GE73" s="48"/>
      <c r="GF73" s="49"/>
      <c r="GG73" s="49"/>
      <c r="GH73" s="48"/>
      <c r="GI73" s="49"/>
      <c r="GJ73" s="49"/>
      <c r="GK73" s="48"/>
      <c r="GL73" s="49">
        <f t="shared" ref="GL73:GM73" si="426">GL74+GL75+GL76+GL77+GL78</f>
        <v>0</v>
      </c>
      <c r="GM73" s="49">
        <f t="shared" si="426"/>
        <v>0</v>
      </c>
      <c r="GN73" s="48"/>
      <c r="GO73" s="49">
        <f t="shared" ref="GO73:GQ73" si="427">GO74+GO75+GO76+GO77+GO78</f>
        <v>0</v>
      </c>
      <c r="GP73" s="49">
        <f t="shared" si="427"/>
        <v>0</v>
      </c>
      <c r="GQ73" s="49">
        <f t="shared" si="427"/>
        <v>0</v>
      </c>
      <c r="GR73" s="49">
        <f t="shared" ref="GR73:GT73" si="428">GR74+GR75+GR76+GR77+GR78</f>
        <v>0</v>
      </c>
      <c r="GS73" s="49">
        <f t="shared" si="428"/>
        <v>0</v>
      </c>
      <c r="GT73" s="49">
        <f t="shared" si="428"/>
        <v>0</v>
      </c>
      <c r="GU73" s="49"/>
      <c r="GV73" s="49"/>
      <c r="GW73" s="48"/>
      <c r="GX73" s="49"/>
      <c r="GY73" s="49"/>
      <c r="GZ73" s="48"/>
      <c r="HA73" s="49"/>
      <c r="HB73" s="49"/>
      <c r="HC73" s="48"/>
      <c r="HD73" s="49"/>
      <c r="HE73" s="49"/>
      <c r="HF73" s="48"/>
      <c r="HG73" s="49"/>
      <c r="HH73" s="49"/>
      <c r="HI73" s="48"/>
      <c r="HJ73" s="49"/>
      <c r="HK73" s="49"/>
      <c r="HL73" s="48"/>
      <c r="HM73" s="49"/>
      <c r="HN73" s="49"/>
      <c r="HO73" s="48"/>
      <c r="HP73" s="49"/>
      <c r="HQ73" s="49"/>
      <c r="HR73" s="48"/>
      <c r="HS73" s="49"/>
      <c r="HT73" s="49"/>
      <c r="HU73" s="48"/>
    </row>
    <row r="74" spans="1:229" s="18" customFormat="1" ht="15.75" x14ac:dyDescent="0.25">
      <c r="A74" s="23" t="s">
        <v>228</v>
      </c>
      <c r="B74" s="159">
        <f t="shared" si="135"/>
        <v>129785.63939000001</v>
      </c>
      <c r="C74" s="159">
        <f t="shared" si="136"/>
        <v>108186.75716000001</v>
      </c>
      <c r="D74" s="42">
        <f t="shared" si="230"/>
        <v>83.358033807502892</v>
      </c>
      <c r="E74" s="46">
        <v>1609.1</v>
      </c>
      <c r="F74" s="42">
        <v>1609.1</v>
      </c>
      <c r="G74" s="42">
        <f>F74/E74*100</f>
        <v>100</v>
      </c>
      <c r="H74" s="46"/>
      <c r="I74" s="46"/>
      <c r="J74" s="42"/>
      <c r="K74" s="46"/>
      <c r="L74" s="46"/>
      <c r="M74" s="42"/>
      <c r="N74" s="46"/>
      <c r="O74" s="46"/>
      <c r="P74" s="42"/>
      <c r="Q74" s="46"/>
      <c r="R74" s="46"/>
      <c r="S74" s="42"/>
      <c r="T74" s="46"/>
      <c r="U74" s="46"/>
      <c r="V74" s="42"/>
      <c r="W74" s="42">
        <v>860.73119999999994</v>
      </c>
      <c r="X74" s="42">
        <v>860.73119999999994</v>
      </c>
      <c r="Y74" s="46">
        <f t="shared" si="395"/>
        <v>100</v>
      </c>
      <c r="Z74" s="46"/>
      <c r="AA74" s="42"/>
      <c r="AB74" s="46"/>
      <c r="AC74" s="46">
        <v>0</v>
      </c>
      <c r="AD74" s="46">
        <v>0</v>
      </c>
      <c r="AE74" s="42"/>
      <c r="AF74" s="46"/>
      <c r="AG74" s="46"/>
      <c r="AH74" s="42"/>
      <c r="AI74" s="46"/>
      <c r="AJ74" s="46"/>
      <c r="AK74" s="42"/>
      <c r="AL74" s="46">
        <v>51.020410000000005</v>
      </c>
      <c r="AM74" s="46">
        <v>51.020410000000005</v>
      </c>
      <c r="AN74" s="42">
        <f t="shared" si="396"/>
        <v>100</v>
      </c>
      <c r="AO74" s="46">
        <v>43.836080000000003</v>
      </c>
      <c r="AP74" s="46">
        <v>43.836080000000003</v>
      </c>
      <c r="AQ74" s="42">
        <f>AP74/AO74*100</f>
        <v>100</v>
      </c>
      <c r="AR74" s="46"/>
      <c r="AS74" s="46"/>
      <c r="AT74" s="42"/>
      <c r="AU74" s="46"/>
      <c r="AV74" s="46"/>
      <c r="AW74" s="42"/>
      <c r="AX74" s="42"/>
      <c r="AY74" s="42"/>
      <c r="AZ74" s="42"/>
      <c r="BA74" s="46">
        <v>0</v>
      </c>
      <c r="BB74" s="46"/>
      <c r="BC74" s="42"/>
      <c r="BD74" s="46">
        <v>16678.2</v>
      </c>
      <c r="BE74" s="42">
        <v>9823.6296999999995</v>
      </c>
      <c r="BF74" s="46">
        <f t="shared" si="149"/>
        <v>58.901018695063016</v>
      </c>
      <c r="BG74" s="46"/>
      <c r="BH74" s="46"/>
      <c r="BI74" s="46"/>
      <c r="BJ74" s="46"/>
      <c r="BK74" s="46"/>
      <c r="BL74" s="46"/>
      <c r="BM74" s="46">
        <v>3490.8</v>
      </c>
      <c r="BN74" s="46">
        <v>1880</v>
      </c>
      <c r="BO74" s="46">
        <f t="shared" si="152"/>
        <v>53.855849661968605</v>
      </c>
      <c r="BP74" s="46">
        <v>560</v>
      </c>
      <c r="BQ74" s="46">
        <v>160</v>
      </c>
      <c r="BR74" s="46">
        <f t="shared" si="402"/>
        <v>28.571428571428569</v>
      </c>
      <c r="BS74" s="46"/>
      <c r="BT74" s="139"/>
      <c r="BU74" s="139"/>
      <c r="BV74" s="46"/>
      <c r="BW74" s="139"/>
      <c r="BX74" s="139"/>
      <c r="BY74" s="46"/>
      <c r="BZ74" s="139"/>
      <c r="CA74" s="139"/>
      <c r="CB74" s="46"/>
      <c r="CC74" s="139"/>
      <c r="CD74" s="139"/>
      <c r="CE74" s="46"/>
      <c r="CF74" s="139"/>
      <c r="CG74" s="139"/>
      <c r="CH74" s="46"/>
      <c r="CI74" s="139"/>
      <c r="CJ74" s="139"/>
      <c r="CK74" s="46"/>
      <c r="CL74" s="139"/>
      <c r="CM74" s="139"/>
      <c r="CN74" s="46">
        <v>318.39999999999998</v>
      </c>
      <c r="CO74" s="139"/>
      <c r="CP74" s="139"/>
      <c r="CQ74" s="46"/>
      <c r="CR74" s="139"/>
      <c r="CS74" s="139"/>
      <c r="CT74" s="46"/>
      <c r="CU74" s="139"/>
      <c r="CV74" s="139"/>
      <c r="CW74" s="46">
        <v>4001.8</v>
      </c>
      <c r="CX74" s="46">
        <v>2043.8104699999999</v>
      </c>
      <c r="CY74" s="46">
        <f t="shared" si="159"/>
        <v>51.072279224349039</v>
      </c>
      <c r="CZ74" s="46"/>
      <c r="DA74" s="139"/>
      <c r="DB74" s="42"/>
      <c r="DC74" s="46">
        <v>6107.5</v>
      </c>
      <c r="DD74" s="46">
        <v>1642</v>
      </c>
      <c r="DE74" s="46">
        <f>DD74/DC74*100</f>
        <v>26.88497748669668</v>
      </c>
      <c r="DF74" s="46">
        <v>1000</v>
      </c>
      <c r="DG74" s="46">
        <v>240</v>
      </c>
      <c r="DH74" s="46">
        <f>DG74/DF74*100</f>
        <v>24</v>
      </c>
      <c r="DI74" s="46">
        <v>4000</v>
      </c>
      <c r="DJ74" s="46">
        <v>2000</v>
      </c>
      <c r="DK74" s="46">
        <f t="shared" ref="DK74" si="429">DJ74/DI74*100</f>
        <v>50</v>
      </c>
      <c r="DL74" s="46">
        <v>3000</v>
      </c>
      <c r="DM74" s="46">
        <v>2000</v>
      </c>
      <c r="DN74" s="46">
        <f t="shared" ref="DN74" si="430">DM74/DL74*100</f>
        <v>66.666666666666657</v>
      </c>
      <c r="DO74" s="46"/>
      <c r="DP74" s="139"/>
      <c r="DQ74" s="139"/>
      <c r="DR74" s="46"/>
      <c r="DS74" s="139"/>
      <c r="DT74" s="139"/>
      <c r="DU74" s="46"/>
      <c r="DV74" s="139"/>
      <c r="DW74" s="139"/>
      <c r="DX74" s="46"/>
      <c r="DY74" s="139"/>
      <c r="DZ74" s="139"/>
      <c r="EA74" s="46"/>
      <c r="EB74" s="46"/>
      <c r="EC74" s="46"/>
      <c r="ED74" s="46"/>
      <c r="EE74" s="46"/>
      <c r="EF74" s="46"/>
      <c r="EG74" s="46"/>
      <c r="EH74" s="46"/>
      <c r="EI74" s="46"/>
      <c r="EJ74" s="46">
        <v>67188.651700000002</v>
      </c>
      <c r="EK74" s="46">
        <v>67188.651700000002</v>
      </c>
      <c r="EL74" s="46">
        <f>EK74/EJ74*100</f>
        <v>100</v>
      </c>
      <c r="EM74" s="46">
        <v>4078</v>
      </c>
      <c r="EN74" s="46">
        <v>4078</v>
      </c>
      <c r="EO74" s="46">
        <f>EN74/EM74*100</f>
        <v>100</v>
      </c>
      <c r="EP74" s="46"/>
      <c r="EQ74" s="46"/>
      <c r="ER74" s="46"/>
      <c r="ES74" s="46"/>
      <c r="ET74" s="46"/>
      <c r="EU74" s="46"/>
      <c r="EV74" s="46">
        <v>0</v>
      </c>
      <c r="EW74" s="46">
        <v>0</v>
      </c>
      <c r="EX74" s="42"/>
      <c r="EY74" s="46"/>
      <c r="EZ74" s="46"/>
      <c r="FA74" s="42"/>
      <c r="FB74" s="46"/>
      <c r="FC74" s="46"/>
      <c r="FD74" s="42"/>
      <c r="FE74" s="46"/>
      <c r="FF74" s="46"/>
      <c r="FG74" s="42"/>
      <c r="FH74" s="46">
        <v>1500</v>
      </c>
      <c r="FI74" s="46">
        <v>1500</v>
      </c>
      <c r="FJ74" s="42">
        <f>FI74/FH74*100</f>
        <v>100</v>
      </c>
      <c r="FK74" s="46">
        <v>1633.1</v>
      </c>
      <c r="FL74" s="46">
        <v>1633.1</v>
      </c>
      <c r="FM74" s="42">
        <f>FL74/FK74*100</f>
        <v>100</v>
      </c>
      <c r="FN74" s="46"/>
      <c r="FO74" s="46"/>
      <c r="FP74" s="42"/>
      <c r="FQ74" s="46">
        <v>13664.5</v>
      </c>
      <c r="FR74" s="46">
        <v>11432.8776</v>
      </c>
      <c r="FS74" s="42">
        <f>FR74/FQ74*100</f>
        <v>83.668466464195546</v>
      </c>
      <c r="FT74" s="46"/>
      <c r="FU74" s="46"/>
      <c r="FV74" s="42"/>
      <c r="FW74" s="46"/>
      <c r="FX74" s="46"/>
      <c r="FY74" s="42"/>
      <c r="FZ74" s="46"/>
      <c r="GA74" s="46"/>
      <c r="GB74" s="42"/>
      <c r="GC74" s="46"/>
      <c r="GD74" s="46"/>
      <c r="GE74" s="42"/>
      <c r="GF74" s="46"/>
      <c r="GG74" s="46"/>
      <c r="GH74" s="42"/>
      <c r="GI74" s="46"/>
      <c r="GJ74" s="46"/>
      <c r="GK74" s="42"/>
      <c r="GL74" s="46"/>
      <c r="GM74" s="46"/>
      <c r="GN74" s="42"/>
      <c r="GO74" s="46"/>
      <c r="GP74" s="139"/>
      <c r="GQ74" s="139"/>
      <c r="GR74" s="46"/>
      <c r="GS74" s="139"/>
      <c r="GT74" s="139"/>
      <c r="GU74" s="46"/>
      <c r="GV74" s="46"/>
      <c r="GW74" s="42"/>
      <c r="GX74" s="46"/>
      <c r="GY74" s="46"/>
      <c r="GZ74" s="42"/>
      <c r="HA74" s="46"/>
      <c r="HB74" s="46"/>
      <c r="HC74" s="42"/>
      <c r="HD74" s="46"/>
      <c r="HE74" s="46"/>
      <c r="HF74" s="42"/>
      <c r="HG74" s="46"/>
      <c r="HH74" s="46"/>
      <c r="HI74" s="42"/>
      <c r="HJ74" s="46"/>
      <c r="HK74" s="46"/>
      <c r="HL74" s="42"/>
      <c r="HM74" s="46"/>
      <c r="HN74" s="46"/>
      <c r="HO74" s="42"/>
      <c r="HP74" s="46"/>
      <c r="HQ74" s="46"/>
      <c r="HR74" s="42"/>
      <c r="HS74" s="46"/>
      <c r="HT74" s="46"/>
      <c r="HU74" s="42"/>
    </row>
    <row r="75" spans="1:229" s="18" customFormat="1" ht="15.75" x14ac:dyDescent="0.25">
      <c r="A75" s="23" t="s">
        <v>226</v>
      </c>
      <c r="B75" s="159">
        <f t="shared" si="135"/>
        <v>26153.898160000001</v>
      </c>
      <c r="C75" s="159">
        <f t="shared" si="136"/>
        <v>25812.297429999999</v>
      </c>
      <c r="D75" s="42">
        <f>C75/B75*100</f>
        <v>98.693882158941619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6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>
        <v>982.89816000000008</v>
      </c>
      <c r="AY75" s="42">
        <v>641.29743000000008</v>
      </c>
      <c r="AZ75" s="42">
        <f t="shared" si="137"/>
        <v>65.245562164853382</v>
      </c>
      <c r="BA75" s="42">
        <v>10000</v>
      </c>
      <c r="BB75" s="42">
        <v>10000</v>
      </c>
      <c r="BC75" s="42">
        <f>BB75/BA75*100</f>
        <v>100</v>
      </c>
      <c r="BD75" s="143"/>
      <c r="BE75" s="143"/>
      <c r="BF75" s="143"/>
      <c r="BG75" s="42"/>
      <c r="BH75" s="42"/>
      <c r="BI75" s="140"/>
      <c r="BJ75" s="42"/>
      <c r="BK75" s="42"/>
      <c r="BL75" s="140"/>
      <c r="BM75" s="42"/>
      <c r="BN75" s="42"/>
      <c r="BO75" s="140"/>
      <c r="BP75" s="42"/>
      <c r="BQ75" s="42"/>
      <c r="BR75" s="140"/>
      <c r="BS75" s="42"/>
      <c r="BT75" s="42"/>
      <c r="BU75" s="140"/>
      <c r="BV75" s="42"/>
      <c r="BW75" s="42"/>
      <c r="BX75" s="140"/>
      <c r="BY75" s="42"/>
      <c r="BZ75" s="42"/>
      <c r="CA75" s="140"/>
      <c r="CB75" s="42"/>
      <c r="CC75" s="42"/>
      <c r="CD75" s="140"/>
      <c r="CE75" s="42"/>
      <c r="CF75" s="42"/>
      <c r="CG75" s="140"/>
      <c r="CH75" s="42"/>
      <c r="CI75" s="42"/>
      <c r="CJ75" s="140"/>
      <c r="CK75" s="42"/>
      <c r="CL75" s="42"/>
      <c r="CM75" s="140"/>
      <c r="CN75" s="42"/>
      <c r="CO75" s="42"/>
      <c r="CP75" s="140"/>
      <c r="CQ75" s="46"/>
      <c r="CR75" s="42"/>
      <c r="CS75" s="140"/>
      <c r="CT75" s="46"/>
      <c r="CU75" s="42"/>
      <c r="CV75" s="140"/>
      <c r="CW75" s="46"/>
      <c r="CX75" s="42"/>
      <c r="CY75" s="140"/>
      <c r="CZ75" s="46">
        <v>15171</v>
      </c>
      <c r="DA75" s="42">
        <v>15171</v>
      </c>
      <c r="DB75" s="42">
        <f t="shared" si="280"/>
        <v>100</v>
      </c>
      <c r="DC75" s="46"/>
      <c r="DD75" s="42"/>
      <c r="DE75" s="46"/>
      <c r="DF75" s="46"/>
      <c r="DG75" s="42"/>
      <c r="DH75" s="46"/>
      <c r="DI75" s="42"/>
      <c r="DJ75" s="42"/>
      <c r="DK75" s="140"/>
      <c r="DL75" s="42"/>
      <c r="DM75" s="42"/>
      <c r="DN75" s="140"/>
      <c r="DO75" s="46"/>
      <c r="DP75" s="42"/>
      <c r="DQ75" s="140"/>
      <c r="DR75" s="46"/>
      <c r="DS75" s="42"/>
      <c r="DT75" s="140"/>
      <c r="DU75" s="46"/>
      <c r="DV75" s="42"/>
      <c r="DW75" s="140"/>
      <c r="DX75" s="46"/>
      <c r="DY75" s="42"/>
      <c r="DZ75" s="140"/>
      <c r="EA75" s="42"/>
      <c r="EB75" s="42"/>
      <c r="EC75" s="140"/>
      <c r="ED75" s="42"/>
      <c r="EE75" s="42"/>
      <c r="EF75" s="140"/>
      <c r="EG75" s="42"/>
      <c r="EH75" s="42"/>
      <c r="EI75" s="140"/>
      <c r="EJ75" s="42"/>
      <c r="EK75" s="42"/>
      <c r="EL75" s="140"/>
      <c r="EM75" s="42"/>
      <c r="EN75" s="42"/>
      <c r="EO75" s="140"/>
      <c r="EP75" s="42"/>
      <c r="EQ75" s="42"/>
      <c r="ER75" s="140"/>
      <c r="ES75" s="42"/>
      <c r="ET75" s="42"/>
      <c r="EU75" s="140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6"/>
      <c r="GP75" s="42"/>
      <c r="GQ75" s="140"/>
      <c r="GR75" s="46"/>
      <c r="GS75" s="42"/>
      <c r="GT75" s="140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  <c r="HF75" s="42"/>
      <c r="HG75" s="42"/>
      <c r="HH75" s="42"/>
      <c r="HI75" s="42"/>
      <c r="HJ75" s="42"/>
      <c r="HK75" s="42"/>
      <c r="HL75" s="42"/>
      <c r="HM75" s="42"/>
      <c r="HN75" s="42"/>
      <c r="HO75" s="42"/>
      <c r="HP75" s="42"/>
      <c r="HQ75" s="42"/>
      <c r="HR75" s="42"/>
      <c r="HS75" s="42"/>
      <c r="HT75" s="42"/>
      <c r="HU75" s="42"/>
    </row>
    <row r="76" spans="1:229" s="18" customFormat="1" ht="15.75" x14ac:dyDescent="0.25">
      <c r="A76" s="23" t="s">
        <v>395</v>
      </c>
      <c r="B76" s="159">
        <f t="shared" si="135"/>
        <v>3558</v>
      </c>
      <c r="C76" s="159">
        <f t="shared" si="136"/>
        <v>3558</v>
      </c>
      <c r="D76" s="42">
        <f t="shared" ref="D76:D78" si="431">C76/B76*100</f>
        <v>100</v>
      </c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6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143"/>
      <c r="BE76" s="143"/>
      <c r="BF76" s="143"/>
      <c r="BG76" s="42"/>
      <c r="BH76" s="42"/>
      <c r="BI76" s="140"/>
      <c r="BJ76" s="42"/>
      <c r="BK76" s="42"/>
      <c r="BL76" s="140"/>
      <c r="BM76" s="42"/>
      <c r="BN76" s="42"/>
      <c r="BO76" s="140"/>
      <c r="BP76" s="42"/>
      <c r="BQ76" s="42"/>
      <c r="BR76" s="140"/>
      <c r="BS76" s="42"/>
      <c r="BT76" s="42"/>
      <c r="BU76" s="140"/>
      <c r="BV76" s="42"/>
      <c r="BW76" s="42"/>
      <c r="BX76" s="140"/>
      <c r="BY76" s="42"/>
      <c r="BZ76" s="42"/>
      <c r="CA76" s="140"/>
      <c r="CB76" s="42"/>
      <c r="CC76" s="42"/>
      <c r="CD76" s="140"/>
      <c r="CE76" s="42"/>
      <c r="CF76" s="42"/>
      <c r="CG76" s="140"/>
      <c r="CH76" s="42"/>
      <c r="CI76" s="42"/>
      <c r="CJ76" s="140"/>
      <c r="CK76" s="42"/>
      <c r="CL76" s="42"/>
      <c r="CM76" s="140"/>
      <c r="CN76" s="42"/>
      <c r="CO76" s="42"/>
      <c r="CP76" s="140"/>
      <c r="CQ76" s="46"/>
      <c r="CR76" s="42"/>
      <c r="CS76" s="140"/>
      <c r="CT76" s="46"/>
      <c r="CU76" s="42"/>
      <c r="CV76" s="140"/>
      <c r="CW76" s="46"/>
      <c r="CX76" s="42"/>
      <c r="CY76" s="140"/>
      <c r="CZ76" s="46">
        <v>3558</v>
      </c>
      <c r="DA76" s="42">
        <v>3558</v>
      </c>
      <c r="DB76" s="42">
        <f t="shared" si="280"/>
        <v>100</v>
      </c>
      <c r="DC76" s="46"/>
      <c r="DD76" s="42"/>
      <c r="DE76" s="46"/>
      <c r="DF76" s="46"/>
      <c r="DG76" s="42"/>
      <c r="DH76" s="46"/>
      <c r="DI76" s="42"/>
      <c r="DJ76" s="42"/>
      <c r="DK76" s="140"/>
      <c r="DL76" s="42"/>
      <c r="DM76" s="42"/>
      <c r="DN76" s="140"/>
      <c r="DO76" s="46"/>
      <c r="DP76" s="42"/>
      <c r="DQ76" s="140"/>
      <c r="DR76" s="46"/>
      <c r="DS76" s="42"/>
      <c r="DT76" s="140"/>
      <c r="DU76" s="46"/>
      <c r="DV76" s="42"/>
      <c r="DW76" s="140"/>
      <c r="DX76" s="46"/>
      <c r="DY76" s="42"/>
      <c r="DZ76" s="140"/>
      <c r="EA76" s="42"/>
      <c r="EB76" s="42"/>
      <c r="EC76" s="140"/>
      <c r="ED76" s="42"/>
      <c r="EE76" s="42"/>
      <c r="EF76" s="140"/>
      <c r="EG76" s="42"/>
      <c r="EH76" s="42"/>
      <c r="EI76" s="140"/>
      <c r="EJ76" s="42"/>
      <c r="EK76" s="42"/>
      <c r="EL76" s="140"/>
      <c r="EM76" s="42"/>
      <c r="EN76" s="42"/>
      <c r="EO76" s="140"/>
      <c r="EP76" s="42"/>
      <c r="EQ76" s="42"/>
      <c r="ER76" s="140"/>
      <c r="ES76" s="42"/>
      <c r="ET76" s="42"/>
      <c r="EU76" s="140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6"/>
      <c r="GP76" s="42"/>
      <c r="GQ76" s="140"/>
      <c r="GR76" s="46"/>
      <c r="GS76" s="42"/>
      <c r="GT76" s="140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</row>
    <row r="77" spans="1:229" s="18" customFormat="1" ht="15.75" x14ac:dyDescent="0.25">
      <c r="A77" s="23" t="s">
        <v>394</v>
      </c>
      <c r="B77" s="159">
        <f t="shared" ref="B77:B140" si="432">E77+H77+K77+N77+Q77+T77+W77+Z77+AC77+AF77+AI77+AL77+AO77+AR77+AU77+AX77+BA77+BD77+BG77+BJ77+BM77+BP77+BS77+BV77+BY77+CB77+CE77+CH77+CK77+CN77+CQ77+CT77+CW77+CZ77+DC77+DF77+DI77+DL77+DO77+DR77+DU77+DX77+EA77+ED77+EG77+EJ77+EM77+EP77+ES77+EV77+EY77+FB77+FE77+FH77+FK77+FN77+FQ77+FT77+FW77+FZ77+GC77+GF77+GI77+GL77+GO77+GR77+GU77+GX77+HA77+HD77+HG77+HJ77+HM77+HP77+HS77</f>
        <v>6170.0550000000003</v>
      </c>
      <c r="C77" s="159">
        <f t="shared" ref="C77:C140" si="433">F77+I77+L77+O77+R77+U77+X77+AA77+AD77+AG77+AJ77+AM77+AP77+AS77+AV77+AY77+BB77+BE77+BH77+BK77+BN77+BQ77+BT77+BW77+BZ77+CC77+CF77+CI77+CL77+CO77+CR77+CU77+CX77+DA77+DD77+DG77+DJ77+DM77+DP77+DS77+DV77+DY77+EB77+EE77+EH77+EK77+EN77+EQ77+ET77+EW77+EZ77+FC77+FF77+FI77+FL77+FO77+FR77+FU77+FX77+GA77+GD77+GG77+GJ77+GM77+GP77+GS77+GV77+GY77+HB77+HE77+HH77+HK77+HN77+HQ77+HT77</f>
        <v>6170.0550000000003</v>
      </c>
      <c r="D77" s="42">
        <f t="shared" si="431"/>
        <v>100</v>
      </c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6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>
        <v>701.05499999999995</v>
      </c>
      <c r="AY77" s="42">
        <v>701.05499999999995</v>
      </c>
      <c r="AZ77" s="42">
        <f t="shared" ref="AZ77:AZ139" si="434">AY77/AX77*100</f>
        <v>100</v>
      </c>
      <c r="BA77" s="42"/>
      <c r="BB77" s="42"/>
      <c r="BC77" s="42"/>
      <c r="BD77" s="143"/>
      <c r="BE77" s="143"/>
      <c r="BF77" s="143"/>
      <c r="BG77" s="42"/>
      <c r="BH77" s="42"/>
      <c r="BI77" s="140"/>
      <c r="BJ77" s="42"/>
      <c r="BK77" s="42"/>
      <c r="BL77" s="140"/>
      <c r="BM77" s="42"/>
      <c r="BN77" s="42"/>
      <c r="BO77" s="140"/>
      <c r="BP77" s="42"/>
      <c r="BQ77" s="42"/>
      <c r="BR77" s="140"/>
      <c r="BS77" s="42"/>
      <c r="BT77" s="42"/>
      <c r="BU77" s="140"/>
      <c r="BV77" s="42"/>
      <c r="BW77" s="42"/>
      <c r="BX77" s="140"/>
      <c r="BY77" s="42"/>
      <c r="BZ77" s="42"/>
      <c r="CA77" s="140"/>
      <c r="CB77" s="42"/>
      <c r="CC77" s="42"/>
      <c r="CD77" s="140"/>
      <c r="CE77" s="42"/>
      <c r="CF77" s="42"/>
      <c r="CG77" s="140"/>
      <c r="CH77" s="42"/>
      <c r="CI77" s="42"/>
      <c r="CJ77" s="140"/>
      <c r="CK77" s="42"/>
      <c r="CL77" s="42"/>
      <c r="CM77" s="140"/>
      <c r="CN77" s="42"/>
      <c r="CO77" s="42"/>
      <c r="CP77" s="140"/>
      <c r="CQ77" s="46"/>
      <c r="CR77" s="42"/>
      <c r="CS77" s="140"/>
      <c r="CT77" s="46"/>
      <c r="CU77" s="42"/>
      <c r="CV77" s="140"/>
      <c r="CW77" s="46"/>
      <c r="CX77" s="42"/>
      <c r="CY77" s="140"/>
      <c r="CZ77" s="46">
        <v>5469</v>
      </c>
      <c r="DA77" s="42">
        <v>5469</v>
      </c>
      <c r="DB77" s="42">
        <f t="shared" si="280"/>
        <v>100</v>
      </c>
      <c r="DC77" s="46"/>
      <c r="DD77" s="42"/>
      <c r="DE77" s="46"/>
      <c r="DF77" s="46"/>
      <c r="DG77" s="42"/>
      <c r="DH77" s="46"/>
      <c r="DI77" s="42"/>
      <c r="DJ77" s="42"/>
      <c r="DK77" s="140"/>
      <c r="DL77" s="42"/>
      <c r="DM77" s="42"/>
      <c r="DN77" s="140"/>
      <c r="DO77" s="46"/>
      <c r="DP77" s="42"/>
      <c r="DQ77" s="140"/>
      <c r="DR77" s="46"/>
      <c r="DS77" s="42"/>
      <c r="DT77" s="140"/>
      <c r="DU77" s="46"/>
      <c r="DV77" s="42"/>
      <c r="DW77" s="140"/>
      <c r="DX77" s="46"/>
      <c r="DY77" s="42"/>
      <c r="DZ77" s="140"/>
      <c r="EA77" s="42"/>
      <c r="EB77" s="42"/>
      <c r="EC77" s="140"/>
      <c r="ED77" s="42"/>
      <c r="EE77" s="42"/>
      <c r="EF77" s="140"/>
      <c r="EG77" s="42"/>
      <c r="EH77" s="42"/>
      <c r="EI77" s="140"/>
      <c r="EJ77" s="42"/>
      <c r="EK77" s="42"/>
      <c r="EL77" s="140"/>
      <c r="EM77" s="42"/>
      <c r="EN77" s="42"/>
      <c r="EO77" s="140"/>
      <c r="EP77" s="42"/>
      <c r="EQ77" s="42"/>
      <c r="ER77" s="140"/>
      <c r="ES77" s="42"/>
      <c r="ET77" s="42"/>
      <c r="EU77" s="140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6"/>
      <c r="GP77" s="42"/>
      <c r="GQ77" s="140"/>
      <c r="GR77" s="46"/>
      <c r="GS77" s="42"/>
      <c r="GT77" s="140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  <c r="HN77" s="42"/>
      <c r="HO77" s="42"/>
      <c r="HP77" s="42"/>
      <c r="HQ77" s="42"/>
      <c r="HR77" s="42"/>
      <c r="HS77" s="42"/>
      <c r="HT77" s="42"/>
      <c r="HU77" s="42"/>
    </row>
    <row r="78" spans="1:229" s="18" customFormat="1" ht="15.75" x14ac:dyDescent="0.25">
      <c r="A78" s="23" t="s">
        <v>227</v>
      </c>
      <c r="B78" s="159">
        <f t="shared" si="432"/>
        <v>6621</v>
      </c>
      <c r="C78" s="159">
        <f t="shared" si="433"/>
        <v>6621</v>
      </c>
      <c r="D78" s="42">
        <f t="shared" si="431"/>
        <v>100</v>
      </c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6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143"/>
      <c r="BE78" s="143"/>
      <c r="BF78" s="143"/>
      <c r="BG78" s="42"/>
      <c r="BH78" s="42"/>
      <c r="BI78" s="140"/>
      <c r="BJ78" s="42"/>
      <c r="BK78" s="42"/>
      <c r="BL78" s="140"/>
      <c r="BM78" s="42"/>
      <c r="BN78" s="42"/>
      <c r="BO78" s="140"/>
      <c r="BP78" s="42"/>
      <c r="BQ78" s="42"/>
      <c r="BR78" s="140"/>
      <c r="BS78" s="42"/>
      <c r="BT78" s="42"/>
      <c r="BU78" s="140"/>
      <c r="BV78" s="42"/>
      <c r="BW78" s="42"/>
      <c r="BX78" s="140"/>
      <c r="BY78" s="42"/>
      <c r="BZ78" s="42"/>
      <c r="CA78" s="140"/>
      <c r="CB78" s="42"/>
      <c r="CC78" s="42"/>
      <c r="CD78" s="140"/>
      <c r="CE78" s="42"/>
      <c r="CF78" s="42"/>
      <c r="CG78" s="140"/>
      <c r="CH78" s="42"/>
      <c r="CI78" s="42"/>
      <c r="CJ78" s="140"/>
      <c r="CK78" s="42"/>
      <c r="CL78" s="42"/>
      <c r="CM78" s="140"/>
      <c r="CN78" s="42"/>
      <c r="CO78" s="42"/>
      <c r="CP78" s="140"/>
      <c r="CQ78" s="46"/>
      <c r="CR78" s="42"/>
      <c r="CS78" s="140"/>
      <c r="CT78" s="46"/>
      <c r="CU78" s="42"/>
      <c r="CV78" s="140"/>
      <c r="CW78" s="46"/>
      <c r="CX78" s="42"/>
      <c r="CY78" s="140"/>
      <c r="CZ78" s="46">
        <v>6621</v>
      </c>
      <c r="DA78" s="42">
        <v>6621</v>
      </c>
      <c r="DB78" s="42">
        <f t="shared" si="280"/>
        <v>100</v>
      </c>
      <c r="DC78" s="46"/>
      <c r="DD78" s="42"/>
      <c r="DE78" s="46"/>
      <c r="DF78" s="46"/>
      <c r="DG78" s="42"/>
      <c r="DH78" s="46"/>
      <c r="DI78" s="42"/>
      <c r="DJ78" s="42"/>
      <c r="DK78" s="140"/>
      <c r="DL78" s="42"/>
      <c r="DM78" s="42"/>
      <c r="DN78" s="140"/>
      <c r="DO78" s="46"/>
      <c r="DP78" s="42"/>
      <c r="DQ78" s="140"/>
      <c r="DR78" s="46"/>
      <c r="DS78" s="42"/>
      <c r="DT78" s="140"/>
      <c r="DU78" s="46"/>
      <c r="DV78" s="42"/>
      <c r="DW78" s="140"/>
      <c r="DX78" s="46"/>
      <c r="DY78" s="42"/>
      <c r="DZ78" s="140"/>
      <c r="EA78" s="42"/>
      <c r="EB78" s="42"/>
      <c r="EC78" s="140"/>
      <c r="ED78" s="42"/>
      <c r="EE78" s="42"/>
      <c r="EF78" s="140"/>
      <c r="EG78" s="42"/>
      <c r="EH78" s="42"/>
      <c r="EI78" s="140"/>
      <c r="EJ78" s="42"/>
      <c r="EK78" s="42"/>
      <c r="EL78" s="140"/>
      <c r="EM78" s="42"/>
      <c r="EN78" s="42"/>
      <c r="EO78" s="140"/>
      <c r="EP78" s="42"/>
      <c r="EQ78" s="42"/>
      <c r="ER78" s="140"/>
      <c r="ES78" s="42"/>
      <c r="ET78" s="42"/>
      <c r="EU78" s="140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6"/>
      <c r="GP78" s="42"/>
      <c r="GQ78" s="140"/>
      <c r="GR78" s="46"/>
      <c r="GS78" s="42"/>
      <c r="GT78" s="140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  <c r="HN78" s="42"/>
      <c r="HO78" s="42"/>
      <c r="HP78" s="42"/>
      <c r="HQ78" s="42"/>
      <c r="HR78" s="42"/>
      <c r="HS78" s="42"/>
      <c r="HT78" s="42"/>
      <c r="HU78" s="42"/>
    </row>
    <row r="79" spans="1:229" s="19" customFormat="1" ht="31.5" x14ac:dyDescent="0.25">
      <c r="A79" s="22" t="s">
        <v>407</v>
      </c>
      <c r="B79" s="158">
        <f t="shared" si="432"/>
        <v>546623.11813999992</v>
      </c>
      <c r="C79" s="158">
        <f t="shared" si="433"/>
        <v>318102.28701999999</v>
      </c>
      <c r="D79" s="48">
        <f>C79/B79*100</f>
        <v>58.194078600702049</v>
      </c>
      <c r="E79" s="49"/>
      <c r="F79" s="49"/>
      <c r="G79" s="48"/>
      <c r="H79" s="49">
        <f t="shared" ref="H79:BF79" si="435">H80+H81+H82+H83+H84+H85+H86+H87+H88+H89+H90+H91+H92+H93+H94+H95</f>
        <v>810.19361000000004</v>
      </c>
      <c r="I79" s="49">
        <f t="shared" si="435"/>
        <v>810.19361000000004</v>
      </c>
      <c r="J79" s="48">
        <f>I79/H79*100</f>
        <v>100</v>
      </c>
      <c r="K79" s="49">
        <f t="shared" ref="K79:M79" si="436">K80+K81+K82+K83+K84+K85+K86+K87+K88+K89+K90+K91+K92+K93+K94+K95</f>
        <v>0</v>
      </c>
      <c r="L79" s="49">
        <f t="shared" si="436"/>
        <v>0</v>
      </c>
      <c r="M79" s="49">
        <f t="shared" si="436"/>
        <v>0</v>
      </c>
      <c r="N79" s="49">
        <f t="shared" ref="N79:P79" si="437">N80+N81+N82+N83+N84+N85+N86+N87+N88+N89+N90+N91+N92+N93+N94+N95</f>
        <v>0</v>
      </c>
      <c r="O79" s="49">
        <f t="shared" si="437"/>
        <v>0</v>
      </c>
      <c r="P79" s="49">
        <f t="shared" si="437"/>
        <v>0</v>
      </c>
      <c r="Q79" s="49">
        <f t="shared" ref="Q79:S79" si="438">Q80+Q81+Q82+Q83+Q84+Q85+Q86+Q87+Q88+Q89+Q90+Q91+Q92+Q93+Q94+Q95</f>
        <v>0</v>
      </c>
      <c r="R79" s="49">
        <f t="shared" si="438"/>
        <v>0</v>
      </c>
      <c r="S79" s="49">
        <f t="shared" si="438"/>
        <v>0</v>
      </c>
      <c r="T79" s="49">
        <f t="shared" ref="T79:V79" si="439">T80+T81+T82+T83+T84+T85+T86+T87+T88+T89+T90+T91+T92+T93+T94+T95</f>
        <v>0</v>
      </c>
      <c r="U79" s="49">
        <f t="shared" si="439"/>
        <v>0</v>
      </c>
      <c r="V79" s="49">
        <f t="shared" si="439"/>
        <v>0</v>
      </c>
      <c r="W79" s="49">
        <f t="shared" si="435"/>
        <v>1512.7560000000001</v>
      </c>
      <c r="X79" s="49">
        <f t="shared" si="435"/>
        <v>1512.7560000000001</v>
      </c>
      <c r="Y79" s="49">
        <f>X79/W79*100</f>
        <v>100</v>
      </c>
      <c r="Z79" s="49">
        <f t="shared" si="435"/>
        <v>0</v>
      </c>
      <c r="AA79" s="49">
        <f t="shared" si="435"/>
        <v>0</v>
      </c>
      <c r="AB79" s="49">
        <f t="shared" si="435"/>
        <v>0</v>
      </c>
      <c r="AC79" s="49">
        <f t="shared" si="435"/>
        <v>0</v>
      </c>
      <c r="AD79" s="49">
        <f t="shared" si="435"/>
        <v>0</v>
      </c>
      <c r="AE79" s="49">
        <f t="shared" si="435"/>
        <v>0</v>
      </c>
      <c r="AF79" s="49">
        <f t="shared" si="435"/>
        <v>2514.6448999999998</v>
      </c>
      <c r="AG79" s="49">
        <f t="shared" si="435"/>
        <v>2514.6448999999998</v>
      </c>
      <c r="AH79" s="48">
        <f>AG79/AF79*100</f>
        <v>100</v>
      </c>
      <c r="AI79" s="49">
        <f t="shared" si="435"/>
        <v>0</v>
      </c>
      <c r="AJ79" s="49">
        <f t="shared" si="435"/>
        <v>0</v>
      </c>
      <c r="AK79" s="49">
        <f t="shared" si="435"/>
        <v>0</v>
      </c>
      <c r="AL79" s="49">
        <f t="shared" si="435"/>
        <v>51.020410000000005</v>
      </c>
      <c r="AM79" s="49">
        <f t="shared" si="435"/>
        <v>51.020410000000005</v>
      </c>
      <c r="AN79" s="48">
        <f>AM79/AL79*100</f>
        <v>100</v>
      </c>
      <c r="AO79" s="49">
        <f t="shared" ref="AO79:AP79" si="440">AO80+AO81+AO82+AO83+AO84+AO85+AO86+AO87+AO88+AO89+AO90+AO91+AO92+AO93+AO94+AO95</f>
        <v>376.22863000000001</v>
      </c>
      <c r="AP79" s="49">
        <f t="shared" si="440"/>
        <v>376.22863000000001</v>
      </c>
      <c r="AQ79" s="48">
        <f>AP79/AO79*100</f>
        <v>100</v>
      </c>
      <c r="AR79" s="49"/>
      <c r="AS79" s="49"/>
      <c r="AT79" s="48"/>
      <c r="AU79" s="49">
        <f t="shared" si="435"/>
        <v>0</v>
      </c>
      <c r="AV79" s="49">
        <f t="shared" si="435"/>
        <v>0</v>
      </c>
      <c r="AW79" s="49">
        <f t="shared" si="435"/>
        <v>0</v>
      </c>
      <c r="AX79" s="49">
        <f t="shared" si="435"/>
        <v>4892.42</v>
      </c>
      <c r="AY79" s="49">
        <f t="shared" si="435"/>
        <v>1464.0252</v>
      </c>
      <c r="AZ79" s="48">
        <f t="shared" si="434"/>
        <v>29.924356453452482</v>
      </c>
      <c r="BA79" s="49">
        <f t="shared" si="435"/>
        <v>20000</v>
      </c>
      <c r="BB79" s="49">
        <f t="shared" si="435"/>
        <v>20000</v>
      </c>
      <c r="BC79" s="48">
        <f t="shared" ref="BC79" si="441">BB79/BA79*100</f>
        <v>100</v>
      </c>
      <c r="BD79" s="49">
        <f t="shared" si="435"/>
        <v>54081</v>
      </c>
      <c r="BE79" s="49">
        <f t="shared" si="435"/>
        <v>28634.43694</v>
      </c>
      <c r="BF79" s="49">
        <f t="shared" si="435"/>
        <v>52.947314102919698</v>
      </c>
      <c r="BG79" s="49">
        <f t="shared" ref="BG79:CO79" si="442">BG80+BG81+BG82+BG83+BG84+BG85+BG86+BG87+BG88+BG89+BG90+BG91+BG92+BG93+BG94+BG95</f>
        <v>9174.2696699999997</v>
      </c>
      <c r="BH79" s="49">
        <f t="shared" si="442"/>
        <v>6149.2939900000001</v>
      </c>
      <c r="BI79" s="49">
        <f>BH79/BG79*100</f>
        <v>67.027613218175659</v>
      </c>
      <c r="BJ79" s="49">
        <f t="shared" ref="BJ79:BL79" si="443">BJ80+BJ81+BJ82+BJ83+BJ84+BJ85+BJ86+BJ87+BJ88+BJ89+BJ90+BJ91+BJ92+BJ93+BJ94+BJ95</f>
        <v>0</v>
      </c>
      <c r="BK79" s="49">
        <f t="shared" si="443"/>
        <v>0</v>
      </c>
      <c r="BL79" s="49">
        <f t="shared" si="443"/>
        <v>0</v>
      </c>
      <c r="BM79" s="49">
        <f t="shared" si="442"/>
        <v>5323</v>
      </c>
      <c r="BN79" s="49">
        <f t="shared" si="442"/>
        <v>3700</v>
      </c>
      <c r="BO79" s="49">
        <f t="shared" si="442"/>
        <v>69.509674995303399</v>
      </c>
      <c r="BP79" s="49">
        <f t="shared" ref="BP79:BQ79" si="444">BP80+BP81+BP82+BP83+BP84+BP85+BP86+BP87+BP88+BP89+BP90+BP91+BP92+BP93+BP94+BP95</f>
        <v>840</v>
      </c>
      <c r="BQ79" s="49">
        <f t="shared" si="444"/>
        <v>414.9402</v>
      </c>
      <c r="BR79" s="49">
        <f t="shared" ref="BR79:BR80" si="445">BQ79/BP79*100</f>
        <v>49.397642857142863</v>
      </c>
      <c r="BS79" s="49">
        <f t="shared" si="442"/>
        <v>0</v>
      </c>
      <c r="BT79" s="49">
        <f t="shared" si="442"/>
        <v>0</v>
      </c>
      <c r="BU79" s="49">
        <f t="shared" si="442"/>
        <v>0</v>
      </c>
      <c r="BV79" s="49">
        <f t="shared" si="442"/>
        <v>0</v>
      </c>
      <c r="BW79" s="49">
        <f t="shared" si="442"/>
        <v>0</v>
      </c>
      <c r="BX79" s="49">
        <f t="shared" si="442"/>
        <v>0</v>
      </c>
      <c r="BY79" s="49">
        <f t="shared" si="442"/>
        <v>0</v>
      </c>
      <c r="BZ79" s="49">
        <f t="shared" si="442"/>
        <v>0</v>
      </c>
      <c r="CA79" s="49">
        <f t="shared" si="442"/>
        <v>0</v>
      </c>
      <c r="CB79" s="49">
        <f t="shared" ref="CB79:CD79" si="446">CB80+CB81+CB82+CB83+CB84+CB85+CB86+CB87+CB88+CB89+CB90+CB91+CB92+CB93+CB94+CB95</f>
        <v>0</v>
      </c>
      <c r="CC79" s="49">
        <f t="shared" si="446"/>
        <v>0</v>
      </c>
      <c r="CD79" s="49">
        <f t="shared" si="446"/>
        <v>0</v>
      </c>
      <c r="CE79" s="49">
        <f t="shared" si="442"/>
        <v>0</v>
      </c>
      <c r="CF79" s="49">
        <f t="shared" si="442"/>
        <v>0</v>
      </c>
      <c r="CG79" s="49">
        <f t="shared" si="442"/>
        <v>0</v>
      </c>
      <c r="CH79" s="49">
        <f t="shared" si="442"/>
        <v>0</v>
      </c>
      <c r="CI79" s="49">
        <f t="shared" si="442"/>
        <v>0</v>
      </c>
      <c r="CJ79" s="49">
        <f t="shared" si="442"/>
        <v>0</v>
      </c>
      <c r="CK79" s="49">
        <f t="shared" si="442"/>
        <v>0</v>
      </c>
      <c r="CL79" s="49">
        <f t="shared" si="442"/>
        <v>0</v>
      </c>
      <c r="CM79" s="48"/>
      <c r="CN79" s="49">
        <f t="shared" si="442"/>
        <v>391.5</v>
      </c>
      <c r="CO79" s="49">
        <f t="shared" si="442"/>
        <v>391.5</v>
      </c>
      <c r="CP79" s="49">
        <f>CO79/CN79*100</f>
        <v>100</v>
      </c>
      <c r="CQ79" s="49">
        <f t="shared" ref="CQ79:DA79" si="447">CQ80+CQ81+CQ82+CQ83+CQ84+CQ85+CQ86+CQ87+CQ88+CQ89+CQ90+CQ91+CQ92+CQ93+CQ94+CQ95</f>
        <v>10950.1</v>
      </c>
      <c r="CR79" s="49">
        <f t="shared" si="447"/>
        <v>5889.3180400000001</v>
      </c>
      <c r="CS79" s="49">
        <f t="shared" si="447"/>
        <v>53.783235221596151</v>
      </c>
      <c r="CT79" s="49">
        <f t="shared" ref="CT79:CV79" si="448">CT80+CT81+CT82+CT83+CT84+CT85+CT86+CT87+CT88+CT89+CT90+CT91+CT92+CT93+CT94+CT95</f>
        <v>3650</v>
      </c>
      <c r="CU79" s="49">
        <f t="shared" si="448"/>
        <v>695.57231999999999</v>
      </c>
      <c r="CV79" s="49">
        <f t="shared" si="448"/>
        <v>19.056775890410961</v>
      </c>
      <c r="CW79" s="49">
        <f t="shared" si="447"/>
        <v>35004.1</v>
      </c>
      <c r="CX79" s="49">
        <f t="shared" si="447"/>
        <v>19666.298780000001</v>
      </c>
      <c r="CY79" s="49">
        <f t="shared" si="159"/>
        <v>56.182843666884743</v>
      </c>
      <c r="CZ79" s="49">
        <f t="shared" si="447"/>
        <v>49824</v>
      </c>
      <c r="DA79" s="49">
        <f t="shared" si="447"/>
        <v>49824</v>
      </c>
      <c r="DB79" s="48">
        <f t="shared" si="280"/>
        <v>100</v>
      </c>
      <c r="DC79" s="49">
        <f t="shared" ref="DC79:DD79" si="449">DC80+DC81+DC82+DC83+DC84+DC85+DC86+DC87+DC88+DC89+DC90+DC91+DC92+DC93+DC94+DC95</f>
        <v>7893.3</v>
      </c>
      <c r="DD79" s="49">
        <f t="shared" si="449"/>
        <v>4280</v>
      </c>
      <c r="DE79" s="49">
        <f t="shared" ref="DE79:DE80" si="450">DD79/DC79*100</f>
        <v>54.223201956089341</v>
      </c>
      <c r="DF79" s="49">
        <f t="shared" ref="DF79:DG79" si="451">DF80+DF81+DF82+DF83+DF84+DF85+DF86+DF87+DF88+DF89+DF90+DF91+DF92+DF93+DF94+DF95</f>
        <v>1280</v>
      </c>
      <c r="DG79" s="49">
        <f t="shared" si="451"/>
        <v>387</v>
      </c>
      <c r="DH79" s="49">
        <f t="shared" ref="DH79:DH80" si="452">DG79/DF79*100</f>
        <v>30.234375000000004</v>
      </c>
      <c r="DI79" s="49">
        <f t="shared" ref="DI79:DN79" si="453">DI80+DI81+DI82+DI83+DI84+DI85+DI86+DI87+DI88+DI89+DI90+DI91+DI92+DI93+DI94+DI95</f>
        <v>14500</v>
      </c>
      <c r="DJ79" s="49">
        <f t="shared" si="453"/>
        <v>9950</v>
      </c>
      <c r="DK79" s="49">
        <f t="shared" si="453"/>
        <v>68.620689655172413</v>
      </c>
      <c r="DL79" s="49">
        <f t="shared" si="453"/>
        <v>7600</v>
      </c>
      <c r="DM79" s="49">
        <f t="shared" si="453"/>
        <v>7600</v>
      </c>
      <c r="DN79" s="49">
        <f t="shared" si="453"/>
        <v>100</v>
      </c>
      <c r="DO79" s="49">
        <f t="shared" ref="DO79:DQ79" si="454">DO80+DO81+DO82+DO83+DO84+DO85+DO86+DO87+DO88+DO89+DO90+DO91+DO92+DO93+DO94+DO95</f>
        <v>0</v>
      </c>
      <c r="DP79" s="49">
        <f t="shared" si="454"/>
        <v>0</v>
      </c>
      <c r="DQ79" s="49">
        <f t="shared" si="454"/>
        <v>0</v>
      </c>
      <c r="DR79" s="49">
        <f t="shared" ref="DR79:DT79" si="455">DR80+DR81+DR82+DR83+DR84+DR85+DR86+DR87+DR88+DR89+DR90+DR91+DR92+DR93+DR94+DR95</f>
        <v>0</v>
      </c>
      <c r="DS79" s="49">
        <f t="shared" si="455"/>
        <v>0</v>
      </c>
      <c r="DT79" s="49">
        <f t="shared" si="455"/>
        <v>0</v>
      </c>
      <c r="DU79" s="49">
        <f t="shared" ref="DU79:DV79" si="456">DU80+DU81+DU82+DU83+DU84+DU85+DU86+DU87+DU88+DU89+DU90+DU91+DU92+DU93+DU94+DU95</f>
        <v>0</v>
      </c>
      <c r="DV79" s="49">
        <f t="shared" si="456"/>
        <v>0</v>
      </c>
      <c r="DW79" s="49"/>
      <c r="DX79" s="49">
        <f t="shared" ref="DX79:EB79" si="457">DX80+DX81+DX82+DX83+DX84+DX85+DX86+DX87+DX88+DX89+DX90+DX91+DX92+DX93+DX94+DX95</f>
        <v>0</v>
      </c>
      <c r="DY79" s="49">
        <f t="shared" si="457"/>
        <v>0</v>
      </c>
      <c r="DZ79" s="49">
        <f t="shared" si="457"/>
        <v>0</v>
      </c>
      <c r="EA79" s="49">
        <f t="shared" si="457"/>
        <v>0</v>
      </c>
      <c r="EB79" s="49">
        <f t="shared" si="457"/>
        <v>0</v>
      </c>
      <c r="EC79" s="49"/>
      <c r="ED79" s="49">
        <f>SUM(ED80:ED95)</f>
        <v>0</v>
      </c>
      <c r="EE79" s="49">
        <f>SUM(EE80:EE95)</f>
        <v>0</v>
      </c>
      <c r="EF79" s="49"/>
      <c r="EG79" s="49">
        <f t="shared" ref="EG79:EL79" si="458">EG80+EG81+EG82+EG83+EG84+EG85+EG86+EG87+EG88+EG89+EG90+EG91+EG92+EG93+EG94+EG95</f>
        <v>0</v>
      </c>
      <c r="EH79" s="49">
        <f t="shared" si="458"/>
        <v>0</v>
      </c>
      <c r="EI79" s="49">
        <f t="shared" si="458"/>
        <v>0</v>
      </c>
      <c r="EJ79" s="49">
        <f t="shared" si="458"/>
        <v>0</v>
      </c>
      <c r="EK79" s="49">
        <f t="shared" si="458"/>
        <v>0</v>
      </c>
      <c r="EL79" s="49">
        <f t="shared" si="458"/>
        <v>0</v>
      </c>
      <c r="EM79" s="49">
        <f t="shared" ref="EM79:EO79" si="459">EM80+EM81+EM82+EM83+EM84+EM85+EM86+EM87+EM88+EM89+EM90+EM91+EM92+EM93+EM94+EM95</f>
        <v>0</v>
      </c>
      <c r="EN79" s="49">
        <f t="shared" si="459"/>
        <v>0</v>
      </c>
      <c r="EO79" s="49">
        <f t="shared" si="459"/>
        <v>0</v>
      </c>
      <c r="EP79" s="49">
        <f t="shared" ref="EP79:EQ79" si="460">EP80+EP81+EP82+EP83+EP84+EP85+EP86+EP87+EP88+EP89+EP90+EP91+EP92+EP93+EP94+EP95</f>
        <v>211420.41191999998</v>
      </c>
      <c r="EQ79" s="49">
        <f t="shared" si="460"/>
        <v>95313.211890000006</v>
      </c>
      <c r="ER79" s="48">
        <f t="shared" ref="ER79" si="461">EQ79/EP79*100</f>
        <v>45.082313020024699</v>
      </c>
      <c r="ES79" s="49">
        <f t="shared" ref="ES79:ET79" si="462">ES80+ES81+ES82+ES83+ES84+ES85+ES86+ES87+ES88+ES89+ES90+ES91+ES92+ES93+ES94+ES95</f>
        <v>96048.072709999993</v>
      </c>
      <c r="ET79" s="49">
        <f t="shared" si="462"/>
        <v>52344.74611</v>
      </c>
      <c r="EU79" s="48">
        <f t="shared" ref="EU79" si="463">ET79/ES79*100</f>
        <v>54.498486677651115</v>
      </c>
      <c r="EV79" s="49">
        <f t="shared" ref="EV79:EX79" si="464">EV80+EV81+EV82+EV83+EV84+EV85+EV86+EV87+EV88+EV89+EV90+EV91+EV92+EV93+EV94+EV95</f>
        <v>0</v>
      </c>
      <c r="EW79" s="49">
        <f t="shared" si="464"/>
        <v>0</v>
      </c>
      <c r="EX79" s="49">
        <f t="shared" si="464"/>
        <v>0</v>
      </c>
      <c r="EY79" s="49"/>
      <c r="EZ79" s="49"/>
      <c r="FA79" s="48"/>
      <c r="FB79" s="49">
        <f t="shared" ref="FB79:FC79" si="465">FB80+FB81+FB82+FB83+FB84+FB85+FB86+FB87+FB88+FB89+FB90+FB91+FB92+FB93+FB94+FB95</f>
        <v>0</v>
      </c>
      <c r="FC79" s="49">
        <f t="shared" si="465"/>
        <v>0</v>
      </c>
      <c r="FD79" s="48"/>
      <c r="FE79" s="49">
        <f t="shared" ref="FE79:FF79" si="466">FE80+FE81+FE82+FE83+FE84+FE85+FE86+FE87+FE88+FE89+FE90+FE91+FE92+FE93+FE94+FE95</f>
        <v>0</v>
      </c>
      <c r="FF79" s="49">
        <f t="shared" si="466"/>
        <v>0</v>
      </c>
      <c r="FG79" s="48"/>
      <c r="FH79" s="49">
        <f t="shared" ref="FH79:FI79" si="467">FH80+FH81+FH82+FH83+FH84+FH85+FH86+FH87+FH88+FH89+FH90+FH91+FH92+FH93+FH94+FH95</f>
        <v>4500</v>
      </c>
      <c r="FI79" s="49">
        <f t="shared" si="467"/>
        <v>4500</v>
      </c>
      <c r="FJ79" s="48">
        <f t="shared" ref="FJ79" si="468">FI79/FH79*100</f>
        <v>100</v>
      </c>
      <c r="FK79" s="49">
        <f t="shared" ref="FK79:FL79" si="469">FK80+FK81+FK82+FK83+FK84+FK85+FK86+FK87+FK88+FK89+FK90+FK91+FK92+FK93+FK94+FK95</f>
        <v>1633.1</v>
      </c>
      <c r="FL79" s="49">
        <f t="shared" si="469"/>
        <v>1633.1</v>
      </c>
      <c r="FM79" s="48">
        <f t="shared" ref="FM79" si="470">FL79/FK79*100</f>
        <v>100</v>
      </c>
      <c r="FN79" s="49">
        <f t="shared" ref="FN79:FO79" si="471">FN80+FN81+FN82+FN83+FN84+FN85+FN86+FN87+FN88+FN89+FN90+FN91+FN92+FN93+FN94+FN95</f>
        <v>0</v>
      </c>
      <c r="FO79" s="49">
        <f t="shared" si="471"/>
        <v>0</v>
      </c>
      <c r="FP79" s="48"/>
      <c r="FQ79" s="49">
        <f t="shared" ref="FQ79:FR79" si="472">FQ80+FQ81+FQ82+FQ83+FQ84+FQ85+FQ86+FQ87+FQ88+FQ89+FQ90+FQ91+FQ92+FQ93+FQ94+FQ95</f>
        <v>0</v>
      </c>
      <c r="FR79" s="49">
        <f t="shared" si="472"/>
        <v>0</v>
      </c>
      <c r="FS79" s="48"/>
      <c r="FT79" s="49"/>
      <c r="FU79" s="49"/>
      <c r="FV79" s="48"/>
      <c r="FW79" s="49"/>
      <c r="FX79" s="49"/>
      <c r="FY79" s="48"/>
      <c r="FZ79" s="49"/>
      <c r="GA79" s="49"/>
      <c r="GB79" s="48"/>
      <c r="GC79" s="49"/>
      <c r="GD79" s="49"/>
      <c r="GE79" s="48"/>
      <c r="GF79" s="49"/>
      <c r="GG79" s="49"/>
      <c r="GH79" s="48"/>
      <c r="GI79" s="49"/>
      <c r="GJ79" s="49"/>
      <c r="GK79" s="48"/>
      <c r="GL79" s="49">
        <f t="shared" ref="GL79:GM79" si="473">GL80+GL81+GL82+GL83+GL84+GL85+GL86+GL87+GL88+GL89+GL90+GL91+GL92+GL93+GL94+GL95</f>
        <v>0</v>
      </c>
      <c r="GM79" s="49">
        <f t="shared" si="473"/>
        <v>0</v>
      </c>
      <c r="GN79" s="48"/>
      <c r="GO79" s="49">
        <f t="shared" ref="GO79:GP79" si="474">GO80+GO81+GO82+GO83+GO84+GO85+GO86+GO87+GO88+GO89+GO90+GO91+GO92+GO93+GO94+GO95</f>
        <v>0</v>
      </c>
      <c r="GP79" s="49">
        <f t="shared" si="474"/>
        <v>0</v>
      </c>
      <c r="GQ79" s="49"/>
      <c r="GR79" s="49">
        <f t="shared" ref="GR79:GS79" si="475">GR80+GR81+GR82+GR83+GR84+GR85+GR86+GR87+GR88+GR89+GR90+GR91+GR92+GR93+GR94+GR95</f>
        <v>0</v>
      </c>
      <c r="GS79" s="49">
        <f t="shared" si="475"/>
        <v>0</v>
      </c>
      <c r="GT79" s="49"/>
      <c r="GU79" s="49"/>
      <c r="GV79" s="49"/>
      <c r="GW79" s="48"/>
      <c r="GX79" s="49"/>
      <c r="GY79" s="49"/>
      <c r="GZ79" s="48"/>
      <c r="HA79" s="49"/>
      <c r="HB79" s="49"/>
      <c r="HC79" s="48"/>
      <c r="HD79" s="49">
        <f>SUM(HD80:HD95)</f>
        <v>2353.0002899999999</v>
      </c>
      <c r="HE79" s="49">
        <f>SUM(HE80:HE95)</f>
        <v>0</v>
      </c>
      <c r="HF79" s="48"/>
      <c r="HG79" s="49">
        <f>SUM(HG80:HG95)</f>
        <v>0</v>
      </c>
      <c r="HH79" s="49">
        <f>SUM(HH80:HH95)</f>
        <v>0</v>
      </c>
      <c r="HI79" s="48"/>
      <c r="HJ79" s="49">
        <f>SUM(HJ80:HJ95)</f>
        <v>0</v>
      </c>
      <c r="HK79" s="49">
        <f>SUM(HK80:HK95)</f>
        <v>0</v>
      </c>
      <c r="HL79" s="48"/>
      <c r="HM79" s="49">
        <f>SUM(HM80:HM95)</f>
        <v>0</v>
      </c>
      <c r="HN79" s="49">
        <f>SUM(HN80:HN95)</f>
        <v>0</v>
      </c>
      <c r="HO79" s="48"/>
      <c r="HP79" s="49">
        <f>SUM(HP80:HP95)</f>
        <v>0</v>
      </c>
      <c r="HQ79" s="49">
        <f>SUM(HQ80:HQ95)</f>
        <v>0</v>
      </c>
      <c r="HR79" s="48"/>
      <c r="HS79" s="49">
        <f>SUM(HS80:HS95)</f>
        <v>0</v>
      </c>
      <c r="HT79" s="49">
        <f>SUM(HT80:HT95)</f>
        <v>0</v>
      </c>
      <c r="HU79" s="48"/>
    </row>
    <row r="80" spans="1:229" s="18" customFormat="1" ht="15.75" x14ac:dyDescent="0.25">
      <c r="A80" s="23" t="s">
        <v>232</v>
      </c>
      <c r="B80" s="159">
        <f t="shared" si="432"/>
        <v>162085.21322000001</v>
      </c>
      <c r="C80" s="159">
        <f t="shared" si="433"/>
        <v>99156.303820000001</v>
      </c>
      <c r="D80" s="42">
        <f t="shared" si="230"/>
        <v>61.17541622098129</v>
      </c>
      <c r="E80" s="46"/>
      <c r="F80" s="42"/>
      <c r="G80" s="42"/>
      <c r="H80" s="46">
        <v>810.19361000000004</v>
      </c>
      <c r="I80" s="46">
        <v>810.19361000000004</v>
      </c>
      <c r="J80" s="42">
        <f>I80/H80*100</f>
        <v>100</v>
      </c>
      <c r="K80" s="46"/>
      <c r="L80" s="46"/>
      <c r="M80" s="42"/>
      <c r="N80" s="46"/>
      <c r="O80" s="46"/>
      <c r="P80" s="42"/>
      <c r="Q80" s="46"/>
      <c r="R80" s="46"/>
      <c r="S80" s="42"/>
      <c r="T80" s="46"/>
      <c r="U80" s="46"/>
      <c r="V80" s="42"/>
      <c r="W80" s="42">
        <v>1512.7560000000001</v>
      </c>
      <c r="X80" s="42">
        <v>1512.7560000000001</v>
      </c>
      <c r="Y80" s="46">
        <f>X80/W80*100</f>
        <v>100</v>
      </c>
      <c r="Z80" s="46"/>
      <c r="AA80" s="42"/>
      <c r="AB80" s="46"/>
      <c r="AC80" s="46">
        <v>0</v>
      </c>
      <c r="AD80" s="46">
        <v>0</v>
      </c>
      <c r="AE80" s="42"/>
      <c r="AF80" s="46">
        <v>2514.6448999999998</v>
      </c>
      <c r="AG80" s="46">
        <v>2514.6448999999998</v>
      </c>
      <c r="AH80" s="42">
        <f>AG80/AF80*100</f>
        <v>100</v>
      </c>
      <c r="AI80" s="46"/>
      <c r="AJ80" s="46"/>
      <c r="AK80" s="42"/>
      <c r="AL80" s="42">
        <v>51.020410000000005</v>
      </c>
      <c r="AM80" s="42">
        <v>51.020410000000005</v>
      </c>
      <c r="AN80" s="42">
        <f>AM80/AL80*100</f>
        <v>100</v>
      </c>
      <c r="AO80" s="42">
        <v>376.22863000000001</v>
      </c>
      <c r="AP80" s="42">
        <v>376.22863000000001</v>
      </c>
      <c r="AQ80" s="42">
        <f>AP80/AO80*100</f>
        <v>100</v>
      </c>
      <c r="AR80" s="42"/>
      <c r="AS80" s="42"/>
      <c r="AT80" s="42"/>
      <c r="AU80" s="46"/>
      <c r="AV80" s="46"/>
      <c r="AW80" s="42"/>
      <c r="AX80" s="42"/>
      <c r="AY80" s="42"/>
      <c r="AZ80" s="42"/>
      <c r="BA80" s="46">
        <v>0</v>
      </c>
      <c r="BB80" s="46"/>
      <c r="BC80" s="42"/>
      <c r="BD80" s="46">
        <v>54081</v>
      </c>
      <c r="BE80" s="42">
        <v>28634.43694</v>
      </c>
      <c r="BF80" s="46">
        <f t="shared" si="149"/>
        <v>52.947314102919698</v>
      </c>
      <c r="BG80" s="46">
        <v>9174.2696699999997</v>
      </c>
      <c r="BH80" s="46">
        <v>6149.2939900000001</v>
      </c>
      <c r="BI80" s="46">
        <f>BH80/BG80*100</f>
        <v>67.027613218175659</v>
      </c>
      <c r="BJ80" s="46"/>
      <c r="BK80" s="46"/>
      <c r="BL80" s="46"/>
      <c r="BM80" s="46">
        <v>5323</v>
      </c>
      <c r="BN80" s="46">
        <v>3700</v>
      </c>
      <c r="BO80" s="46">
        <f t="shared" si="152"/>
        <v>69.509674995303399</v>
      </c>
      <c r="BP80" s="46">
        <v>840</v>
      </c>
      <c r="BQ80" s="46">
        <v>414.9402</v>
      </c>
      <c r="BR80" s="46">
        <f t="shared" si="445"/>
        <v>49.397642857142863</v>
      </c>
      <c r="BS80" s="46"/>
      <c r="BT80" s="139"/>
      <c r="BU80" s="139"/>
      <c r="BV80" s="46"/>
      <c r="BW80" s="139"/>
      <c r="BX80" s="139"/>
      <c r="BY80" s="46"/>
      <c r="BZ80" s="139"/>
      <c r="CA80" s="139"/>
      <c r="CB80" s="46"/>
      <c r="CC80" s="139"/>
      <c r="CD80" s="139"/>
      <c r="CE80" s="46"/>
      <c r="CF80" s="139"/>
      <c r="CG80" s="139"/>
      <c r="CH80" s="46"/>
      <c r="CI80" s="139"/>
      <c r="CJ80" s="139"/>
      <c r="CK80" s="46"/>
      <c r="CL80" s="139"/>
      <c r="CM80" s="42"/>
      <c r="CN80" s="46">
        <v>391.5</v>
      </c>
      <c r="CO80" s="139">
        <v>391.5</v>
      </c>
      <c r="CP80" s="46">
        <f>CO80/CN80*100</f>
        <v>100</v>
      </c>
      <c r="CQ80" s="46">
        <v>10950.1</v>
      </c>
      <c r="CR80" s="46">
        <v>5889.3180400000001</v>
      </c>
      <c r="CS80" s="46">
        <f>CR80/CQ80*100</f>
        <v>53.783235221596151</v>
      </c>
      <c r="CT80" s="46">
        <v>3650</v>
      </c>
      <c r="CU80" s="46">
        <v>695.57231999999999</v>
      </c>
      <c r="CV80" s="46">
        <f>CU80/CT80*100</f>
        <v>19.056775890410961</v>
      </c>
      <c r="CW80" s="46">
        <v>35004.1</v>
      </c>
      <c r="CX80" s="46">
        <v>19666.298780000001</v>
      </c>
      <c r="CY80" s="46">
        <f t="shared" si="159"/>
        <v>56.182843666884743</v>
      </c>
      <c r="CZ80" s="46"/>
      <c r="DA80" s="139"/>
      <c r="DB80" s="42"/>
      <c r="DC80" s="46">
        <v>7893.3</v>
      </c>
      <c r="DD80" s="46">
        <v>4280</v>
      </c>
      <c r="DE80" s="46">
        <f t="shared" si="450"/>
        <v>54.223201956089341</v>
      </c>
      <c r="DF80" s="46">
        <v>1280</v>
      </c>
      <c r="DG80" s="46">
        <v>387</v>
      </c>
      <c r="DH80" s="46">
        <f t="shared" si="452"/>
        <v>30.234375000000004</v>
      </c>
      <c r="DI80" s="46">
        <v>14500</v>
      </c>
      <c r="DJ80" s="46">
        <v>9950</v>
      </c>
      <c r="DK80" s="46">
        <f t="shared" ref="DK80" si="476">DJ80/DI80*100</f>
        <v>68.620689655172413</v>
      </c>
      <c r="DL80" s="46">
        <v>7600</v>
      </c>
      <c r="DM80" s="46">
        <v>7600</v>
      </c>
      <c r="DN80" s="46">
        <f t="shared" ref="DN80" si="477">DM80/DL80*100</f>
        <v>100</v>
      </c>
      <c r="DO80" s="46"/>
      <c r="DP80" s="139"/>
      <c r="DQ80" s="139"/>
      <c r="DR80" s="46"/>
      <c r="DS80" s="139"/>
      <c r="DT80" s="139"/>
      <c r="DU80" s="46"/>
      <c r="DV80" s="46"/>
      <c r="DW80" s="46"/>
      <c r="DX80" s="46"/>
      <c r="DY80" s="139"/>
      <c r="DZ80" s="139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2"/>
      <c r="ES80" s="46"/>
      <c r="ET80" s="46"/>
      <c r="EU80" s="42"/>
      <c r="EV80" s="46">
        <v>0</v>
      </c>
      <c r="EW80" s="46">
        <v>0</v>
      </c>
      <c r="EX80" s="42"/>
      <c r="EY80" s="46"/>
      <c r="EZ80" s="46"/>
      <c r="FA80" s="42"/>
      <c r="FB80" s="46"/>
      <c r="FC80" s="46"/>
      <c r="FD80" s="42"/>
      <c r="FE80" s="46"/>
      <c r="FF80" s="46"/>
      <c r="FG80" s="42"/>
      <c r="FH80" s="46">
        <v>4500</v>
      </c>
      <c r="FI80" s="46">
        <v>4500</v>
      </c>
      <c r="FJ80" s="42">
        <f>FI80/FH80*100</f>
        <v>100</v>
      </c>
      <c r="FK80" s="46">
        <v>1633.1</v>
      </c>
      <c r="FL80" s="46">
        <v>1633.1</v>
      </c>
      <c r="FM80" s="42">
        <f>FL80/FK80*100</f>
        <v>100</v>
      </c>
      <c r="FN80" s="46"/>
      <c r="FO80" s="46"/>
      <c r="FP80" s="42"/>
      <c r="FQ80" s="46"/>
      <c r="FR80" s="46"/>
      <c r="FS80" s="42"/>
      <c r="FT80" s="46"/>
      <c r="FU80" s="46"/>
      <c r="FV80" s="42"/>
      <c r="FW80" s="46"/>
      <c r="FX80" s="46"/>
      <c r="FY80" s="42"/>
      <c r="FZ80" s="46"/>
      <c r="GA80" s="46"/>
      <c r="GB80" s="42"/>
      <c r="GC80" s="46"/>
      <c r="GD80" s="46"/>
      <c r="GE80" s="42"/>
      <c r="GF80" s="46"/>
      <c r="GG80" s="46"/>
      <c r="GH80" s="42"/>
      <c r="GI80" s="46"/>
      <c r="GJ80" s="46"/>
      <c r="GK80" s="42"/>
      <c r="GL80" s="46"/>
      <c r="GM80" s="46"/>
      <c r="GN80" s="42"/>
      <c r="GO80" s="46"/>
      <c r="GP80" s="46"/>
      <c r="GQ80" s="46"/>
      <c r="GR80" s="46"/>
      <c r="GS80" s="46"/>
      <c r="GT80" s="46"/>
      <c r="GU80" s="46"/>
      <c r="GV80" s="46"/>
      <c r="GW80" s="42"/>
      <c r="GX80" s="46"/>
      <c r="GY80" s="46"/>
      <c r="GZ80" s="42"/>
      <c r="HA80" s="46"/>
      <c r="HB80" s="46"/>
      <c r="HC80" s="42"/>
      <c r="HD80" s="46"/>
      <c r="HE80" s="46"/>
      <c r="HF80" s="42"/>
      <c r="HG80" s="46"/>
      <c r="HH80" s="46"/>
      <c r="HI80" s="42"/>
      <c r="HJ80" s="46"/>
      <c r="HK80" s="46"/>
      <c r="HL80" s="42"/>
      <c r="HM80" s="46"/>
      <c r="HN80" s="46"/>
      <c r="HO80" s="42"/>
      <c r="HP80" s="46"/>
      <c r="HQ80" s="46"/>
      <c r="HR80" s="42"/>
      <c r="HS80" s="46"/>
      <c r="HT80" s="46"/>
      <c r="HU80" s="42"/>
    </row>
    <row r="81" spans="1:229" s="18" customFormat="1" ht="15.75" x14ac:dyDescent="0.25">
      <c r="A81" s="23" t="s">
        <v>231</v>
      </c>
      <c r="B81" s="159">
        <f t="shared" si="432"/>
        <v>329768.48462999996</v>
      </c>
      <c r="C81" s="159">
        <f t="shared" si="433"/>
        <v>167657.95800000001</v>
      </c>
      <c r="D81" s="42">
        <f>C81/B81*100</f>
        <v>50.841109995126473</v>
      </c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>
        <v>2300</v>
      </c>
      <c r="AY81" s="42"/>
      <c r="AZ81" s="42">
        <f t="shared" si="434"/>
        <v>0</v>
      </c>
      <c r="BA81" s="42">
        <v>20000</v>
      </c>
      <c r="BB81" s="42">
        <v>20000</v>
      </c>
      <c r="BC81" s="42">
        <f>BB81/BA81*100</f>
        <v>100</v>
      </c>
      <c r="BD81" s="143"/>
      <c r="BE81" s="143"/>
      <c r="BF81" s="143"/>
      <c r="BG81" s="42"/>
      <c r="BH81" s="42"/>
      <c r="BI81" s="140"/>
      <c r="BJ81" s="42"/>
      <c r="BK81" s="42"/>
      <c r="BL81" s="140"/>
      <c r="BM81" s="42"/>
      <c r="BN81" s="42"/>
      <c r="BO81" s="140"/>
      <c r="BP81" s="42"/>
      <c r="BQ81" s="42"/>
      <c r="BR81" s="140"/>
      <c r="BS81" s="42"/>
      <c r="BT81" s="42"/>
      <c r="BU81" s="140"/>
      <c r="BV81" s="42"/>
      <c r="BW81" s="42"/>
      <c r="BX81" s="140"/>
      <c r="BY81" s="42"/>
      <c r="BZ81" s="42"/>
      <c r="CA81" s="140"/>
      <c r="CB81" s="42"/>
      <c r="CC81" s="42"/>
      <c r="CD81" s="140"/>
      <c r="CE81" s="42"/>
      <c r="CF81" s="42"/>
      <c r="CG81" s="140"/>
      <c r="CH81" s="42"/>
      <c r="CI81" s="42"/>
      <c r="CJ81" s="140"/>
      <c r="CK81" s="42"/>
      <c r="CL81" s="42"/>
      <c r="CM81" s="42"/>
      <c r="CN81" s="42"/>
      <c r="CO81" s="42"/>
      <c r="CP81" s="140"/>
      <c r="CQ81" s="46"/>
      <c r="CR81" s="42"/>
      <c r="CS81" s="140"/>
      <c r="CT81" s="46"/>
      <c r="CU81" s="42"/>
      <c r="CV81" s="140"/>
      <c r="CW81" s="46"/>
      <c r="CX81" s="42"/>
      <c r="CY81" s="140"/>
      <c r="CZ81" s="46"/>
      <c r="DA81" s="42"/>
      <c r="DB81" s="42"/>
      <c r="DC81" s="46"/>
      <c r="DD81" s="42"/>
      <c r="DE81" s="140"/>
      <c r="DF81" s="46"/>
      <c r="DG81" s="42"/>
      <c r="DH81" s="140"/>
      <c r="DI81" s="42"/>
      <c r="DJ81" s="42"/>
      <c r="DK81" s="140"/>
      <c r="DL81" s="42"/>
      <c r="DM81" s="42"/>
      <c r="DN81" s="140"/>
      <c r="DO81" s="46"/>
      <c r="DP81" s="42"/>
      <c r="DQ81" s="140"/>
      <c r="DR81" s="46"/>
      <c r="DS81" s="42"/>
      <c r="DT81" s="140"/>
      <c r="DU81" s="46"/>
      <c r="DV81" s="42"/>
      <c r="DW81" s="140"/>
      <c r="DX81" s="46"/>
      <c r="DY81" s="42"/>
      <c r="DZ81" s="140"/>
      <c r="EA81" s="42"/>
      <c r="EB81" s="42"/>
      <c r="EC81" s="140"/>
      <c r="ED81" s="42"/>
      <c r="EE81" s="42"/>
      <c r="EF81" s="140"/>
      <c r="EG81" s="42"/>
      <c r="EH81" s="42"/>
      <c r="EI81" s="140"/>
      <c r="EJ81" s="42"/>
      <c r="EK81" s="42"/>
      <c r="EL81" s="140"/>
      <c r="EM81" s="42"/>
      <c r="EN81" s="42"/>
      <c r="EO81" s="140"/>
      <c r="EP81" s="42">
        <v>211420.41191999998</v>
      </c>
      <c r="EQ81" s="42">
        <v>95313.211890000006</v>
      </c>
      <c r="ER81" s="42">
        <f>EQ81/EP81*100</f>
        <v>45.082313020024699</v>
      </c>
      <c r="ES81" s="42">
        <v>96048.072709999993</v>
      </c>
      <c r="ET81" s="42">
        <v>52344.74611</v>
      </c>
      <c r="EU81" s="42">
        <f>ET81/ES81*100</f>
        <v>54.498486677651115</v>
      </c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42"/>
      <c r="FM81" s="42"/>
      <c r="FN81" s="42"/>
      <c r="FO81" s="42"/>
      <c r="FP81" s="42"/>
      <c r="FQ81" s="42"/>
      <c r="FR81" s="42"/>
      <c r="FS81" s="42"/>
      <c r="FT81" s="42"/>
      <c r="FU81" s="42"/>
      <c r="FV81" s="42"/>
      <c r="FW81" s="42"/>
      <c r="FX81" s="42"/>
      <c r="FY81" s="42"/>
      <c r="FZ81" s="42"/>
      <c r="GA81" s="42"/>
      <c r="GB81" s="42"/>
      <c r="GC81" s="42"/>
      <c r="GD81" s="42"/>
      <c r="GE81" s="42"/>
      <c r="GF81" s="42"/>
      <c r="GG81" s="42"/>
      <c r="GH81" s="42"/>
      <c r="GI81" s="42"/>
      <c r="GJ81" s="42"/>
      <c r="GK81" s="42"/>
      <c r="GL81" s="42"/>
      <c r="GM81" s="42"/>
      <c r="GN81" s="42"/>
      <c r="GO81" s="46"/>
      <c r="GP81" s="42"/>
      <c r="GQ81" s="140"/>
      <c r="GR81" s="46"/>
      <c r="GS81" s="42"/>
      <c r="GT81" s="140"/>
      <c r="GU81" s="42"/>
      <c r="GV81" s="42"/>
      <c r="GW81" s="42"/>
      <c r="GX81" s="42"/>
      <c r="GY81" s="42"/>
      <c r="GZ81" s="42"/>
      <c r="HA81" s="42"/>
      <c r="HB81" s="42"/>
      <c r="HC81" s="42"/>
      <c r="HD81" s="42"/>
      <c r="HE81" s="42"/>
      <c r="HF81" s="42"/>
      <c r="HG81" s="42"/>
      <c r="HH81" s="42"/>
      <c r="HI81" s="42"/>
      <c r="HJ81" s="42"/>
      <c r="HK81" s="42"/>
      <c r="HL81" s="42"/>
      <c r="HM81" s="42"/>
      <c r="HN81" s="42"/>
      <c r="HO81" s="42"/>
      <c r="HP81" s="42"/>
      <c r="HQ81" s="42"/>
      <c r="HR81" s="42"/>
      <c r="HS81" s="42"/>
      <c r="HT81" s="42"/>
      <c r="HU81" s="42"/>
    </row>
    <row r="82" spans="1:229" s="18" customFormat="1" ht="15.75" x14ac:dyDescent="0.25">
      <c r="A82" s="23" t="s">
        <v>206</v>
      </c>
      <c r="B82" s="159">
        <f t="shared" si="432"/>
        <v>3060</v>
      </c>
      <c r="C82" s="159">
        <f t="shared" si="433"/>
        <v>3060</v>
      </c>
      <c r="D82" s="42">
        <f t="shared" ref="D82:D94" si="478">C82/B82*100</f>
        <v>100</v>
      </c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143"/>
      <c r="BE82" s="143"/>
      <c r="BF82" s="143"/>
      <c r="BG82" s="42"/>
      <c r="BH82" s="42"/>
      <c r="BI82" s="140"/>
      <c r="BJ82" s="42"/>
      <c r="BK82" s="42"/>
      <c r="BL82" s="140"/>
      <c r="BM82" s="42"/>
      <c r="BN82" s="42"/>
      <c r="BO82" s="140"/>
      <c r="BP82" s="42"/>
      <c r="BQ82" s="42"/>
      <c r="BR82" s="140"/>
      <c r="BS82" s="42"/>
      <c r="BT82" s="42"/>
      <c r="BU82" s="140"/>
      <c r="BV82" s="42"/>
      <c r="BW82" s="42"/>
      <c r="BX82" s="140"/>
      <c r="BY82" s="42"/>
      <c r="BZ82" s="42"/>
      <c r="CA82" s="140"/>
      <c r="CB82" s="42"/>
      <c r="CC82" s="42"/>
      <c r="CD82" s="140"/>
      <c r="CE82" s="42"/>
      <c r="CF82" s="42"/>
      <c r="CG82" s="140"/>
      <c r="CH82" s="42"/>
      <c r="CI82" s="42"/>
      <c r="CJ82" s="140"/>
      <c r="CK82" s="42"/>
      <c r="CL82" s="42"/>
      <c r="CM82" s="42"/>
      <c r="CN82" s="42"/>
      <c r="CO82" s="42"/>
      <c r="CP82" s="140"/>
      <c r="CQ82" s="46"/>
      <c r="CR82" s="42"/>
      <c r="CS82" s="140"/>
      <c r="CT82" s="46"/>
      <c r="CU82" s="42"/>
      <c r="CV82" s="140"/>
      <c r="CW82" s="46"/>
      <c r="CX82" s="42"/>
      <c r="CY82" s="140"/>
      <c r="CZ82" s="46">
        <v>3060</v>
      </c>
      <c r="DA82" s="42">
        <v>3060</v>
      </c>
      <c r="DB82" s="42">
        <f t="shared" si="280"/>
        <v>100</v>
      </c>
      <c r="DC82" s="46"/>
      <c r="DD82" s="42"/>
      <c r="DE82" s="140"/>
      <c r="DF82" s="46"/>
      <c r="DG82" s="42"/>
      <c r="DH82" s="140"/>
      <c r="DI82" s="42"/>
      <c r="DJ82" s="42"/>
      <c r="DK82" s="140"/>
      <c r="DL82" s="42"/>
      <c r="DM82" s="42"/>
      <c r="DN82" s="140"/>
      <c r="DO82" s="46"/>
      <c r="DP82" s="42"/>
      <c r="DQ82" s="140"/>
      <c r="DR82" s="46"/>
      <c r="DS82" s="42"/>
      <c r="DT82" s="140"/>
      <c r="DU82" s="46"/>
      <c r="DV82" s="42"/>
      <c r="DW82" s="140"/>
      <c r="DX82" s="46"/>
      <c r="DY82" s="42"/>
      <c r="DZ82" s="140"/>
      <c r="EA82" s="42"/>
      <c r="EB82" s="42"/>
      <c r="EC82" s="140"/>
      <c r="ED82" s="42"/>
      <c r="EE82" s="42"/>
      <c r="EF82" s="140"/>
      <c r="EG82" s="42"/>
      <c r="EH82" s="42"/>
      <c r="EI82" s="140"/>
      <c r="EJ82" s="42"/>
      <c r="EK82" s="42"/>
      <c r="EL82" s="140"/>
      <c r="EM82" s="42"/>
      <c r="EN82" s="42"/>
      <c r="EO82" s="140"/>
      <c r="EP82" s="42"/>
      <c r="EQ82" s="42"/>
      <c r="ER82" s="140"/>
      <c r="ES82" s="42"/>
      <c r="ET82" s="42"/>
      <c r="EU82" s="140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/>
      <c r="FW82" s="42"/>
      <c r="FX82" s="42"/>
      <c r="FY82" s="42"/>
      <c r="FZ82" s="42"/>
      <c r="GA82" s="42"/>
      <c r="GB82" s="42"/>
      <c r="GC82" s="42"/>
      <c r="GD82" s="42"/>
      <c r="GE82" s="42"/>
      <c r="GF82" s="42"/>
      <c r="GG82" s="42"/>
      <c r="GH82" s="42"/>
      <c r="GI82" s="42"/>
      <c r="GJ82" s="42"/>
      <c r="GK82" s="42"/>
      <c r="GL82" s="42"/>
      <c r="GM82" s="42"/>
      <c r="GN82" s="42"/>
      <c r="GO82" s="46"/>
      <c r="GP82" s="42"/>
      <c r="GQ82" s="140"/>
      <c r="GR82" s="46"/>
      <c r="GS82" s="42"/>
      <c r="GT82" s="140"/>
      <c r="GU82" s="42"/>
      <c r="GV82" s="42"/>
      <c r="GW82" s="42"/>
      <c r="GX82" s="42"/>
      <c r="GY82" s="42"/>
      <c r="GZ82" s="42"/>
      <c r="HA82" s="42"/>
      <c r="HB82" s="42"/>
      <c r="HC82" s="42"/>
      <c r="HD82" s="42"/>
      <c r="HE82" s="42"/>
      <c r="HF82" s="42"/>
      <c r="HG82" s="42"/>
      <c r="HH82" s="42"/>
      <c r="HI82" s="42"/>
      <c r="HJ82" s="42"/>
      <c r="HK82" s="42"/>
      <c r="HL82" s="42"/>
      <c r="HM82" s="42"/>
      <c r="HN82" s="42"/>
      <c r="HO82" s="42"/>
      <c r="HP82" s="42"/>
      <c r="HQ82" s="42"/>
      <c r="HR82" s="42"/>
      <c r="HS82" s="42"/>
      <c r="HT82" s="42"/>
      <c r="HU82" s="42"/>
    </row>
    <row r="83" spans="1:229" s="18" customFormat="1" ht="15.75" x14ac:dyDescent="0.25">
      <c r="A83" s="23" t="s">
        <v>396</v>
      </c>
      <c r="B83" s="159">
        <f t="shared" si="432"/>
        <v>2451</v>
      </c>
      <c r="C83" s="159">
        <f t="shared" si="433"/>
        <v>2451</v>
      </c>
      <c r="D83" s="42">
        <f t="shared" si="478"/>
        <v>100</v>
      </c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143"/>
      <c r="BE83" s="143"/>
      <c r="BF83" s="143"/>
      <c r="BG83" s="42"/>
      <c r="BH83" s="42"/>
      <c r="BI83" s="140"/>
      <c r="BJ83" s="42"/>
      <c r="BK83" s="42"/>
      <c r="BL83" s="140"/>
      <c r="BM83" s="42"/>
      <c r="BN83" s="42"/>
      <c r="BO83" s="140"/>
      <c r="BP83" s="42"/>
      <c r="BQ83" s="42"/>
      <c r="BR83" s="140"/>
      <c r="BS83" s="42"/>
      <c r="BT83" s="42"/>
      <c r="BU83" s="140"/>
      <c r="BV83" s="42"/>
      <c r="BW83" s="42"/>
      <c r="BX83" s="140"/>
      <c r="BY83" s="42"/>
      <c r="BZ83" s="42"/>
      <c r="CA83" s="140"/>
      <c r="CB83" s="42"/>
      <c r="CC83" s="42"/>
      <c r="CD83" s="140"/>
      <c r="CE83" s="42"/>
      <c r="CF83" s="42"/>
      <c r="CG83" s="140"/>
      <c r="CH83" s="42"/>
      <c r="CI83" s="42"/>
      <c r="CJ83" s="140"/>
      <c r="CK83" s="42"/>
      <c r="CL83" s="42"/>
      <c r="CM83" s="42"/>
      <c r="CN83" s="42"/>
      <c r="CO83" s="42"/>
      <c r="CP83" s="140"/>
      <c r="CQ83" s="46"/>
      <c r="CR83" s="42"/>
      <c r="CS83" s="140"/>
      <c r="CT83" s="46"/>
      <c r="CU83" s="42"/>
      <c r="CV83" s="140"/>
      <c r="CW83" s="46"/>
      <c r="CX83" s="42"/>
      <c r="CY83" s="140"/>
      <c r="CZ83" s="46">
        <v>2451</v>
      </c>
      <c r="DA83" s="42">
        <v>2451</v>
      </c>
      <c r="DB83" s="42">
        <f t="shared" si="280"/>
        <v>100</v>
      </c>
      <c r="DC83" s="46"/>
      <c r="DD83" s="42"/>
      <c r="DE83" s="140"/>
      <c r="DF83" s="46"/>
      <c r="DG83" s="42"/>
      <c r="DH83" s="140"/>
      <c r="DI83" s="42"/>
      <c r="DJ83" s="42"/>
      <c r="DK83" s="140"/>
      <c r="DL83" s="42"/>
      <c r="DM83" s="42"/>
      <c r="DN83" s="140"/>
      <c r="DO83" s="46"/>
      <c r="DP83" s="42"/>
      <c r="DQ83" s="140"/>
      <c r="DR83" s="46"/>
      <c r="DS83" s="42"/>
      <c r="DT83" s="140"/>
      <c r="DU83" s="46"/>
      <c r="DV83" s="42"/>
      <c r="DW83" s="140"/>
      <c r="DX83" s="46"/>
      <c r="DY83" s="42"/>
      <c r="DZ83" s="140"/>
      <c r="EA83" s="42"/>
      <c r="EB83" s="42"/>
      <c r="EC83" s="140"/>
      <c r="ED83" s="42"/>
      <c r="EE83" s="42"/>
      <c r="EF83" s="140"/>
      <c r="EG83" s="42"/>
      <c r="EH83" s="42"/>
      <c r="EI83" s="140"/>
      <c r="EJ83" s="42"/>
      <c r="EK83" s="42"/>
      <c r="EL83" s="140"/>
      <c r="EM83" s="42"/>
      <c r="EN83" s="42"/>
      <c r="EO83" s="140"/>
      <c r="EP83" s="42"/>
      <c r="EQ83" s="42"/>
      <c r="ER83" s="140"/>
      <c r="ES83" s="42"/>
      <c r="ET83" s="42"/>
      <c r="EU83" s="140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6"/>
      <c r="GP83" s="42"/>
      <c r="GQ83" s="140"/>
      <c r="GR83" s="46"/>
      <c r="GS83" s="42"/>
      <c r="GT83" s="140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  <c r="HN83" s="42"/>
      <c r="HO83" s="42"/>
      <c r="HP83" s="42"/>
      <c r="HQ83" s="42"/>
      <c r="HR83" s="42"/>
      <c r="HS83" s="42"/>
      <c r="HT83" s="42"/>
      <c r="HU83" s="42"/>
    </row>
    <row r="84" spans="1:229" s="18" customFormat="1" ht="15.75" x14ac:dyDescent="0.25">
      <c r="A84" s="23" t="s">
        <v>397</v>
      </c>
      <c r="B84" s="159">
        <f t="shared" si="432"/>
        <v>2991</v>
      </c>
      <c r="C84" s="159">
        <f t="shared" si="433"/>
        <v>2991</v>
      </c>
      <c r="D84" s="42">
        <f t="shared" si="478"/>
        <v>100</v>
      </c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143"/>
      <c r="BE84" s="143"/>
      <c r="BF84" s="143"/>
      <c r="BG84" s="42"/>
      <c r="BH84" s="42"/>
      <c r="BI84" s="140"/>
      <c r="BJ84" s="42"/>
      <c r="BK84" s="42"/>
      <c r="BL84" s="140"/>
      <c r="BM84" s="42"/>
      <c r="BN84" s="42"/>
      <c r="BO84" s="140"/>
      <c r="BP84" s="42"/>
      <c r="BQ84" s="42"/>
      <c r="BR84" s="140"/>
      <c r="BS84" s="42"/>
      <c r="BT84" s="42"/>
      <c r="BU84" s="140"/>
      <c r="BV84" s="42"/>
      <c r="BW84" s="42"/>
      <c r="BX84" s="140"/>
      <c r="BY84" s="42"/>
      <c r="BZ84" s="42"/>
      <c r="CA84" s="140"/>
      <c r="CB84" s="42"/>
      <c r="CC84" s="42"/>
      <c r="CD84" s="140"/>
      <c r="CE84" s="42"/>
      <c r="CF84" s="42"/>
      <c r="CG84" s="140"/>
      <c r="CH84" s="42"/>
      <c r="CI84" s="42"/>
      <c r="CJ84" s="140"/>
      <c r="CK84" s="42"/>
      <c r="CL84" s="42"/>
      <c r="CM84" s="42"/>
      <c r="CN84" s="42"/>
      <c r="CO84" s="42"/>
      <c r="CP84" s="140"/>
      <c r="CQ84" s="46"/>
      <c r="CR84" s="42"/>
      <c r="CS84" s="140"/>
      <c r="CT84" s="46"/>
      <c r="CU84" s="42"/>
      <c r="CV84" s="140"/>
      <c r="CW84" s="46"/>
      <c r="CX84" s="42"/>
      <c r="CY84" s="140"/>
      <c r="CZ84" s="46">
        <v>2991</v>
      </c>
      <c r="DA84" s="42">
        <v>2991</v>
      </c>
      <c r="DB84" s="42">
        <f t="shared" si="280"/>
        <v>100</v>
      </c>
      <c r="DC84" s="46"/>
      <c r="DD84" s="42"/>
      <c r="DE84" s="140"/>
      <c r="DF84" s="46"/>
      <c r="DG84" s="42"/>
      <c r="DH84" s="140"/>
      <c r="DI84" s="42"/>
      <c r="DJ84" s="42"/>
      <c r="DK84" s="140"/>
      <c r="DL84" s="42"/>
      <c r="DM84" s="42"/>
      <c r="DN84" s="140"/>
      <c r="DO84" s="46"/>
      <c r="DP84" s="42"/>
      <c r="DQ84" s="140"/>
      <c r="DR84" s="46"/>
      <c r="DS84" s="42"/>
      <c r="DT84" s="140"/>
      <c r="DU84" s="46"/>
      <c r="DV84" s="42"/>
      <c r="DW84" s="140"/>
      <c r="DX84" s="46"/>
      <c r="DY84" s="42"/>
      <c r="DZ84" s="140"/>
      <c r="EA84" s="42"/>
      <c r="EB84" s="42"/>
      <c r="EC84" s="140"/>
      <c r="ED84" s="42"/>
      <c r="EE84" s="42"/>
      <c r="EF84" s="140"/>
      <c r="EG84" s="42"/>
      <c r="EH84" s="42"/>
      <c r="EI84" s="140"/>
      <c r="EJ84" s="42"/>
      <c r="EK84" s="42"/>
      <c r="EL84" s="140"/>
      <c r="EM84" s="42"/>
      <c r="EN84" s="42"/>
      <c r="EO84" s="140"/>
      <c r="EP84" s="42"/>
      <c r="EQ84" s="42"/>
      <c r="ER84" s="140"/>
      <c r="ES84" s="42"/>
      <c r="ET84" s="42"/>
      <c r="EU84" s="140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6"/>
      <c r="GP84" s="42"/>
      <c r="GQ84" s="140"/>
      <c r="GR84" s="46"/>
      <c r="GS84" s="42"/>
      <c r="GT84" s="140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  <c r="HN84" s="42"/>
      <c r="HO84" s="42"/>
      <c r="HP84" s="42"/>
      <c r="HQ84" s="42"/>
      <c r="HR84" s="42"/>
      <c r="HS84" s="42"/>
      <c r="HT84" s="42"/>
      <c r="HU84" s="42"/>
    </row>
    <row r="85" spans="1:229" s="18" customFormat="1" ht="15.75" x14ac:dyDescent="0.25">
      <c r="A85" s="23" t="s">
        <v>399</v>
      </c>
      <c r="B85" s="159">
        <f t="shared" si="432"/>
        <v>2043</v>
      </c>
      <c r="C85" s="159">
        <f t="shared" si="433"/>
        <v>2043</v>
      </c>
      <c r="D85" s="42">
        <f t="shared" si="478"/>
        <v>100</v>
      </c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143"/>
      <c r="BE85" s="143"/>
      <c r="BF85" s="143"/>
      <c r="BG85" s="42"/>
      <c r="BH85" s="42"/>
      <c r="BI85" s="140"/>
      <c r="BJ85" s="42"/>
      <c r="BK85" s="42"/>
      <c r="BL85" s="140"/>
      <c r="BM85" s="42"/>
      <c r="BN85" s="42"/>
      <c r="BO85" s="140"/>
      <c r="BP85" s="42"/>
      <c r="BQ85" s="42"/>
      <c r="BR85" s="140"/>
      <c r="BS85" s="42"/>
      <c r="BT85" s="42"/>
      <c r="BU85" s="140"/>
      <c r="BV85" s="42"/>
      <c r="BW85" s="42"/>
      <c r="BX85" s="140"/>
      <c r="BY85" s="42"/>
      <c r="BZ85" s="42"/>
      <c r="CA85" s="140"/>
      <c r="CB85" s="42"/>
      <c r="CC85" s="42"/>
      <c r="CD85" s="140"/>
      <c r="CE85" s="42"/>
      <c r="CF85" s="42"/>
      <c r="CG85" s="140"/>
      <c r="CH85" s="42"/>
      <c r="CI85" s="42"/>
      <c r="CJ85" s="140"/>
      <c r="CK85" s="42"/>
      <c r="CL85" s="42"/>
      <c r="CM85" s="42"/>
      <c r="CN85" s="42"/>
      <c r="CO85" s="42"/>
      <c r="CP85" s="140"/>
      <c r="CQ85" s="46"/>
      <c r="CR85" s="42"/>
      <c r="CS85" s="140"/>
      <c r="CT85" s="46"/>
      <c r="CU85" s="42"/>
      <c r="CV85" s="140"/>
      <c r="CW85" s="46"/>
      <c r="CX85" s="42"/>
      <c r="CY85" s="140"/>
      <c r="CZ85" s="46">
        <v>2043</v>
      </c>
      <c r="DA85" s="42">
        <v>2043</v>
      </c>
      <c r="DB85" s="42">
        <f t="shared" si="280"/>
        <v>100</v>
      </c>
      <c r="DC85" s="46"/>
      <c r="DD85" s="42"/>
      <c r="DE85" s="140"/>
      <c r="DF85" s="46"/>
      <c r="DG85" s="42"/>
      <c r="DH85" s="140"/>
      <c r="DI85" s="42"/>
      <c r="DJ85" s="42"/>
      <c r="DK85" s="140"/>
      <c r="DL85" s="42"/>
      <c r="DM85" s="42"/>
      <c r="DN85" s="140"/>
      <c r="DO85" s="46"/>
      <c r="DP85" s="42"/>
      <c r="DQ85" s="140"/>
      <c r="DR85" s="46"/>
      <c r="DS85" s="42"/>
      <c r="DT85" s="140"/>
      <c r="DU85" s="46"/>
      <c r="DV85" s="42"/>
      <c r="DW85" s="140"/>
      <c r="DX85" s="46"/>
      <c r="DY85" s="42"/>
      <c r="DZ85" s="140"/>
      <c r="EA85" s="42"/>
      <c r="EB85" s="42"/>
      <c r="EC85" s="140"/>
      <c r="ED85" s="42"/>
      <c r="EE85" s="42"/>
      <c r="EF85" s="140"/>
      <c r="EG85" s="42"/>
      <c r="EH85" s="42"/>
      <c r="EI85" s="140"/>
      <c r="EJ85" s="42"/>
      <c r="EK85" s="42"/>
      <c r="EL85" s="140"/>
      <c r="EM85" s="42"/>
      <c r="EN85" s="42"/>
      <c r="EO85" s="140"/>
      <c r="EP85" s="42"/>
      <c r="EQ85" s="42"/>
      <c r="ER85" s="140"/>
      <c r="ES85" s="42"/>
      <c r="ET85" s="42"/>
      <c r="EU85" s="140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6"/>
      <c r="GP85" s="42"/>
      <c r="GQ85" s="140"/>
      <c r="GR85" s="46"/>
      <c r="GS85" s="42"/>
      <c r="GT85" s="140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  <c r="HI85" s="42"/>
      <c r="HJ85" s="42"/>
      <c r="HK85" s="42"/>
      <c r="HL85" s="42"/>
      <c r="HM85" s="42"/>
      <c r="HN85" s="42"/>
      <c r="HO85" s="42"/>
      <c r="HP85" s="42"/>
      <c r="HQ85" s="42"/>
      <c r="HR85" s="42"/>
      <c r="HS85" s="42"/>
      <c r="HT85" s="42"/>
      <c r="HU85" s="42"/>
    </row>
    <row r="86" spans="1:229" s="18" customFormat="1" ht="15.75" x14ac:dyDescent="0.25">
      <c r="A86" s="23" t="s">
        <v>398</v>
      </c>
      <c r="B86" s="159">
        <f t="shared" si="432"/>
        <v>4137</v>
      </c>
      <c r="C86" s="159">
        <f t="shared" si="433"/>
        <v>4137</v>
      </c>
      <c r="D86" s="42">
        <f t="shared" si="478"/>
        <v>100</v>
      </c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>
        <v>1392</v>
      </c>
      <c r="AY86" s="42">
        <v>1392</v>
      </c>
      <c r="AZ86" s="42">
        <f t="shared" si="434"/>
        <v>100</v>
      </c>
      <c r="BA86" s="42"/>
      <c r="BB86" s="42"/>
      <c r="BC86" s="42"/>
      <c r="BD86" s="143"/>
      <c r="BE86" s="143"/>
      <c r="BF86" s="143"/>
      <c r="BG86" s="42"/>
      <c r="BH86" s="42"/>
      <c r="BI86" s="140"/>
      <c r="BJ86" s="42"/>
      <c r="BK86" s="42"/>
      <c r="BL86" s="140"/>
      <c r="BM86" s="42"/>
      <c r="BN86" s="42"/>
      <c r="BO86" s="140"/>
      <c r="BP86" s="42"/>
      <c r="BQ86" s="42"/>
      <c r="BR86" s="140"/>
      <c r="BS86" s="42"/>
      <c r="BT86" s="42"/>
      <c r="BU86" s="140"/>
      <c r="BV86" s="42"/>
      <c r="BW86" s="42"/>
      <c r="BX86" s="140"/>
      <c r="BY86" s="42"/>
      <c r="BZ86" s="42"/>
      <c r="CA86" s="140"/>
      <c r="CB86" s="42"/>
      <c r="CC86" s="42"/>
      <c r="CD86" s="140"/>
      <c r="CE86" s="42"/>
      <c r="CF86" s="42"/>
      <c r="CG86" s="140"/>
      <c r="CH86" s="42"/>
      <c r="CI86" s="42"/>
      <c r="CJ86" s="140"/>
      <c r="CK86" s="42"/>
      <c r="CL86" s="42"/>
      <c r="CM86" s="42"/>
      <c r="CN86" s="42"/>
      <c r="CO86" s="42"/>
      <c r="CP86" s="140"/>
      <c r="CQ86" s="46"/>
      <c r="CR86" s="42"/>
      <c r="CS86" s="140"/>
      <c r="CT86" s="46"/>
      <c r="CU86" s="42"/>
      <c r="CV86" s="140"/>
      <c r="CW86" s="46"/>
      <c r="CX86" s="42"/>
      <c r="CY86" s="140"/>
      <c r="CZ86" s="46">
        <v>2745</v>
      </c>
      <c r="DA86" s="42">
        <v>2745</v>
      </c>
      <c r="DB86" s="42">
        <f t="shared" si="280"/>
        <v>100</v>
      </c>
      <c r="DC86" s="46"/>
      <c r="DD86" s="42"/>
      <c r="DE86" s="140"/>
      <c r="DF86" s="46"/>
      <c r="DG86" s="42"/>
      <c r="DH86" s="140"/>
      <c r="DI86" s="42"/>
      <c r="DJ86" s="42"/>
      <c r="DK86" s="140"/>
      <c r="DL86" s="42"/>
      <c r="DM86" s="42"/>
      <c r="DN86" s="140"/>
      <c r="DO86" s="46"/>
      <c r="DP86" s="42"/>
      <c r="DQ86" s="140"/>
      <c r="DR86" s="46"/>
      <c r="DS86" s="42"/>
      <c r="DT86" s="140"/>
      <c r="DU86" s="46"/>
      <c r="DV86" s="42"/>
      <c r="DW86" s="140"/>
      <c r="DX86" s="46"/>
      <c r="DY86" s="42"/>
      <c r="DZ86" s="140"/>
      <c r="EA86" s="42"/>
      <c r="EB86" s="42"/>
      <c r="EC86" s="140"/>
      <c r="ED86" s="42"/>
      <c r="EE86" s="42"/>
      <c r="EF86" s="140"/>
      <c r="EG86" s="42"/>
      <c r="EH86" s="42"/>
      <c r="EI86" s="140"/>
      <c r="EJ86" s="42"/>
      <c r="EK86" s="42"/>
      <c r="EL86" s="140"/>
      <c r="EM86" s="42"/>
      <c r="EN86" s="42"/>
      <c r="EO86" s="140"/>
      <c r="EP86" s="42"/>
      <c r="EQ86" s="42"/>
      <c r="ER86" s="140"/>
      <c r="ES86" s="42"/>
      <c r="ET86" s="42"/>
      <c r="EU86" s="140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6"/>
      <c r="GP86" s="42"/>
      <c r="GQ86" s="140"/>
      <c r="GR86" s="46"/>
      <c r="GS86" s="42"/>
      <c r="GT86" s="140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  <c r="HN86" s="42"/>
      <c r="HO86" s="42"/>
      <c r="HP86" s="42"/>
      <c r="HQ86" s="42"/>
      <c r="HR86" s="42"/>
      <c r="HS86" s="42"/>
      <c r="HT86" s="42"/>
      <c r="HU86" s="42"/>
    </row>
    <row r="87" spans="1:229" s="18" customFormat="1" ht="15.75" x14ac:dyDescent="0.25">
      <c r="A87" s="23" t="s">
        <v>309</v>
      </c>
      <c r="B87" s="159">
        <f t="shared" si="432"/>
        <v>5343.0001499999998</v>
      </c>
      <c r="C87" s="159">
        <f t="shared" si="433"/>
        <v>4050</v>
      </c>
      <c r="D87" s="42">
        <f t="shared" si="478"/>
        <v>75.800110168441606</v>
      </c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143"/>
      <c r="BE87" s="143"/>
      <c r="BF87" s="143"/>
      <c r="BG87" s="42"/>
      <c r="BH87" s="42"/>
      <c r="BI87" s="140"/>
      <c r="BJ87" s="42"/>
      <c r="BK87" s="42"/>
      <c r="BL87" s="140"/>
      <c r="BM87" s="42"/>
      <c r="BN87" s="42"/>
      <c r="BO87" s="140"/>
      <c r="BP87" s="42"/>
      <c r="BQ87" s="42"/>
      <c r="BR87" s="140"/>
      <c r="BS87" s="42"/>
      <c r="BT87" s="42"/>
      <c r="BU87" s="140"/>
      <c r="BV87" s="42"/>
      <c r="BW87" s="42"/>
      <c r="BX87" s="140"/>
      <c r="BY87" s="42"/>
      <c r="BZ87" s="42"/>
      <c r="CA87" s="140"/>
      <c r="CB87" s="42"/>
      <c r="CC87" s="42"/>
      <c r="CD87" s="140"/>
      <c r="CE87" s="42"/>
      <c r="CF87" s="42"/>
      <c r="CG87" s="140"/>
      <c r="CH87" s="42"/>
      <c r="CI87" s="42"/>
      <c r="CJ87" s="140"/>
      <c r="CK87" s="42"/>
      <c r="CL87" s="42"/>
      <c r="CM87" s="42"/>
      <c r="CN87" s="42"/>
      <c r="CO87" s="42"/>
      <c r="CP87" s="140"/>
      <c r="CQ87" s="46"/>
      <c r="CR87" s="42"/>
      <c r="CS87" s="140"/>
      <c r="CT87" s="46"/>
      <c r="CU87" s="42"/>
      <c r="CV87" s="140"/>
      <c r="CW87" s="46"/>
      <c r="CX87" s="42"/>
      <c r="CY87" s="140"/>
      <c r="CZ87" s="46">
        <v>4050</v>
      </c>
      <c r="DA87" s="42">
        <v>4050</v>
      </c>
      <c r="DB87" s="42">
        <f t="shared" si="280"/>
        <v>100</v>
      </c>
      <c r="DC87" s="46"/>
      <c r="DD87" s="42"/>
      <c r="DE87" s="140"/>
      <c r="DF87" s="46"/>
      <c r="DG87" s="42"/>
      <c r="DH87" s="140"/>
      <c r="DI87" s="42"/>
      <c r="DJ87" s="42"/>
      <c r="DK87" s="140"/>
      <c r="DL87" s="42"/>
      <c r="DM87" s="42"/>
      <c r="DN87" s="140"/>
      <c r="DO87" s="46"/>
      <c r="DP87" s="42"/>
      <c r="DQ87" s="140"/>
      <c r="DR87" s="46"/>
      <c r="DS87" s="42"/>
      <c r="DT87" s="140"/>
      <c r="DU87" s="46"/>
      <c r="DV87" s="42"/>
      <c r="DW87" s="140"/>
      <c r="DX87" s="46"/>
      <c r="DY87" s="42"/>
      <c r="DZ87" s="140"/>
      <c r="EA87" s="42"/>
      <c r="EB87" s="42"/>
      <c r="EC87" s="140"/>
      <c r="ED87" s="42"/>
      <c r="EE87" s="42"/>
      <c r="EF87" s="140"/>
      <c r="EG87" s="42"/>
      <c r="EH87" s="42"/>
      <c r="EI87" s="140"/>
      <c r="EJ87" s="42"/>
      <c r="EK87" s="42"/>
      <c r="EL87" s="140"/>
      <c r="EM87" s="42"/>
      <c r="EN87" s="42"/>
      <c r="EO87" s="140"/>
      <c r="EP87" s="42"/>
      <c r="EQ87" s="42"/>
      <c r="ER87" s="140"/>
      <c r="ES87" s="42"/>
      <c r="ET87" s="42"/>
      <c r="EU87" s="140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6"/>
      <c r="GP87" s="42"/>
      <c r="GQ87" s="140"/>
      <c r="GR87" s="46"/>
      <c r="GS87" s="42"/>
      <c r="GT87" s="140"/>
      <c r="GU87" s="42"/>
      <c r="GV87" s="42"/>
      <c r="GW87" s="42"/>
      <c r="GX87" s="42"/>
      <c r="GY87" s="42"/>
      <c r="GZ87" s="42"/>
      <c r="HA87" s="42"/>
      <c r="HB87" s="42"/>
      <c r="HC87" s="42"/>
      <c r="HD87" s="42">
        <v>1293.0001499999998</v>
      </c>
      <c r="HE87" s="42"/>
      <c r="HF87" s="42"/>
      <c r="HG87" s="42"/>
      <c r="HH87" s="42"/>
      <c r="HI87" s="42"/>
      <c r="HJ87" s="42"/>
      <c r="HK87" s="42"/>
      <c r="HL87" s="42"/>
      <c r="HM87" s="42"/>
      <c r="HN87" s="42"/>
      <c r="HO87" s="42"/>
      <c r="HP87" s="42"/>
      <c r="HQ87" s="42"/>
      <c r="HR87" s="42"/>
      <c r="HS87" s="42"/>
      <c r="HT87" s="42"/>
      <c r="HU87" s="42"/>
    </row>
    <row r="88" spans="1:229" s="18" customFormat="1" ht="15.75" x14ac:dyDescent="0.25">
      <c r="A88" s="23" t="s">
        <v>400</v>
      </c>
      <c r="B88" s="159">
        <f t="shared" si="432"/>
        <v>3874.0001400000001</v>
      </c>
      <c r="C88" s="159">
        <f t="shared" si="433"/>
        <v>2814</v>
      </c>
      <c r="D88" s="42">
        <f t="shared" si="478"/>
        <v>72.638097529857077</v>
      </c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143"/>
      <c r="BE88" s="143"/>
      <c r="BF88" s="143"/>
      <c r="BG88" s="42"/>
      <c r="BH88" s="42"/>
      <c r="BI88" s="140"/>
      <c r="BJ88" s="42"/>
      <c r="BK88" s="42"/>
      <c r="BL88" s="140"/>
      <c r="BM88" s="42"/>
      <c r="BN88" s="42"/>
      <c r="BO88" s="140"/>
      <c r="BP88" s="42"/>
      <c r="BQ88" s="42"/>
      <c r="BR88" s="140"/>
      <c r="BS88" s="42"/>
      <c r="BT88" s="42"/>
      <c r="BU88" s="140"/>
      <c r="BV88" s="42"/>
      <c r="BW88" s="42"/>
      <c r="BX88" s="140"/>
      <c r="BY88" s="42"/>
      <c r="BZ88" s="42"/>
      <c r="CA88" s="140"/>
      <c r="CB88" s="42"/>
      <c r="CC88" s="42"/>
      <c r="CD88" s="140"/>
      <c r="CE88" s="42"/>
      <c r="CF88" s="42"/>
      <c r="CG88" s="140"/>
      <c r="CH88" s="42"/>
      <c r="CI88" s="42"/>
      <c r="CJ88" s="140"/>
      <c r="CK88" s="42"/>
      <c r="CL88" s="42"/>
      <c r="CM88" s="42"/>
      <c r="CN88" s="42"/>
      <c r="CO88" s="42"/>
      <c r="CP88" s="140"/>
      <c r="CQ88" s="46"/>
      <c r="CR88" s="42"/>
      <c r="CS88" s="140"/>
      <c r="CT88" s="46"/>
      <c r="CU88" s="42"/>
      <c r="CV88" s="140"/>
      <c r="CW88" s="46"/>
      <c r="CX88" s="42"/>
      <c r="CY88" s="140"/>
      <c r="CZ88" s="46">
        <v>2814</v>
      </c>
      <c r="DA88" s="42">
        <v>2814</v>
      </c>
      <c r="DB88" s="42">
        <f t="shared" si="280"/>
        <v>100</v>
      </c>
      <c r="DC88" s="46"/>
      <c r="DD88" s="42"/>
      <c r="DE88" s="140"/>
      <c r="DF88" s="46"/>
      <c r="DG88" s="42"/>
      <c r="DH88" s="140"/>
      <c r="DI88" s="42"/>
      <c r="DJ88" s="42"/>
      <c r="DK88" s="140"/>
      <c r="DL88" s="42"/>
      <c r="DM88" s="42"/>
      <c r="DN88" s="140"/>
      <c r="DO88" s="46"/>
      <c r="DP88" s="42"/>
      <c r="DQ88" s="140"/>
      <c r="DR88" s="46"/>
      <c r="DS88" s="42"/>
      <c r="DT88" s="140"/>
      <c r="DU88" s="46"/>
      <c r="DV88" s="42"/>
      <c r="DW88" s="140"/>
      <c r="DX88" s="46"/>
      <c r="DY88" s="42"/>
      <c r="DZ88" s="140"/>
      <c r="EA88" s="42"/>
      <c r="EB88" s="42"/>
      <c r="EC88" s="140"/>
      <c r="ED88" s="42"/>
      <c r="EE88" s="42"/>
      <c r="EF88" s="140"/>
      <c r="EG88" s="42"/>
      <c r="EH88" s="42"/>
      <c r="EI88" s="140"/>
      <c r="EJ88" s="42"/>
      <c r="EK88" s="42"/>
      <c r="EL88" s="140"/>
      <c r="EM88" s="42"/>
      <c r="EN88" s="42"/>
      <c r="EO88" s="140"/>
      <c r="EP88" s="42"/>
      <c r="EQ88" s="42"/>
      <c r="ER88" s="140"/>
      <c r="ES88" s="42"/>
      <c r="ET88" s="42"/>
      <c r="EU88" s="140"/>
      <c r="EV88" s="42"/>
      <c r="EW88" s="42"/>
      <c r="EX88" s="42"/>
      <c r="EY88" s="42"/>
      <c r="EZ88" s="42"/>
      <c r="FA88" s="42"/>
      <c r="FB88" s="42"/>
      <c r="FC88" s="42"/>
      <c r="FD88" s="42"/>
      <c r="FE88" s="42"/>
      <c r="FF88" s="42"/>
      <c r="FG88" s="42"/>
      <c r="FH88" s="42"/>
      <c r="FI88" s="42"/>
      <c r="FJ88" s="42"/>
      <c r="FK88" s="42"/>
      <c r="FL88" s="42"/>
      <c r="FM88" s="42"/>
      <c r="FN88" s="42"/>
      <c r="FO88" s="42"/>
      <c r="FP88" s="42"/>
      <c r="FQ88" s="42"/>
      <c r="FR88" s="42"/>
      <c r="FS88" s="42"/>
      <c r="FT88" s="42"/>
      <c r="FU88" s="42"/>
      <c r="FV88" s="42"/>
      <c r="FW88" s="42"/>
      <c r="FX88" s="42"/>
      <c r="FY88" s="42"/>
      <c r="FZ88" s="42"/>
      <c r="GA88" s="42"/>
      <c r="GB88" s="42"/>
      <c r="GC88" s="42"/>
      <c r="GD88" s="42"/>
      <c r="GE88" s="42"/>
      <c r="GF88" s="42"/>
      <c r="GG88" s="42"/>
      <c r="GH88" s="42"/>
      <c r="GI88" s="42"/>
      <c r="GJ88" s="42"/>
      <c r="GK88" s="42"/>
      <c r="GL88" s="42"/>
      <c r="GM88" s="42"/>
      <c r="GN88" s="42"/>
      <c r="GO88" s="46"/>
      <c r="GP88" s="42"/>
      <c r="GQ88" s="140"/>
      <c r="GR88" s="46"/>
      <c r="GS88" s="42"/>
      <c r="GT88" s="140"/>
      <c r="GU88" s="42"/>
      <c r="GV88" s="42"/>
      <c r="GW88" s="42"/>
      <c r="GX88" s="42"/>
      <c r="GY88" s="42"/>
      <c r="GZ88" s="42"/>
      <c r="HA88" s="42"/>
      <c r="HB88" s="42"/>
      <c r="HC88" s="42"/>
      <c r="HD88" s="42">
        <v>1060.0001399999999</v>
      </c>
      <c r="HE88" s="42"/>
      <c r="HF88" s="42"/>
      <c r="HG88" s="42"/>
      <c r="HH88" s="42"/>
      <c r="HI88" s="42"/>
      <c r="HJ88" s="42"/>
      <c r="HK88" s="42"/>
      <c r="HL88" s="42"/>
      <c r="HM88" s="42"/>
      <c r="HN88" s="42"/>
      <c r="HO88" s="42"/>
      <c r="HP88" s="42"/>
      <c r="HQ88" s="42"/>
      <c r="HR88" s="42"/>
      <c r="HS88" s="42"/>
      <c r="HT88" s="42"/>
      <c r="HU88" s="42"/>
    </row>
    <row r="89" spans="1:229" s="18" customFormat="1" ht="15.75" x14ac:dyDescent="0.25">
      <c r="A89" s="23" t="s">
        <v>401</v>
      </c>
      <c r="B89" s="159">
        <f t="shared" si="432"/>
        <v>2628</v>
      </c>
      <c r="C89" s="159">
        <f t="shared" si="433"/>
        <v>2628</v>
      </c>
      <c r="D89" s="42">
        <f t="shared" si="478"/>
        <v>100</v>
      </c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143"/>
      <c r="BE89" s="143"/>
      <c r="BF89" s="143"/>
      <c r="BG89" s="42"/>
      <c r="BH89" s="42"/>
      <c r="BI89" s="140"/>
      <c r="BJ89" s="42"/>
      <c r="BK89" s="42"/>
      <c r="BL89" s="140"/>
      <c r="BM89" s="42"/>
      <c r="BN89" s="42"/>
      <c r="BO89" s="140"/>
      <c r="BP89" s="42"/>
      <c r="BQ89" s="42"/>
      <c r="BR89" s="140"/>
      <c r="BS89" s="42"/>
      <c r="BT89" s="42"/>
      <c r="BU89" s="140"/>
      <c r="BV89" s="42"/>
      <c r="BW89" s="42"/>
      <c r="BX89" s="140"/>
      <c r="BY89" s="42"/>
      <c r="BZ89" s="42"/>
      <c r="CA89" s="140"/>
      <c r="CB89" s="42"/>
      <c r="CC89" s="42"/>
      <c r="CD89" s="140"/>
      <c r="CE89" s="42"/>
      <c r="CF89" s="42"/>
      <c r="CG89" s="140"/>
      <c r="CH89" s="42"/>
      <c r="CI89" s="42"/>
      <c r="CJ89" s="140"/>
      <c r="CK89" s="42"/>
      <c r="CL89" s="42"/>
      <c r="CM89" s="42"/>
      <c r="CN89" s="42"/>
      <c r="CO89" s="42"/>
      <c r="CP89" s="140"/>
      <c r="CQ89" s="46"/>
      <c r="CR89" s="42"/>
      <c r="CS89" s="140"/>
      <c r="CT89" s="46"/>
      <c r="CU89" s="42"/>
      <c r="CV89" s="140"/>
      <c r="CW89" s="46"/>
      <c r="CX89" s="42"/>
      <c r="CY89" s="140"/>
      <c r="CZ89" s="46">
        <v>2628</v>
      </c>
      <c r="DA89" s="42">
        <v>2628</v>
      </c>
      <c r="DB89" s="42">
        <f t="shared" si="280"/>
        <v>100</v>
      </c>
      <c r="DC89" s="46"/>
      <c r="DD89" s="42"/>
      <c r="DE89" s="140"/>
      <c r="DF89" s="46"/>
      <c r="DG89" s="42"/>
      <c r="DH89" s="140"/>
      <c r="DI89" s="42"/>
      <c r="DJ89" s="42"/>
      <c r="DK89" s="140"/>
      <c r="DL89" s="42"/>
      <c r="DM89" s="42"/>
      <c r="DN89" s="140"/>
      <c r="DO89" s="46"/>
      <c r="DP89" s="42"/>
      <c r="DQ89" s="140"/>
      <c r="DR89" s="46"/>
      <c r="DS89" s="42"/>
      <c r="DT89" s="140"/>
      <c r="DU89" s="46"/>
      <c r="DV89" s="42"/>
      <c r="DW89" s="140"/>
      <c r="DX89" s="46"/>
      <c r="DY89" s="42"/>
      <c r="DZ89" s="140"/>
      <c r="EA89" s="42"/>
      <c r="EB89" s="42"/>
      <c r="EC89" s="140"/>
      <c r="ED89" s="42"/>
      <c r="EE89" s="42"/>
      <c r="EF89" s="140"/>
      <c r="EG89" s="42"/>
      <c r="EH89" s="42"/>
      <c r="EI89" s="140"/>
      <c r="EJ89" s="42"/>
      <c r="EK89" s="42"/>
      <c r="EL89" s="140"/>
      <c r="EM89" s="42"/>
      <c r="EN89" s="42"/>
      <c r="EO89" s="140"/>
      <c r="EP89" s="42"/>
      <c r="EQ89" s="42"/>
      <c r="ER89" s="140"/>
      <c r="ES89" s="42"/>
      <c r="ET89" s="42"/>
      <c r="EU89" s="140"/>
      <c r="EV89" s="42"/>
      <c r="EW89" s="42"/>
      <c r="EX89" s="42"/>
      <c r="EY89" s="42"/>
      <c r="EZ89" s="42"/>
      <c r="FA89" s="42"/>
      <c r="FB89" s="42"/>
      <c r="FC89" s="42"/>
      <c r="FD89" s="42"/>
      <c r="FE89" s="42"/>
      <c r="FF89" s="42"/>
      <c r="FG89" s="42"/>
      <c r="FH89" s="42"/>
      <c r="FI89" s="42"/>
      <c r="FJ89" s="42"/>
      <c r="FK89" s="42"/>
      <c r="FL89" s="42"/>
      <c r="FM89" s="42"/>
      <c r="FN89" s="42"/>
      <c r="FO89" s="42"/>
      <c r="FP89" s="42"/>
      <c r="FQ89" s="42"/>
      <c r="FR89" s="42"/>
      <c r="FS89" s="42"/>
      <c r="FT89" s="42"/>
      <c r="FU89" s="42"/>
      <c r="FV89" s="42"/>
      <c r="FW89" s="42"/>
      <c r="FX89" s="42"/>
      <c r="FY89" s="42"/>
      <c r="FZ89" s="42"/>
      <c r="GA89" s="42"/>
      <c r="GB89" s="42"/>
      <c r="GC89" s="42"/>
      <c r="GD89" s="42"/>
      <c r="GE89" s="42"/>
      <c r="GF89" s="42"/>
      <c r="GG89" s="42"/>
      <c r="GH89" s="42"/>
      <c r="GI89" s="42"/>
      <c r="GJ89" s="42"/>
      <c r="GK89" s="42"/>
      <c r="GL89" s="42"/>
      <c r="GM89" s="42"/>
      <c r="GN89" s="42"/>
      <c r="GO89" s="46"/>
      <c r="GP89" s="42"/>
      <c r="GQ89" s="140"/>
      <c r="GR89" s="46"/>
      <c r="GS89" s="42"/>
      <c r="GT89" s="140"/>
      <c r="GU89" s="42"/>
      <c r="GV89" s="42"/>
      <c r="GW89" s="42"/>
      <c r="GX89" s="42"/>
      <c r="GY89" s="42"/>
      <c r="GZ89" s="42"/>
      <c r="HA89" s="42"/>
      <c r="HB89" s="42"/>
      <c r="HC89" s="42"/>
      <c r="HD89" s="42"/>
      <c r="HE89" s="42"/>
      <c r="HF89" s="42"/>
      <c r="HG89" s="42"/>
      <c r="HH89" s="42"/>
      <c r="HI89" s="42"/>
      <c r="HJ89" s="42"/>
      <c r="HK89" s="42"/>
      <c r="HL89" s="42"/>
      <c r="HM89" s="42"/>
      <c r="HN89" s="42"/>
      <c r="HO89" s="42"/>
      <c r="HP89" s="42"/>
      <c r="HQ89" s="42"/>
      <c r="HR89" s="42"/>
      <c r="HS89" s="42"/>
      <c r="HT89" s="42"/>
      <c r="HU89" s="42"/>
    </row>
    <row r="90" spans="1:229" s="18" customFormat="1" ht="15.75" x14ac:dyDescent="0.25">
      <c r="A90" s="23" t="s">
        <v>406</v>
      </c>
      <c r="B90" s="159">
        <f t="shared" si="432"/>
        <v>1662</v>
      </c>
      <c r="C90" s="159">
        <f t="shared" si="433"/>
        <v>1662</v>
      </c>
      <c r="D90" s="42">
        <f t="shared" si="478"/>
        <v>100</v>
      </c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143"/>
      <c r="BE90" s="143"/>
      <c r="BF90" s="143"/>
      <c r="BG90" s="42"/>
      <c r="BH90" s="42"/>
      <c r="BI90" s="140"/>
      <c r="BJ90" s="42"/>
      <c r="BK90" s="42"/>
      <c r="BL90" s="140"/>
      <c r="BM90" s="42"/>
      <c r="BN90" s="42"/>
      <c r="BO90" s="140"/>
      <c r="BP90" s="42"/>
      <c r="BQ90" s="42"/>
      <c r="BR90" s="140"/>
      <c r="BS90" s="42"/>
      <c r="BT90" s="42"/>
      <c r="BU90" s="140"/>
      <c r="BV90" s="42"/>
      <c r="BW90" s="42"/>
      <c r="BX90" s="140"/>
      <c r="BY90" s="42"/>
      <c r="BZ90" s="42"/>
      <c r="CA90" s="140"/>
      <c r="CB90" s="42"/>
      <c r="CC90" s="42"/>
      <c r="CD90" s="140"/>
      <c r="CE90" s="42"/>
      <c r="CF90" s="42"/>
      <c r="CG90" s="140"/>
      <c r="CH90" s="42"/>
      <c r="CI90" s="42"/>
      <c r="CJ90" s="140"/>
      <c r="CK90" s="42"/>
      <c r="CL90" s="42"/>
      <c r="CM90" s="42"/>
      <c r="CN90" s="42"/>
      <c r="CO90" s="42"/>
      <c r="CP90" s="140"/>
      <c r="CQ90" s="46"/>
      <c r="CR90" s="42"/>
      <c r="CS90" s="140"/>
      <c r="CT90" s="46"/>
      <c r="CU90" s="42"/>
      <c r="CV90" s="140"/>
      <c r="CW90" s="46"/>
      <c r="CX90" s="42"/>
      <c r="CY90" s="140"/>
      <c r="CZ90" s="46">
        <v>1662</v>
      </c>
      <c r="DA90" s="42">
        <v>1662</v>
      </c>
      <c r="DB90" s="42">
        <f t="shared" si="280"/>
        <v>100</v>
      </c>
      <c r="DC90" s="46"/>
      <c r="DD90" s="42"/>
      <c r="DE90" s="140"/>
      <c r="DF90" s="46"/>
      <c r="DG90" s="42"/>
      <c r="DH90" s="140"/>
      <c r="DI90" s="42"/>
      <c r="DJ90" s="42"/>
      <c r="DK90" s="140"/>
      <c r="DL90" s="42"/>
      <c r="DM90" s="42"/>
      <c r="DN90" s="140"/>
      <c r="DO90" s="46"/>
      <c r="DP90" s="42"/>
      <c r="DQ90" s="140"/>
      <c r="DR90" s="46"/>
      <c r="DS90" s="42"/>
      <c r="DT90" s="140"/>
      <c r="DU90" s="46"/>
      <c r="DV90" s="42"/>
      <c r="DW90" s="140"/>
      <c r="DX90" s="46"/>
      <c r="DY90" s="42"/>
      <c r="DZ90" s="140"/>
      <c r="EA90" s="42"/>
      <c r="EB90" s="42"/>
      <c r="EC90" s="140"/>
      <c r="ED90" s="42"/>
      <c r="EE90" s="42"/>
      <c r="EF90" s="140"/>
      <c r="EG90" s="42"/>
      <c r="EH90" s="42"/>
      <c r="EI90" s="140"/>
      <c r="EJ90" s="42"/>
      <c r="EK90" s="42"/>
      <c r="EL90" s="140"/>
      <c r="EM90" s="42"/>
      <c r="EN90" s="42"/>
      <c r="EO90" s="140"/>
      <c r="EP90" s="42"/>
      <c r="EQ90" s="42"/>
      <c r="ER90" s="140"/>
      <c r="ES90" s="42"/>
      <c r="ET90" s="42"/>
      <c r="EU90" s="140"/>
      <c r="EV90" s="42"/>
      <c r="EW90" s="42"/>
      <c r="EX90" s="42"/>
      <c r="EY90" s="42"/>
      <c r="EZ90" s="42"/>
      <c r="FA90" s="42"/>
      <c r="FB90" s="42"/>
      <c r="FC90" s="42"/>
      <c r="FD90" s="42"/>
      <c r="FE90" s="42"/>
      <c r="FF90" s="42"/>
      <c r="FG90" s="42"/>
      <c r="FH90" s="42"/>
      <c r="FI90" s="42"/>
      <c r="FJ90" s="42"/>
      <c r="FK90" s="42"/>
      <c r="FL90" s="42"/>
      <c r="FM90" s="42"/>
      <c r="FN90" s="42"/>
      <c r="FO90" s="42"/>
      <c r="FP90" s="42"/>
      <c r="FQ90" s="42"/>
      <c r="FR90" s="42"/>
      <c r="FS90" s="42"/>
      <c r="FT90" s="42"/>
      <c r="FU90" s="42"/>
      <c r="FV90" s="42"/>
      <c r="FW90" s="42"/>
      <c r="FX90" s="42"/>
      <c r="FY90" s="42"/>
      <c r="FZ90" s="42"/>
      <c r="GA90" s="42"/>
      <c r="GB90" s="42"/>
      <c r="GC90" s="42"/>
      <c r="GD90" s="42"/>
      <c r="GE90" s="42"/>
      <c r="GF90" s="42"/>
      <c r="GG90" s="42"/>
      <c r="GH90" s="42"/>
      <c r="GI90" s="42"/>
      <c r="GJ90" s="42"/>
      <c r="GK90" s="42"/>
      <c r="GL90" s="42"/>
      <c r="GM90" s="42"/>
      <c r="GN90" s="42"/>
      <c r="GO90" s="46"/>
      <c r="GP90" s="42"/>
      <c r="GQ90" s="140"/>
      <c r="GR90" s="46"/>
      <c r="GS90" s="42"/>
      <c r="GT90" s="140"/>
      <c r="GU90" s="42"/>
      <c r="GV90" s="42"/>
      <c r="GW90" s="42"/>
      <c r="GX90" s="42"/>
      <c r="GY90" s="42"/>
      <c r="GZ90" s="42"/>
      <c r="HA90" s="42"/>
      <c r="HB90" s="42"/>
      <c r="HC90" s="42"/>
      <c r="HD90" s="42"/>
      <c r="HE90" s="42"/>
      <c r="HF90" s="42"/>
      <c r="HG90" s="42"/>
      <c r="HH90" s="42"/>
      <c r="HI90" s="42"/>
      <c r="HJ90" s="42"/>
      <c r="HK90" s="42"/>
      <c r="HL90" s="42"/>
      <c r="HM90" s="42"/>
      <c r="HN90" s="42"/>
      <c r="HO90" s="42"/>
      <c r="HP90" s="42"/>
      <c r="HQ90" s="42"/>
      <c r="HR90" s="42"/>
      <c r="HS90" s="42"/>
      <c r="HT90" s="42"/>
      <c r="HU90" s="42"/>
    </row>
    <row r="91" spans="1:229" s="18" customFormat="1" ht="15.75" x14ac:dyDescent="0.25">
      <c r="A91" s="23" t="s">
        <v>230</v>
      </c>
      <c r="B91" s="159">
        <f t="shared" si="432"/>
        <v>1200.42</v>
      </c>
      <c r="C91" s="159">
        <f t="shared" si="433"/>
        <v>72.025199999999998</v>
      </c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>
        <v>1200.42</v>
      </c>
      <c r="AY91" s="42">
        <v>72.025199999999998</v>
      </c>
      <c r="AZ91" s="42">
        <f t="shared" si="434"/>
        <v>6</v>
      </c>
      <c r="BA91" s="42"/>
      <c r="BB91" s="42"/>
      <c r="BC91" s="42"/>
      <c r="BD91" s="143"/>
      <c r="BE91" s="143"/>
      <c r="BF91" s="143"/>
      <c r="BG91" s="42"/>
      <c r="BH91" s="42"/>
      <c r="BI91" s="140"/>
      <c r="BJ91" s="42"/>
      <c r="BK91" s="42"/>
      <c r="BL91" s="140"/>
      <c r="BM91" s="42"/>
      <c r="BN91" s="42"/>
      <c r="BO91" s="140"/>
      <c r="BP91" s="42"/>
      <c r="BQ91" s="42"/>
      <c r="BR91" s="140"/>
      <c r="BS91" s="42"/>
      <c r="BT91" s="42"/>
      <c r="BU91" s="140"/>
      <c r="BV91" s="42"/>
      <c r="BW91" s="42"/>
      <c r="BX91" s="140"/>
      <c r="BY91" s="42"/>
      <c r="BZ91" s="42"/>
      <c r="CA91" s="140"/>
      <c r="CB91" s="42"/>
      <c r="CC91" s="42"/>
      <c r="CD91" s="140"/>
      <c r="CE91" s="42"/>
      <c r="CF91" s="42"/>
      <c r="CG91" s="140"/>
      <c r="CH91" s="42"/>
      <c r="CI91" s="42"/>
      <c r="CJ91" s="140"/>
      <c r="CK91" s="42"/>
      <c r="CL91" s="42"/>
      <c r="CM91" s="42"/>
      <c r="CN91" s="42"/>
      <c r="CO91" s="42"/>
      <c r="CP91" s="140"/>
      <c r="CQ91" s="46"/>
      <c r="CR91" s="42"/>
      <c r="CS91" s="140"/>
      <c r="CT91" s="46"/>
      <c r="CU91" s="42"/>
      <c r="CV91" s="140"/>
      <c r="CW91" s="46"/>
      <c r="CX91" s="42"/>
      <c r="CY91" s="140"/>
      <c r="CZ91" s="46"/>
      <c r="DA91" s="42"/>
      <c r="DB91" s="42"/>
      <c r="DC91" s="46"/>
      <c r="DD91" s="42"/>
      <c r="DE91" s="140"/>
      <c r="DF91" s="46"/>
      <c r="DG91" s="42"/>
      <c r="DH91" s="140"/>
      <c r="DI91" s="42"/>
      <c r="DJ91" s="42"/>
      <c r="DK91" s="140"/>
      <c r="DL91" s="42"/>
      <c r="DM91" s="42"/>
      <c r="DN91" s="140"/>
      <c r="DO91" s="46"/>
      <c r="DP91" s="42"/>
      <c r="DQ91" s="140"/>
      <c r="DR91" s="46"/>
      <c r="DS91" s="42"/>
      <c r="DT91" s="140"/>
      <c r="DU91" s="46"/>
      <c r="DV91" s="42"/>
      <c r="DW91" s="140"/>
      <c r="DX91" s="46"/>
      <c r="DY91" s="42"/>
      <c r="DZ91" s="140"/>
      <c r="EA91" s="42"/>
      <c r="EB91" s="42"/>
      <c r="EC91" s="140"/>
      <c r="ED91" s="42"/>
      <c r="EE91" s="42"/>
      <c r="EF91" s="140"/>
      <c r="EG91" s="42"/>
      <c r="EH91" s="42"/>
      <c r="EI91" s="140"/>
      <c r="EJ91" s="42"/>
      <c r="EK91" s="42"/>
      <c r="EL91" s="140"/>
      <c r="EM91" s="42"/>
      <c r="EN91" s="42"/>
      <c r="EO91" s="140"/>
      <c r="EP91" s="42"/>
      <c r="EQ91" s="42"/>
      <c r="ER91" s="140"/>
      <c r="ES91" s="42"/>
      <c r="ET91" s="42"/>
      <c r="EU91" s="140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6"/>
      <c r="GP91" s="42"/>
      <c r="GQ91" s="140"/>
      <c r="GR91" s="46"/>
      <c r="GS91" s="42"/>
      <c r="GT91" s="140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  <c r="HN91" s="42"/>
      <c r="HO91" s="42"/>
      <c r="HP91" s="42"/>
      <c r="HQ91" s="42"/>
      <c r="HR91" s="42"/>
      <c r="HS91" s="42"/>
      <c r="HT91" s="42"/>
      <c r="HU91" s="42"/>
    </row>
    <row r="92" spans="1:229" s="18" customFormat="1" ht="15.75" x14ac:dyDescent="0.25">
      <c r="A92" s="23" t="s">
        <v>402</v>
      </c>
      <c r="B92" s="159">
        <f t="shared" si="432"/>
        <v>1344</v>
      </c>
      <c r="C92" s="159">
        <f t="shared" si="433"/>
        <v>1344</v>
      </c>
      <c r="D92" s="42">
        <f t="shared" si="478"/>
        <v>100</v>
      </c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143"/>
      <c r="BE92" s="143"/>
      <c r="BF92" s="143"/>
      <c r="BG92" s="42"/>
      <c r="BH92" s="42"/>
      <c r="BI92" s="140"/>
      <c r="BJ92" s="42"/>
      <c r="BK92" s="42"/>
      <c r="BL92" s="140"/>
      <c r="BM92" s="42"/>
      <c r="BN92" s="42"/>
      <c r="BO92" s="140"/>
      <c r="BP92" s="42"/>
      <c r="BQ92" s="42"/>
      <c r="BR92" s="140"/>
      <c r="BS92" s="42"/>
      <c r="BT92" s="42"/>
      <c r="BU92" s="140"/>
      <c r="BV92" s="42"/>
      <c r="BW92" s="42"/>
      <c r="BX92" s="140"/>
      <c r="BY92" s="42"/>
      <c r="BZ92" s="42"/>
      <c r="CA92" s="140"/>
      <c r="CB92" s="42"/>
      <c r="CC92" s="42"/>
      <c r="CD92" s="140"/>
      <c r="CE92" s="42"/>
      <c r="CF92" s="42"/>
      <c r="CG92" s="140"/>
      <c r="CH92" s="42"/>
      <c r="CI92" s="42"/>
      <c r="CJ92" s="140"/>
      <c r="CK92" s="42"/>
      <c r="CL92" s="42"/>
      <c r="CM92" s="140"/>
      <c r="CN92" s="42"/>
      <c r="CO92" s="42"/>
      <c r="CP92" s="140"/>
      <c r="CQ92" s="46"/>
      <c r="CR92" s="42"/>
      <c r="CS92" s="140"/>
      <c r="CT92" s="46"/>
      <c r="CU92" s="42"/>
      <c r="CV92" s="140"/>
      <c r="CW92" s="46"/>
      <c r="CX92" s="42"/>
      <c r="CY92" s="140"/>
      <c r="CZ92" s="46">
        <v>1344</v>
      </c>
      <c r="DA92" s="42">
        <v>1344</v>
      </c>
      <c r="DB92" s="42">
        <f t="shared" si="280"/>
        <v>100</v>
      </c>
      <c r="DC92" s="46"/>
      <c r="DD92" s="42"/>
      <c r="DE92" s="140"/>
      <c r="DF92" s="46"/>
      <c r="DG92" s="42"/>
      <c r="DH92" s="140"/>
      <c r="DI92" s="42"/>
      <c r="DJ92" s="42"/>
      <c r="DK92" s="140"/>
      <c r="DL92" s="42"/>
      <c r="DM92" s="42"/>
      <c r="DN92" s="140"/>
      <c r="DO92" s="46"/>
      <c r="DP92" s="42"/>
      <c r="DQ92" s="140"/>
      <c r="DR92" s="46"/>
      <c r="DS92" s="42"/>
      <c r="DT92" s="140"/>
      <c r="DU92" s="46"/>
      <c r="DV92" s="42"/>
      <c r="DW92" s="140"/>
      <c r="DX92" s="46"/>
      <c r="DY92" s="42"/>
      <c r="DZ92" s="140"/>
      <c r="EA92" s="42"/>
      <c r="EB92" s="42"/>
      <c r="EC92" s="140"/>
      <c r="ED92" s="42"/>
      <c r="EE92" s="42"/>
      <c r="EF92" s="140"/>
      <c r="EG92" s="42"/>
      <c r="EH92" s="42"/>
      <c r="EI92" s="140"/>
      <c r="EJ92" s="42"/>
      <c r="EK92" s="42"/>
      <c r="EL92" s="140"/>
      <c r="EM92" s="42"/>
      <c r="EN92" s="42"/>
      <c r="EO92" s="140"/>
      <c r="EP92" s="42"/>
      <c r="EQ92" s="42"/>
      <c r="ER92" s="140"/>
      <c r="ES92" s="42"/>
      <c r="ET92" s="42"/>
      <c r="EU92" s="140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6"/>
      <c r="GP92" s="42"/>
      <c r="GQ92" s="140"/>
      <c r="GR92" s="46"/>
      <c r="GS92" s="42"/>
      <c r="GT92" s="140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  <c r="HN92" s="42"/>
      <c r="HO92" s="42"/>
      <c r="HP92" s="42"/>
      <c r="HQ92" s="42"/>
      <c r="HR92" s="42"/>
      <c r="HS92" s="42"/>
      <c r="HT92" s="42"/>
      <c r="HU92" s="42"/>
    </row>
    <row r="93" spans="1:229" s="18" customFormat="1" ht="15.75" x14ac:dyDescent="0.25">
      <c r="A93" s="23" t="s">
        <v>403</v>
      </c>
      <c r="B93" s="159">
        <f t="shared" si="432"/>
        <v>9201</v>
      </c>
      <c r="C93" s="159">
        <f t="shared" si="433"/>
        <v>9201</v>
      </c>
      <c r="D93" s="42">
        <f t="shared" si="478"/>
        <v>100</v>
      </c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143"/>
      <c r="BE93" s="143"/>
      <c r="BF93" s="143"/>
      <c r="BG93" s="42"/>
      <c r="BH93" s="42"/>
      <c r="BI93" s="140"/>
      <c r="BJ93" s="42"/>
      <c r="BK93" s="42"/>
      <c r="BL93" s="140"/>
      <c r="BM93" s="42"/>
      <c r="BN93" s="42"/>
      <c r="BO93" s="140"/>
      <c r="BP93" s="42"/>
      <c r="BQ93" s="42"/>
      <c r="BR93" s="140"/>
      <c r="BS93" s="42"/>
      <c r="BT93" s="42"/>
      <c r="BU93" s="140"/>
      <c r="BV93" s="42"/>
      <c r="BW93" s="42"/>
      <c r="BX93" s="140"/>
      <c r="BY93" s="42"/>
      <c r="BZ93" s="42"/>
      <c r="CA93" s="140"/>
      <c r="CB93" s="42"/>
      <c r="CC93" s="42"/>
      <c r="CD93" s="140"/>
      <c r="CE93" s="42"/>
      <c r="CF93" s="42"/>
      <c r="CG93" s="140"/>
      <c r="CH93" s="42"/>
      <c r="CI93" s="42"/>
      <c r="CJ93" s="140"/>
      <c r="CK93" s="42"/>
      <c r="CL93" s="42"/>
      <c r="CM93" s="140"/>
      <c r="CN93" s="42"/>
      <c r="CO93" s="42"/>
      <c r="CP93" s="140"/>
      <c r="CQ93" s="46"/>
      <c r="CR93" s="42"/>
      <c r="CS93" s="140"/>
      <c r="CT93" s="46"/>
      <c r="CU93" s="42"/>
      <c r="CV93" s="140"/>
      <c r="CW93" s="46"/>
      <c r="CX93" s="42"/>
      <c r="CY93" s="140"/>
      <c r="CZ93" s="46">
        <v>9201</v>
      </c>
      <c r="DA93" s="42">
        <v>9201</v>
      </c>
      <c r="DB93" s="42">
        <f t="shared" si="280"/>
        <v>100</v>
      </c>
      <c r="DC93" s="46"/>
      <c r="DD93" s="42"/>
      <c r="DE93" s="140"/>
      <c r="DF93" s="46"/>
      <c r="DG93" s="42"/>
      <c r="DH93" s="140"/>
      <c r="DI93" s="42"/>
      <c r="DJ93" s="42"/>
      <c r="DK93" s="140"/>
      <c r="DL93" s="42"/>
      <c r="DM93" s="42"/>
      <c r="DN93" s="140"/>
      <c r="DO93" s="46"/>
      <c r="DP93" s="42"/>
      <c r="DQ93" s="140"/>
      <c r="DR93" s="46"/>
      <c r="DS93" s="42"/>
      <c r="DT93" s="140"/>
      <c r="DU93" s="46"/>
      <c r="DV93" s="42"/>
      <c r="DW93" s="140"/>
      <c r="DX93" s="46"/>
      <c r="DY93" s="42"/>
      <c r="DZ93" s="140"/>
      <c r="EA93" s="42"/>
      <c r="EB93" s="42"/>
      <c r="EC93" s="140"/>
      <c r="ED93" s="42"/>
      <c r="EE93" s="42"/>
      <c r="EF93" s="140"/>
      <c r="EG93" s="42"/>
      <c r="EH93" s="42"/>
      <c r="EI93" s="140"/>
      <c r="EJ93" s="42"/>
      <c r="EK93" s="42"/>
      <c r="EL93" s="140"/>
      <c r="EM93" s="42"/>
      <c r="EN93" s="42"/>
      <c r="EO93" s="140"/>
      <c r="EP93" s="42"/>
      <c r="EQ93" s="42"/>
      <c r="ER93" s="140"/>
      <c r="ES93" s="42"/>
      <c r="ET93" s="42"/>
      <c r="EU93" s="140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6"/>
      <c r="GP93" s="42"/>
      <c r="GQ93" s="140"/>
      <c r="GR93" s="46"/>
      <c r="GS93" s="42"/>
      <c r="GT93" s="140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  <c r="HI93" s="42"/>
      <c r="HJ93" s="42"/>
      <c r="HK93" s="42"/>
      <c r="HL93" s="42"/>
      <c r="HM93" s="42"/>
      <c r="HN93" s="42"/>
      <c r="HO93" s="42"/>
      <c r="HP93" s="42"/>
      <c r="HQ93" s="42"/>
      <c r="HR93" s="42"/>
      <c r="HS93" s="42"/>
      <c r="HT93" s="42"/>
      <c r="HU93" s="42"/>
    </row>
    <row r="94" spans="1:229" s="18" customFormat="1" ht="15.75" x14ac:dyDescent="0.25">
      <c r="A94" s="23" t="s">
        <v>404</v>
      </c>
      <c r="B94" s="159">
        <f t="shared" si="432"/>
        <v>10101</v>
      </c>
      <c r="C94" s="159">
        <f t="shared" si="433"/>
        <v>10101</v>
      </c>
      <c r="D94" s="42">
        <f t="shared" si="478"/>
        <v>100</v>
      </c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143"/>
      <c r="BE94" s="143"/>
      <c r="BF94" s="143"/>
      <c r="BG94" s="42"/>
      <c r="BH94" s="42"/>
      <c r="BI94" s="140"/>
      <c r="BJ94" s="42"/>
      <c r="BK94" s="42"/>
      <c r="BL94" s="140"/>
      <c r="BM94" s="42"/>
      <c r="BN94" s="42"/>
      <c r="BO94" s="140"/>
      <c r="BP94" s="42"/>
      <c r="BQ94" s="42"/>
      <c r="BR94" s="140"/>
      <c r="BS94" s="42"/>
      <c r="BT94" s="42"/>
      <c r="BU94" s="140"/>
      <c r="BV94" s="42"/>
      <c r="BW94" s="42"/>
      <c r="BX94" s="140"/>
      <c r="BY94" s="42"/>
      <c r="BZ94" s="42"/>
      <c r="CA94" s="140"/>
      <c r="CB94" s="42"/>
      <c r="CC94" s="42"/>
      <c r="CD94" s="140"/>
      <c r="CE94" s="42"/>
      <c r="CF94" s="42"/>
      <c r="CG94" s="140"/>
      <c r="CH94" s="42"/>
      <c r="CI94" s="42"/>
      <c r="CJ94" s="140"/>
      <c r="CK94" s="42"/>
      <c r="CL94" s="42"/>
      <c r="CM94" s="140"/>
      <c r="CN94" s="42"/>
      <c r="CO94" s="42"/>
      <c r="CP94" s="140"/>
      <c r="CQ94" s="46"/>
      <c r="CR94" s="42"/>
      <c r="CS94" s="140"/>
      <c r="CT94" s="46"/>
      <c r="CU94" s="42"/>
      <c r="CV94" s="140"/>
      <c r="CW94" s="46"/>
      <c r="CX94" s="42"/>
      <c r="CY94" s="140"/>
      <c r="CZ94" s="46">
        <v>10101</v>
      </c>
      <c r="DA94" s="42">
        <v>10101</v>
      </c>
      <c r="DB94" s="42">
        <f t="shared" si="280"/>
        <v>100</v>
      </c>
      <c r="DC94" s="46"/>
      <c r="DD94" s="42"/>
      <c r="DE94" s="140"/>
      <c r="DF94" s="46"/>
      <c r="DG94" s="42"/>
      <c r="DH94" s="140"/>
      <c r="DI94" s="42"/>
      <c r="DJ94" s="42"/>
      <c r="DK94" s="140"/>
      <c r="DL94" s="42"/>
      <c r="DM94" s="42"/>
      <c r="DN94" s="140"/>
      <c r="DO94" s="46"/>
      <c r="DP94" s="42"/>
      <c r="DQ94" s="140"/>
      <c r="DR94" s="46"/>
      <c r="DS94" s="42"/>
      <c r="DT94" s="140"/>
      <c r="DU94" s="46"/>
      <c r="DV94" s="42"/>
      <c r="DW94" s="140"/>
      <c r="DX94" s="46"/>
      <c r="DY94" s="42"/>
      <c r="DZ94" s="140"/>
      <c r="EA94" s="42"/>
      <c r="EB94" s="42"/>
      <c r="EC94" s="140"/>
      <c r="ED94" s="42"/>
      <c r="EE94" s="42"/>
      <c r="EF94" s="140"/>
      <c r="EG94" s="42"/>
      <c r="EH94" s="42"/>
      <c r="EI94" s="140"/>
      <c r="EJ94" s="42"/>
      <c r="EK94" s="42"/>
      <c r="EL94" s="140"/>
      <c r="EM94" s="42"/>
      <c r="EN94" s="42"/>
      <c r="EO94" s="140"/>
      <c r="EP94" s="42"/>
      <c r="EQ94" s="42"/>
      <c r="ER94" s="140"/>
      <c r="ES94" s="42"/>
      <c r="ET94" s="42"/>
      <c r="EU94" s="140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6"/>
      <c r="GP94" s="42"/>
      <c r="GQ94" s="140"/>
      <c r="GR94" s="46"/>
      <c r="GS94" s="42"/>
      <c r="GT94" s="140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  <c r="HI94" s="42"/>
      <c r="HJ94" s="42"/>
      <c r="HK94" s="42"/>
      <c r="HL94" s="42"/>
      <c r="HM94" s="42"/>
      <c r="HN94" s="42"/>
      <c r="HO94" s="42"/>
      <c r="HP94" s="42"/>
      <c r="HQ94" s="42"/>
      <c r="HR94" s="42"/>
      <c r="HS94" s="42"/>
      <c r="HT94" s="42"/>
      <c r="HU94" s="42"/>
    </row>
    <row r="95" spans="1:229" s="18" customFormat="1" ht="15.75" x14ac:dyDescent="0.25">
      <c r="A95" s="23" t="s">
        <v>405</v>
      </c>
      <c r="B95" s="159">
        <f t="shared" si="432"/>
        <v>4734</v>
      </c>
      <c r="C95" s="159">
        <f t="shared" si="433"/>
        <v>4734</v>
      </c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143"/>
      <c r="BE95" s="143"/>
      <c r="BF95" s="143"/>
      <c r="BG95" s="42"/>
      <c r="BH95" s="42"/>
      <c r="BI95" s="140"/>
      <c r="BJ95" s="42"/>
      <c r="BK95" s="42"/>
      <c r="BL95" s="140"/>
      <c r="BM95" s="42"/>
      <c r="BN95" s="42"/>
      <c r="BO95" s="140"/>
      <c r="BP95" s="42"/>
      <c r="BQ95" s="42"/>
      <c r="BR95" s="140"/>
      <c r="BS95" s="42"/>
      <c r="BT95" s="42"/>
      <c r="BU95" s="140"/>
      <c r="BV95" s="42"/>
      <c r="BW95" s="42"/>
      <c r="BX95" s="140"/>
      <c r="BY95" s="42"/>
      <c r="BZ95" s="42"/>
      <c r="CA95" s="140"/>
      <c r="CB95" s="42"/>
      <c r="CC95" s="42"/>
      <c r="CD95" s="140"/>
      <c r="CE95" s="42"/>
      <c r="CF95" s="42"/>
      <c r="CG95" s="140"/>
      <c r="CH95" s="42"/>
      <c r="CI95" s="42"/>
      <c r="CJ95" s="140"/>
      <c r="CK95" s="42"/>
      <c r="CL95" s="42"/>
      <c r="CM95" s="140"/>
      <c r="CN95" s="42"/>
      <c r="CO95" s="42"/>
      <c r="CP95" s="140"/>
      <c r="CQ95" s="46"/>
      <c r="CR95" s="42"/>
      <c r="CS95" s="140"/>
      <c r="CT95" s="46"/>
      <c r="CU95" s="42"/>
      <c r="CV95" s="140"/>
      <c r="CW95" s="46"/>
      <c r="CX95" s="42"/>
      <c r="CY95" s="140"/>
      <c r="CZ95" s="46">
        <v>4734</v>
      </c>
      <c r="DA95" s="42">
        <v>4734</v>
      </c>
      <c r="DB95" s="42">
        <f t="shared" si="280"/>
        <v>100</v>
      </c>
      <c r="DC95" s="46"/>
      <c r="DD95" s="42"/>
      <c r="DE95" s="140"/>
      <c r="DF95" s="46"/>
      <c r="DG95" s="42"/>
      <c r="DH95" s="140"/>
      <c r="DI95" s="42"/>
      <c r="DJ95" s="42"/>
      <c r="DK95" s="140"/>
      <c r="DL95" s="42"/>
      <c r="DM95" s="42"/>
      <c r="DN95" s="140"/>
      <c r="DO95" s="46"/>
      <c r="DP95" s="42"/>
      <c r="DQ95" s="140"/>
      <c r="DR95" s="46"/>
      <c r="DS95" s="42"/>
      <c r="DT95" s="140"/>
      <c r="DU95" s="46"/>
      <c r="DV95" s="42"/>
      <c r="DW95" s="140"/>
      <c r="DX95" s="46"/>
      <c r="DY95" s="42"/>
      <c r="DZ95" s="140"/>
      <c r="EA95" s="42"/>
      <c r="EB95" s="42"/>
      <c r="EC95" s="140"/>
      <c r="ED95" s="42"/>
      <c r="EE95" s="42"/>
      <c r="EF95" s="140"/>
      <c r="EG95" s="42"/>
      <c r="EH95" s="42"/>
      <c r="EI95" s="140"/>
      <c r="EJ95" s="42"/>
      <c r="EK95" s="42"/>
      <c r="EL95" s="140"/>
      <c r="EM95" s="42"/>
      <c r="EN95" s="42"/>
      <c r="EO95" s="140"/>
      <c r="EP95" s="42"/>
      <c r="EQ95" s="42"/>
      <c r="ER95" s="140"/>
      <c r="ES95" s="42"/>
      <c r="ET95" s="42"/>
      <c r="EU95" s="140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6"/>
      <c r="GP95" s="42"/>
      <c r="GQ95" s="140"/>
      <c r="GR95" s="46"/>
      <c r="GS95" s="42"/>
      <c r="GT95" s="140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  <c r="HI95" s="42"/>
      <c r="HJ95" s="42"/>
      <c r="HK95" s="42"/>
      <c r="HL95" s="42"/>
      <c r="HM95" s="42"/>
      <c r="HN95" s="42"/>
      <c r="HO95" s="42"/>
      <c r="HP95" s="42"/>
      <c r="HQ95" s="42"/>
      <c r="HR95" s="42"/>
      <c r="HS95" s="42"/>
      <c r="HT95" s="42"/>
      <c r="HU95" s="42"/>
    </row>
    <row r="96" spans="1:229" s="19" customFormat="1" ht="31.5" x14ac:dyDescent="0.25">
      <c r="A96" s="22" t="s">
        <v>236</v>
      </c>
      <c r="B96" s="158">
        <f t="shared" si="432"/>
        <v>90029.682849999997</v>
      </c>
      <c r="C96" s="158">
        <f t="shared" si="433"/>
        <v>73546.196850000008</v>
      </c>
      <c r="D96" s="48">
        <f t="shared" ref="D96" si="479">C96/B96*100</f>
        <v>81.691054018857969</v>
      </c>
      <c r="E96" s="49">
        <f t="shared" ref="E96:BF96" si="480">E97+E98+E99+E100</f>
        <v>1609.1</v>
      </c>
      <c r="F96" s="49">
        <f t="shared" si="480"/>
        <v>1609.1</v>
      </c>
      <c r="G96" s="48">
        <f t="shared" ref="G96:G97" si="481">F96/E96*100</f>
        <v>100</v>
      </c>
      <c r="H96" s="49">
        <f t="shared" si="480"/>
        <v>0</v>
      </c>
      <c r="I96" s="49">
        <f t="shared" si="480"/>
        <v>0</v>
      </c>
      <c r="J96" s="49">
        <f t="shared" si="480"/>
        <v>0</v>
      </c>
      <c r="K96" s="49">
        <f t="shared" ref="K96:M96" si="482">K97+K98+K99+K100</f>
        <v>0</v>
      </c>
      <c r="L96" s="49">
        <f t="shared" si="482"/>
        <v>0</v>
      </c>
      <c r="M96" s="49">
        <f t="shared" si="482"/>
        <v>0</v>
      </c>
      <c r="N96" s="49">
        <f t="shared" ref="N96:P96" si="483">N97+N98+N99+N100</f>
        <v>0</v>
      </c>
      <c r="O96" s="49">
        <f t="shared" si="483"/>
        <v>0</v>
      </c>
      <c r="P96" s="49">
        <f t="shared" si="483"/>
        <v>0</v>
      </c>
      <c r="Q96" s="49">
        <f t="shared" ref="Q96:S96" si="484">Q97+Q98+Q99+Q100</f>
        <v>0</v>
      </c>
      <c r="R96" s="49">
        <f t="shared" si="484"/>
        <v>0</v>
      </c>
      <c r="S96" s="49">
        <f t="shared" si="484"/>
        <v>0</v>
      </c>
      <c r="T96" s="49">
        <f t="shared" ref="T96:V96" si="485">T97+T98+T99+T100</f>
        <v>0</v>
      </c>
      <c r="U96" s="49">
        <f t="shared" si="485"/>
        <v>0</v>
      </c>
      <c r="V96" s="49">
        <f t="shared" si="485"/>
        <v>0</v>
      </c>
      <c r="W96" s="49">
        <f t="shared" si="480"/>
        <v>0</v>
      </c>
      <c r="X96" s="49">
        <f t="shared" si="480"/>
        <v>0</v>
      </c>
      <c r="Y96" s="49">
        <f t="shared" si="480"/>
        <v>0</v>
      </c>
      <c r="Z96" s="49">
        <f t="shared" si="480"/>
        <v>0</v>
      </c>
      <c r="AA96" s="49">
        <f t="shared" si="480"/>
        <v>0</v>
      </c>
      <c r="AB96" s="49">
        <f t="shared" si="480"/>
        <v>0</v>
      </c>
      <c r="AC96" s="49">
        <f t="shared" si="480"/>
        <v>0</v>
      </c>
      <c r="AD96" s="49">
        <f t="shared" si="480"/>
        <v>0</v>
      </c>
      <c r="AE96" s="49">
        <f t="shared" si="480"/>
        <v>0</v>
      </c>
      <c r="AF96" s="49"/>
      <c r="AG96" s="49"/>
      <c r="AH96" s="49"/>
      <c r="AI96" s="49">
        <f t="shared" si="480"/>
        <v>0</v>
      </c>
      <c r="AJ96" s="49">
        <f t="shared" si="480"/>
        <v>0</v>
      </c>
      <c r="AK96" s="49">
        <f t="shared" si="480"/>
        <v>0</v>
      </c>
      <c r="AL96" s="49">
        <f t="shared" si="480"/>
        <v>0</v>
      </c>
      <c r="AM96" s="49">
        <f t="shared" si="480"/>
        <v>0</v>
      </c>
      <c r="AN96" s="49">
        <f t="shared" si="480"/>
        <v>0</v>
      </c>
      <c r="AO96" s="49">
        <f t="shared" ref="AO96:AP96" si="486">AO97+AO98+AO99+AO100</f>
        <v>47.986959999999996</v>
      </c>
      <c r="AP96" s="49">
        <f t="shared" si="486"/>
        <v>47.986959999999996</v>
      </c>
      <c r="AQ96" s="48">
        <f>AP96/AO96*100</f>
        <v>100</v>
      </c>
      <c r="AR96" s="49"/>
      <c r="AS96" s="49"/>
      <c r="AT96" s="48"/>
      <c r="AU96" s="49">
        <f t="shared" si="480"/>
        <v>0</v>
      </c>
      <c r="AV96" s="49">
        <f t="shared" si="480"/>
        <v>0</v>
      </c>
      <c r="AW96" s="49">
        <f t="shared" si="480"/>
        <v>0</v>
      </c>
      <c r="AX96" s="49">
        <f t="shared" si="480"/>
        <v>1752.69589</v>
      </c>
      <c r="AY96" s="49">
        <f t="shared" si="480"/>
        <v>1052.69589</v>
      </c>
      <c r="AZ96" s="48">
        <f t="shared" si="434"/>
        <v>60.061525562201211</v>
      </c>
      <c r="BA96" s="49">
        <f t="shared" si="480"/>
        <v>10000</v>
      </c>
      <c r="BB96" s="49">
        <f t="shared" si="480"/>
        <v>10000</v>
      </c>
      <c r="BC96" s="49">
        <f t="shared" si="480"/>
        <v>100</v>
      </c>
      <c r="BD96" s="49">
        <f t="shared" si="480"/>
        <v>14556.7</v>
      </c>
      <c r="BE96" s="49">
        <f t="shared" si="480"/>
        <v>9051.5993300000009</v>
      </c>
      <c r="BF96" s="49">
        <f t="shared" si="480"/>
        <v>62.181671189211841</v>
      </c>
      <c r="BG96" s="49">
        <f t="shared" ref="BG96:CP96" si="487">BG97+BG98+BG99+BG100</f>
        <v>0</v>
      </c>
      <c r="BH96" s="49">
        <f t="shared" si="487"/>
        <v>0</v>
      </c>
      <c r="BI96" s="49">
        <f t="shared" si="487"/>
        <v>0</v>
      </c>
      <c r="BJ96" s="49">
        <f t="shared" ref="BJ96:BL96" si="488">BJ97+BJ98+BJ99+BJ100</f>
        <v>0</v>
      </c>
      <c r="BK96" s="49">
        <f t="shared" si="488"/>
        <v>0</v>
      </c>
      <c r="BL96" s="49">
        <f t="shared" si="488"/>
        <v>0</v>
      </c>
      <c r="BM96" s="49">
        <f t="shared" si="487"/>
        <v>3510.3</v>
      </c>
      <c r="BN96" s="49">
        <f t="shared" si="487"/>
        <v>2049.8408600000002</v>
      </c>
      <c r="BO96" s="49">
        <f t="shared" si="487"/>
        <v>58.395033472922542</v>
      </c>
      <c r="BP96" s="49">
        <f t="shared" ref="BP96:BQ96" si="489">BP97+BP98+BP99+BP100</f>
        <v>560</v>
      </c>
      <c r="BQ96" s="49">
        <f t="shared" si="489"/>
        <v>160</v>
      </c>
      <c r="BR96" s="49">
        <f t="shared" ref="BR96:BR97" si="490">BQ96/BP96*100</f>
        <v>28.571428571428569</v>
      </c>
      <c r="BS96" s="49">
        <f t="shared" si="487"/>
        <v>0</v>
      </c>
      <c r="BT96" s="49">
        <f t="shared" si="487"/>
        <v>0</v>
      </c>
      <c r="BU96" s="49">
        <f t="shared" si="487"/>
        <v>0</v>
      </c>
      <c r="BV96" s="49">
        <f t="shared" si="487"/>
        <v>0</v>
      </c>
      <c r="BW96" s="49">
        <f t="shared" si="487"/>
        <v>0</v>
      </c>
      <c r="BX96" s="49">
        <f t="shared" si="487"/>
        <v>0</v>
      </c>
      <c r="BY96" s="49">
        <f t="shared" si="487"/>
        <v>0</v>
      </c>
      <c r="BZ96" s="49">
        <f t="shared" si="487"/>
        <v>0</v>
      </c>
      <c r="CA96" s="49">
        <f t="shared" si="487"/>
        <v>0</v>
      </c>
      <c r="CB96" s="49">
        <f t="shared" ref="CB96:CD96" si="491">CB97+CB98+CB99+CB100</f>
        <v>0</v>
      </c>
      <c r="CC96" s="49">
        <f t="shared" si="491"/>
        <v>0</v>
      </c>
      <c r="CD96" s="49">
        <f t="shared" si="491"/>
        <v>0</v>
      </c>
      <c r="CE96" s="49">
        <f t="shared" si="487"/>
        <v>0</v>
      </c>
      <c r="CF96" s="49">
        <f t="shared" si="487"/>
        <v>0</v>
      </c>
      <c r="CG96" s="49">
        <f t="shared" si="487"/>
        <v>0</v>
      </c>
      <c r="CH96" s="49">
        <f t="shared" si="487"/>
        <v>0</v>
      </c>
      <c r="CI96" s="49">
        <f t="shared" si="487"/>
        <v>0</v>
      </c>
      <c r="CJ96" s="49">
        <f t="shared" si="487"/>
        <v>0</v>
      </c>
      <c r="CK96" s="49">
        <f t="shared" si="487"/>
        <v>1000</v>
      </c>
      <c r="CL96" s="49">
        <f t="shared" si="487"/>
        <v>1000</v>
      </c>
      <c r="CM96" s="48">
        <f t="shared" ref="CM96" si="492">CL96/CK96*100</f>
        <v>100</v>
      </c>
      <c r="CN96" s="49">
        <f t="shared" si="487"/>
        <v>318.39999999999998</v>
      </c>
      <c r="CO96" s="49">
        <f t="shared" si="487"/>
        <v>0</v>
      </c>
      <c r="CP96" s="49">
        <f t="shared" si="487"/>
        <v>0</v>
      </c>
      <c r="CQ96" s="49">
        <f t="shared" ref="CQ96:DA96" si="493">CQ97+CQ98+CQ99+CQ100</f>
        <v>0</v>
      </c>
      <c r="CR96" s="49">
        <f t="shared" si="493"/>
        <v>0</v>
      </c>
      <c r="CS96" s="49">
        <f t="shared" si="493"/>
        <v>0</v>
      </c>
      <c r="CT96" s="49">
        <f t="shared" ref="CT96:CV96" si="494">CT97+CT98+CT99+CT100</f>
        <v>0</v>
      </c>
      <c r="CU96" s="49">
        <f t="shared" si="494"/>
        <v>0</v>
      </c>
      <c r="CV96" s="49">
        <f t="shared" si="494"/>
        <v>0</v>
      </c>
      <c r="CW96" s="49">
        <f t="shared" si="493"/>
        <v>4338.7</v>
      </c>
      <c r="CX96" s="49">
        <f t="shared" si="493"/>
        <v>1732.1262300000001</v>
      </c>
      <c r="CY96" s="49">
        <f t="shared" si="159"/>
        <v>39.922701039481879</v>
      </c>
      <c r="CZ96" s="49">
        <f t="shared" si="493"/>
        <v>33738</v>
      </c>
      <c r="DA96" s="49">
        <f t="shared" si="493"/>
        <v>32229.608059999999</v>
      </c>
      <c r="DB96" s="48">
        <f t="shared" si="280"/>
        <v>95.529100895133084</v>
      </c>
      <c r="DC96" s="49">
        <f t="shared" ref="DC96:DD96" si="495">DC97+DC98+DC99+DC100</f>
        <v>1830.7</v>
      </c>
      <c r="DD96" s="49">
        <f t="shared" si="495"/>
        <v>1046.1395199999999</v>
      </c>
      <c r="DE96" s="49">
        <f>DD96/DC96*100</f>
        <v>57.144235538318668</v>
      </c>
      <c r="DF96" s="49">
        <f t="shared" ref="DF96:DG96" si="496">DF97+DF98+DF99+DF100</f>
        <v>280</v>
      </c>
      <c r="DG96" s="49">
        <f t="shared" si="496"/>
        <v>80</v>
      </c>
      <c r="DH96" s="49">
        <f>DG96/DF96*100</f>
        <v>28.571428571428569</v>
      </c>
      <c r="DI96" s="49">
        <f t="shared" ref="DI96:DN96" si="497">DI97+DI98+DI99+DI100</f>
        <v>2000</v>
      </c>
      <c r="DJ96" s="49">
        <f t="shared" si="497"/>
        <v>2000</v>
      </c>
      <c r="DK96" s="49">
        <f t="shared" si="497"/>
        <v>100</v>
      </c>
      <c r="DL96" s="49">
        <f t="shared" si="497"/>
        <v>5000</v>
      </c>
      <c r="DM96" s="49">
        <f t="shared" si="497"/>
        <v>2000</v>
      </c>
      <c r="DN96" s="49">
        <f t="shared" si="497"/>
        <v>40</v>
      </c>
      <c r="DO96" s="49">
        <f t="shared" ref="DO96:DQ96" si="498">DO97+DO98+DO99+DO100</f>
        <v>0</v>
      </c>
      <c r="DP96" s="49">
        <f t="shared" si="498"/>
        <v>0</v>
      </c>
      <c r="DQ96" s="49">
        <f t="shared" si="498"/>
        <v>0</v>
      </c>
      <c r="DR96" s="49">
        <f t="shared" ref="DR96:DT96" si="499">DR97+DR98+DR99+DR100</f>
        <v>0</v>
      </c>
      <c r="DS96" s="49">
        <f t="shared" si="499"/>
        <v>0</v>
      </c>
      <c r="DT96" s="49">
        <f t="shared" si="499"/>
        <v>0</v>
      </c>
      <c r="DU96" s="49">
        <f t="shared" ref="DU96:DW96" si="500">DU97+DU98+DU99+DU100</f>
        <v>0</v>
      </c>
      <c r="DV96" s="49">
        <f t="shared" si="500"/>
        <v>0</v>
      </c>
      <c r="DW96" s="49">
        <f t="shared" si="500"/>
        <v>0</v>
      </c>
      <c r="DX96" s="49">
        <f t="shared" ref="DX96:EB96" si="501">DX97+DX98+DX99+DX100</f>
        <v>0</v>
      </c>
      <c r="DY96" s="49">
        <f t="shared" si="501"/>
        <v>0</v>
      </c>
      <c r="DZ96" s="49">
        <f t="shared" si="501"/>
        <v>0</v>
      </c>
      <c r="EA96" s="49"/>
      <c r="EB96" s="49">
        <f t="shared" si="501"/>
        <v>0</v>
      </c>
      <c r="EC96" s="49"/>
      <c r="ED96" s="49"/>
      <c r="EE96" s="49">
        <f t="shared" ref="EE96" si="502">EE97+EE98+EE99+EE100</f>
        <v>0</v>
      </c>
      <c r="EF96" s="49"/>
      <c r="EG96" s="49">
        <f t="shared" ref="EG96:EK96" si="503">EG97+EG98+EG99+EG100</f>
        <v>0</v>
      </c>
      <c r="EH96" s="49">
        <f t="shared" si="503"/>
        <v>0</v>
      </c>
      <c r="EI96" s="49">
        <f t="shared" si="503"/>
        <v>0</v>
      </c>
      <c r="EJ96" s="49">
        <f t="shared" si="503"/>
        <v>0</v>
      </c>
      <c r="EK96" s="49">
        <f t="shared" si="503"/>
        <v>0</v>
      </c>
      <c r="EL96" s="49"/>
      <c r="EM96" s="49">
        <f t="shared" ref="EM96:EN96" si="504">EM97+EM98+EM99+EM100</f>
        <v>0</v>
      </c>
      <c r="EN96" s="49">
        <f t="shared" si="504"/>
        <v>0</v>
      </c>
      <c r="EO96" s="49"/>
      <c r="EP96" s="49">
        <f t="shared" ref="EP96:ER96" si="505">EP97+EP98+EP99+EP100</f>
        <v>0</v>
      </c>
      <c r="EQ96" s="49">
        <f t="shared" si="505"/>
        <v>0</v>
      </c>
      <c r="ER96" s="49">
        <f t="shared" si="505"/>
        <v>0</v>
      </c>
      <c r="ES96" s="49">
        <f t="shared" ref="ES96:EU96" si="506">ES97+ES98+ES99+ES100</f>
        <v>0</v>
      </c>
      <c r="ET96" s="49">
        <f t="shared" si="506"/>
        <v>0</v>
      </c>
      <c r="EU96" s="49">
        <f t="shared" si="506"/>
        <v>0</v>
      </c>
      <c r="EV96" s="49">
        <f t="shared" ref="EV96:EX96" si="507">EV97+EV98+EV99+EV100</f>
        <v>0</v>
      </c>
      <c r="EW96" s="49">
        <f t="shared" si="507"/>
        <v>0</v>
      </c>
      <c r="EX96" s="49">
        <f t="shared" si="507"/>
        <v>0</v>
      </c>
      <c r="EY96" s="49"/>
      <c r="EZ96" s="49"/>
      <c r="FA96" s="49"/>
      <c r="FB96" s="49">
        <f t="shared" ref="FB96:FC96" si="508">FB97+FB98+FB99+FB100</f>
        <v>0</v>
      </c>
      <c r="FC96" s="49">
        <f t="shared" si="508"/>
        <v>0</v>
      </c>
      <c r="FD96" s="49"/>
      <c r="FE96" s="49">
        <f t="shared" ref="FE96:FF96" si="509">FE97+FE98+FE99+FE100</f>
        <v>0</v>
      </c>
      <c r="FF96" s="49">
        <f t="shared" si="509"/>
        <v>0</v>
      </c>
      <c r="FG96" s="49"/>
      <c r="FH96" s="49">
        <f t="shared" ref="FH96:FJ96" si="510">FH97+FH98+FH99+FH100</f>
        <v>1500</v>
      </c>
      <c r="FI96" s="49">
        <f t="shared" si="510"/>
        <v>1500</v>
      </c>
      <c r="FJ96" s="49">
        <f t="shared" si="510"/>
        <v>100</v>
      </c>
      <c r="FK96" s="49">
        <f t="shared" ref="FK96:FL96" si="511">FK97+FK98+FK99+FK100</f>
        <v>0</v>
      </c>
      <c r="FL96" s="49">
        <f t="shared" si="511"/>
        <v>0</v>
      </c>
      <c r="FM96" s="49"/>
      <c r="FN96" s="49">
        <f t="shared" ref="FN96:FO96" si="512">FN97+FN98+FN99+FN100</f>
        <v>0</v>
      </c>
      <c r="FO96" s="49">
        <f t="shared" si="512"/>
        <v>0</v>
      </c>
      <c r="FP96" s="49"/>
      <c r="FQ96" s="49">
        <f t="shared" ref="FQ96:FR96" si="513">FQ97+FQ98+FQ99+FQ100</f>
        <v>7987.1</v>
      </c>
      <c r="FR96" s="49">
        <f t="shared" si="513"/>
        <v>7987.1</v>
      </c>
      <c r="FS96" s="48">
        <f>FR96/FQ96*100</f>
        <v>100</v>
      </c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>
        <f t="shared" ref="GL96:GM96" si="514">GL97+GL98+GL99+GL100</f>
        <v>0</v>
      </c>
      <c r="GM96" s="49">
        <f t="shared" si="514"/>
        <v>0</v>
      </c>
      <c r="GN96" s="49"/>
      <c r="GO96" s="49">
        <f t="shared" ref="GO96:GQ96" si="515">GO97+GO98+GO99+GO100</f>
        <v>0</v>
      </c>
      <c r="GP96" s="49">
        <f t="shared" si="515"/>
        <v>0</v>
      </c>
      <c r="GQ96" s="49">
        <f t="shared" si="515"/>
        <v>0</v>
      </c>
      <c r="GR96" s="49">
        <f t="shared" ref="GR96:GT96" si="516">GR97+GR98+GR99+GR100</f>
        <v>0</v>
      </c>
      <c r="GS96" s="49">
        <f t="shared" si="516"/>
        <v>0</v>
      </c>
      <c r="GT96" s="49">
        <f t="shared" si="516"/>
        <v>0</v>
      </c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</row>
    <row r="97" spans="1:229" s="18" customFormat="1" ht="30.75" customHeight="1" x14ac:dyDescent="0.25">
      <c r="A97" s="23" t="s">
        <v>235</v>
      </c>
      <c r="B97" s="159">
        <f t="shared" si="432"/>
        <v>43538.986960000002</v>
      </c>
      <c r="C97" s="159">
        <f t="shared" si="433"/>
        <v>29263.892899999999</v>
      </c>
      <c r="D97" s="42">
        <f t="shared" si="230"/>
        <v>67.213077159753922</v>
      </c>
      <c r="E97" s="46">
        <v>1609.1</v>
      </c>
      <c r="F97" s="42">
        <v>1609.1</v>
      </c>
      <c r="G97" s="42">
        <f t="shared" si="481"/>
        <v>100</v>
      </c>
      <c r="H97" s="46"/>
      <c r="I97" s="46"/>
      <c r="J97" s="42"/>
      <c r="K97" s="46"/>
      <c r="L97" s="46"/>
      <c r="M97" s="42"/>
      <c r="N97" s="46"/>
      <c r="O97" s="46"/>
      <c r="P97" s="42"/>
      <c r="Q97" s="46"/>
      <c r="R97" s="46"/>
      <c r="S97" s="42"/>
      <c r="T97" s="46"/>
      <c r="U97" s="46"/>
      <c r="V97" s="42"/>
      <c r="W97" s="42"/>
      <c r="X97" s="42"/>
      <c r="Y97" s="46"/>
      <c r="Z97" s="46"/>
      <c r="AA97" s="42"/>
      <c r="AB97" s="46"/>
      <c r="AC97" s="46">
        <v>0</v>
      </c>
      <c r="AD97" s="46">
        <v>0</v>
      </c>
      <c r="AE97" s="42"/>
      <c r="AF97" s="46"/>
      <c r="AG97" s="46"/>
      <c r="AH97" s="46"/>
      <c r="AI97" s="46"/>
      <c r="AJ97" s="46"/>
      <c r="AK97" s="42"/>
      <c r="AL97" s="46"/>
      <c r="AM97" s="46"/>
      <c r="AN97" s="42"/>
      <c r="AO97" s="46">
        <v>47.986959999999996</v>
      </c>
      <c r="AP97" s="46">
        <v>47.986959999999996</v>
      </c>
      <c r="AQ97" s="42">
        <f>AP97/AO97*100</f>
        <v>100</v>
      </c>
      <c r="AR97" s="46"/>
      <c r="AS97" s="46"/>
      <c r="AT97" s="42"/>
      <c r="AU97" s="46"/>
      <c r="AV97" s="46"/>
      <c r="AW97" s="42"/>
      <c r="AX97" s="42"/>
      <c r="AY97" s="42"/>
      <c r="AZ97" s="42"/>
      <c r="BA97" s="46">
        <v>0</v>
      </c>
      <c r="BB97" s="46"/>
      <c r="BC97" s="42"/>
      <c r="BD97" s="46">
        <v>14556.7</v>
      </c>
      <c r="BE97" s="42">
        <v>9051.5993300000009</v>
      </c>
      <c r="BF97" s="46">
        <f t="shared" si="149"/>
        <v>62.181671189211841</v>
      </c>
      <c r="BG97" s="46"/>
      <c r="BH97" s="46"/>
      <c r="BI97" s="46"/>
      <c r="BJ97" s="46"/>
      <c r="BK97" s="46"/>
      <c r="BL97" s="46"/>
      <c r="BM97" s="46">
        <v>3510.3</v>
      </c>
      <c r="BN97" s="46">
        <v>2049.8408600000002</v>
      </c>
      <c r="BO97" s="46">
        <f t="shared" si="152"/>
        <v>58.395033472922542</v>
      </c>
      <c r="BP97" s="46">
        <v>560</v>
      </c>
      <c r="BQ97" s="46">
        <v>160</v>
      </c>
      <c r="BR97" s="46">
        <f t="shared" si="490"/>
        <v>28.571428571428569</v>
      </c>
      <c r="BS97" s="46"/>
      <c r="BT97" s="139"/>
      <c r="BU97" s="139"/>
      <c r="BV97" s="46"/>
      <c r="BW97" s="139"/>
      <c r="BX97" s="139"/>
      <c r="BY97" s="46"/>
      <c r="BZ97" s="139"/>
      <c r="CA97" s="139"/>
      <c r="CB97" s="46"/>
      <c r="CC97" s="139"/>
      <c r="CD97" s="139"/>
      <c r="CE97" s="46"/>
      <c r="CF97" s="139"/>
      <c r="CG97" s="139"/>
      <c r="CH97" s="46"/>
      <c r="CI97" s="139"/>
      <c r="CJ97" s="139"/>
      <c r="CK97" s="46"/>
      <c r="CL97" s="139"/>
      <c r="CM97" s="42"/>
      <c r="CN97" s="46">
        <v>318.39999999999998</v>
      </c>
      <c r="CO97" s="139"/>
      <c r="CP97" s="139"/>
      <c r="CQ97" s="46"/>
      <c r="CR97" s="139"/>
      <c r="CS97" s="139"/>
      <c r="CT97" s="46"/>
      <c r="CU97" s="139"/>
      <c r="CV97" s="139"/>
      <c r="CW97" s="46">
        <v>4338.7</v>
      </c>
      <c r="CX97" s="46">
        <v>1732.1262300000001</v>
      </c>
      <c r="CY97" s="46">
        <f t="shared" si="159"/>
        <v>39.922701039481879</v>
      </c>
      <c r="CZ97" s="46"/>
      <c r="DA97" s="139"/>
      <c r="DB97" s="42"/>
      <c r="DC97" s="46">
        <v>1830.7</v>
      </c>
      <c r="DD97" s="46">
        <v>1046.1395199999999</v>
      </c>
      <c r="DE97" s="46">
        <f>DD97/DC97*100</f>
        <v>57.144235538318668</v>
      </c>
      <c r="DF97" s="46">
        <v>280</v>
      </c>
      <c r="DG97" s="46">
        <v>80</v>
      </c>
      <c r="DH97" s="46">
        <f>DG97/DF97*100</f>
        <v>28.571428571428569</v>
      </c>
      <c r="DI97" s="46">
        <v>2000</v>
      </c>
      <c r="DJ97" s="46">
        <v>2000</v>
      </c>
      <c r="DK97" s="46">
        <f t="shared" ref="DK97" si="517">DJ97/DI97*100</f>
        <v>100</v>
      </c>
      <c r="DL97" s="46">
        <v>5000</v>
      </c>
      <c r="DM97" s="46">
        <v>2000</v>
      </c>
      <c r="DN97" s="46">
        <f t="shared" ref="DN97" si="518">DM97/DL97*100</f>
        <v>40</v>
      </c>
      <c r="DO97" s="46"/>
      <c r="DP97" s="139"/>
      <c r="DQ97" s="139"/>
      <c r="DR97" s="46"/>
      <c r="DS97" s="139"/>
      <c r="DT97" s="139"/>
      <c r="DU97" s="46"/>
      <c r="DV97" s="139"/>
      <c r="DW97" s="139"/>
      <c r="DX97" s="46"/>
      <c r="DY97" s="139"/>
      <c r="DZ97" s="139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>
        <v>0</v>
      </c>
      <c r="EW97" s="46">
        <v>0</v>
      </c>
      <c r="EX97" s="42"/>
      <c r="EY97" s="46"/>
      <c r="EZ97" s="46"/>
      <c r="FA97" s="42"/>
      <c r="FB97" s="46"/>
      <c r="FC97" s="46"/>
      <c r="FD97" s="42"/>
      <c r="FE97" s="46"/>
      <c r="FF97" s="46"/>
      <c r="FG97" s="42"/>
      <c r="FH97" s="46">
        <v>1500</v>
      </c>
      <c r="FI97" s="46">
        <v>1500</v>
      </c>
      <c r="FJ97" s="42">
        <f>FI97/FH97*100</f>
        <v>100</v>
      </c>
      <c r="FK97" s="46"/>
      <c r="FL97" s="46"/>
      <c r="FM97" s="42"/>
      <c r="FN97" s="46"/>
      <c r="FO97" s="46"/>
      <c r="FP97" s="42"/>
      <c r="FQ97" s="46">
        <v>7987.1</v>
      </c>
      <c r="FR97" s="46">
        <v>7987.1</v>
      </c>
      <c r="FS97" s="42">
        <f>FR97/FQ97*100</f>
        <v>100</v>
      </c>
      <c r="FT97" s="46"/>
      <c r="FU97" s="46"/>
      <c r="FV97" s="42"/>
      <c r="FW97" s="46"/>
      <c r="FX97" s="46"/>
      <c r="FY97" s="42"/>
      <c r="FZ97" s="46"/>
      <c r="GA97" s="46"/>
      <c r="GB97" s="42"/>
      <c r="GC97" s="46"/>
      <c r="GD97" s="46"/>
      <c r="GE97" s="42"/>
      <c r="GF97" s="46"/>
      <c r="GG97" s="46"/>
      <c r="GH97" s="42"/>
      <c r="GI97" s="46"/>
      <c r="GJ97" s="46"/>
      <c r="GK97" s="42"/>
      <c r="GL97" s="46"/>
      <c r="GM97" s="46"/>
      <c r="GN97" s="42"/>
      <c r="GO97" s="46"/>
      <c r="GP97" s="139"/>
      <c r="GQ97" s="139"/>
      <c r="GR97" s="46"/>
      <c r="GS97" s="139"/>
      <c r="GT97" s="139"/>
      <c r="GU97" s="46"/>
      <c r="GV97" s="46"/>
      <c r="GW97" s="42"/>
      <c r="GX97" s="46"/>
      <c r="GY97" s="46"/>
      <c r="GZ97" s="42"/>
      <c r="HA97" s="46"/>
      <c r="HB97" s="46"/>
      <c r="HC97" s="42"/>
      <c r="HD97" s="46"/>
      <c r="HE97" s="46"/>
      <c r="HF97" s="42"/>
      <c r="HG97" s="46"/>
      <c r="HH97" s="46"/>
      <c r="HI97" s="42"/>
      <c r="HJ97" s="46"/>
      <c r="HK97" s="46"/>
      <c r="HL97" s="42"/>
      <c r="HM97" s="46"/>
      <c r="HN97" s="46"/>
      <c r="HO97" s="42"/>
      <c r="HP97" s="46"/>
      <c r="HQ97" s="46"/>
      <c r="HR97" s="42"/>
      <c r="HS97" s="46"/>
      <c r="HT97" s="46"/>
      <c r="HU97" s="42"/>
    </row>
    <row r="98" spans="1:229" s="18" customFormat="1" ht="15.75" x14ac:dyDescent="0.25">
      <c r="A98" s="23" t="s">
        <v>234</v>
      </c>
      <c r="B98" s="159">
        <f t="shared" si="432"/>
        <v>24981</v>
      </c>
      <c r="C98" s="159">
        <f t="shared" si="433"/>
        <v>23965.066559999999</v>
      </c>
      <c r="D98" s="42">
        <f>C98/B98*100</f>
        <v>95.933175453344546</v>
      </c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>
        <v>1000</v>
      </c>
      <c r="AY98" s="42">
        <v>300</v>
      </c>
      <c r="AZ98" s="42">
        <f t="shared" si="434"/>
        <v>30</v>
      </c>
      <c r="BA98" s="42">
        <v>10000</v>
      </c>
      <c r="BB98" s="42">
        <v>10000</v>
      </c>
      <c r="BC98" s="42">
        <f>BB98/BA98*100</f>
        <v>100</v>
      </c>
      <c r="BD98" s="143"/>
      <c r="BE98" s="143"/>
      <c r="BF98" s="143"/>
      <c r="BG98" s="42"/>
      <c r="BH98" s="42"/>
      <c r="BI98" s="140"/>
      <c r="BJ98" s="42"/>
      <c r="BK98" s="42"/>
      <c r="BL98" s="140"/>
      <c r="BM98" s="42"/>
      <c r="BN98" s="42"/>
      <c r="BO98" s="140"/>
      <c r="BP98" s="42"/>
      <c r="BQ98" s="42"/>
      <c r="BR98" s="140"/>
      <c r="BS98" s="42"/>
      <c r="BT98" s="42"/>
      <c r="BU98" s="140"/>
      <c r="BV98" s="42"/>
      <c r="BW98" s="42"/>
      <c r="BX98" s="140"/>
      <c r="BY98" s="42"/>
      <c r="BZ98" s="42"/>
      <c r="CA98" s="140"/>
      <c r="CB98" s="42"/>
      <c r="CC98" s="42"/>
      <c r="CD98" s="140"/>
      <c r="CE98" s="42"/>
      <c r="CF98" s="42"/>
      <c r="CG98" s="140"/>
      <c r="CH98" s="42"/>
      <c r="CI98" s="42"/>
      <c r="CJ98" s="140"/>
      <c r="CK98" s="42">
        <v>1000</v>
      </c>
      <c r="CL98" s="42">
        <v>1000</v>
      </c>
      <c r="CM98" s="42">
        <f>CL98/CK98*100</f>
        <v>100</v>
      </c>
      <c r="CN98" s="42"/>
      <c r="CO98" s="42"/>
      <c r="CP98" s="140"/>
      <c r="CQ98" s="46"/>
      <c r="CR98" s="42"/>
      <c r="CS98" s="140"/>
      <c r="CT98" s="46"/>
      <c r="CU98" s="42"/>
      <c r="CV98" s="140"/>
      <c r="CW98" s="46"/>
      <c r="CX98" s="42"/>
      <c r="CY98" s="140"/>
      <c r="CZ98" s="46">
        <v>12981</v>
      </c>
      <c r="DA98" s="42">
        <v>12665.066560000001</v>
      </c>
      <c r="DB98" s="42">
        <f t="shared" si="280"/>
        <v>97.566185655958719</v>
      </c>
      <c r="DC98" s="46"/>
      <c r="DD98" s="42"/>
      <c r="DE98" s="46"/>
      <c r="DF98" s="46"/>
      <c r="DG98" s="42"/>
      <c r="DH98" s="46"/>
      <c r="DI98" s="42"/>
      <c r="DJ98" s="42"/>
      <c r="DK98" s="140"/>
      <c r="DL98" s="42"/>
      <c r="DM98" s="42"/>
      <c r="DN98" s="140"/>
      <c r="DO98" s="46"/>
      <c r="DP98" s="42"/>
      <c r="DQ98" s="140"/>
      <c r="DR98" s="46"/>
      <c r="DS98" s="42"/>
      <c r="DT98" s="140"/>
      <c r="DU98" s="46"/>
      <c r="DV98" s="42"/>
      <c r="DW98" s="140"/>
      <c r="DX98" s="46"/>
      <c r="DY98" s="42"/>
      <c r="DZ98" s="140"/>
      <c r="EA98" s="42"/>
      <c r="EB98" s="42"/>
      <c r="EC98" s="140"/>
      <c r="ED98" s="42"/>
      <c r="EE98" s="42"/>
      <c r="EF98" s="140"/>
      <c r="EG98" s="42"/>
      <c r="EH98" s="42"/>
      <c r="EI98" s="140"/>
      <c r="EJ98" s="42"/>
      <c r="EK98" s="42"/>
      <c r="EL98" s="140"/>
      <c r="EM98" s="42"/>
      <c r="EN98" s="42"/>
      <c r="EO98" s="140"/>
      <c r="EP98" s="42"/>
      <c r="EQ98" s="42"/>
      <c r="ER98" s="140"/>
      <c r="ES98" s="42"/>
      <c r="ET98" s="42"/>
      <c r="EU98" s="140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6"/>
      <c r="GP98" s="42"/>
      <c r="GQ98" s="140"/>
      <c r="GR98" s="46"/>
      <c r="GS98" s="42"/>
      <c r="GT98" s="140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</row>
    <row r="99" spans="1:229" s="18" customFormat="1" ht="15.75" x14ac:dyDescent="0.25">
      <c r="A99" s="23" t="s">
        <v>408</v>
      </c>
      <c r="B99" s="159">
        <f t="shared" si="432"/>
        <v>13977</v>
      </c>
      <c r="C99" s="159">
        <f t="shared" si="433"/>
        <v>12784.541499999999</v>
      </c>
      <c r="D99" s="42">
        <f>C99/B99*100</f>
        <v>91.468423123703218</v>
      </c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143"/>
      <c r="BE99" s="143"/>
      <c r="BF99" s="143"/>
      <c r="BG99" s="42"/>
      <c r="BH99" s="42"/>
      <c r="BI99" s="140"/>
      <c r="BJ99" s="42"/>
      <c r="BK99" s="42"/>
      <c r="BL99" s="140"/>
      <c r="BM99" s="42"/>
      <c r="BN99" s="42"/>
      <c r="BO99" s="140"/>
      <c r="BP99" s="42"/>
      <c r="BQ99" s="42"/>
      <c r="BR99" s="140"/>
      <c r="BS99" s="42"/>
      <c r="BT99" s="42"/>
      <c r="BU99" s="140"/>
      <c r="BV99" s="42"/>
      <c r="BW99" s="42"/>
      <c r="BX99" s="140"/>
      <c r="BY99" s="42"/>
      <c r="BZ99" s="42"/>
      <c r="CA99" s="140"/>
      <c r="CB99" s="42"/>
      <c r="CC99" s="42"/>
      <c r="CD99" s="140"/>
      <c r="CE99" s="42"/>
      <c r="CF99" s="42"/>
      <c r="CG99" s="140"/>
      <c r="CH99" s="42"/>
      <c r="CI99" s="42"/>
      <c r="CJ99" s="140"/>
      <c r="CK99" s="42"/>
      <c r="CL99" s="42"/>
      <c r="CM99" s="140"/>
      <c r="CN99" s="42"/>
      <c r="CO99" s="42"/>
      <c r="CP99" s="140"/>
      <c r="CQ99" s="46"/>
      <c r="CR99" s="42"/>
      <c r="CS99" s="140"/>
      <c r="CT99" s="46"/>
      <c r="CU99" s="42"/>
      <c r="CV99" s="140"/>
      <c r="CW99" s="46"/>
      <c r="CX99" s="42"/>
      <c r="CY99" s="140"/>
      <c r="CZ99" s="46">
        <v>13977</v>
      </c>
      <c r="DA99" s="42">
        <v>12784.541499999999</v>
      </c>
      <c r="DB99" s="42">
        <f t="shared" si="280"/>
        <v>91.468423123703218</v>
      </c>
      <c r="DC99" s="46"/>
      <c r="DD99" s="42"/>
      <c r="DE99" s="46"/>
      <c r="DF99" s="46"/>
      <c r="DG99" s="42"/>
      <c r="DH99" s="46"/>
      <c r="DI99" s="42"/>
      <c r="DJ99" s="42"/>
      <c r="DK99" s="140"/>
      <c r="DL99" s="42"/>
      <c r="DM99" s="42"/>
      <c r="DN99" s="140"/>
      <c r="DO99" s="46"/>
      <c r="DP99" s="42"/>
      <c r="DQ99" s="140"/>
      <c r="DR99" s="46"/>
      <c r="DS99" s="42"/>
      <c r="DT99" s="140"/>
      <c r="DU99" s="46"/>
      <c r="DV99" s="42"/>
      <c r="DW99" s="140"/>
      <c r="DX99" s="46"/>
      <c r="DY99" s="42"/>
      <c r="DZ99" s="140"/>
      <c r="EA99" s="42"/>
      <c r="EB99" s="42"/>
      <c r="EC99" s="140"/>
      <c r="ED99" s="42"/>
      <c r="EE99" s="42"/>
      <c r="EF99" s="140"/>
      <c r="EG99" s="42"/>
      <c r="EH99" s="42"/>
      <c r="EI99" s="140"/>
      <c r="EJ99" s="42"/>
      <c r="EK99" s="42"/>
      <c r="EL99" s="140"/>
      <c r="EM99" s="42"/>
      <c r="EN99" s="42"/>
      <c r="EO99" s="140"/>
      <c r="EP99" s="42"/>
      <c r="EQ99" s="42"/>
      <c r="ER99" s="140"/>
      <c r="ES99" s="42"/>
      <c r="ET99" s="42"/>
      <c r="EU99" s="140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6"/>
      <c r="GP99" s="42"/>
      <c r="GQ99" s="140"/>
      <c r="GR99" s="46"/>
      <c r="GS99" s="42"/>
      <c r="GT99" s="140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  <c r="HN99" s="42"/>
      <c r="HO99" s="42"/>
      <c r="HP99" s="42"/>
      <c r="HQ99" s="42"/>
      <c r="HR99" s="42"/>
      <c r="HS99" s="42"/>
      <c r="HT99" s="42"/>
      <c r="HU99" s="42"/>
    </row>
    <row r="100" spans="1:229" s="18" customFormat="1" ht="15.75" x14ac:dyDescent="0.25">
      <c r="A100" s="23" t="s">
        <v>409</v>
      </c>
      <c r="B100" s="159">
        <f t="shared" si="432"/>
        <v>7532.69589</v>
      </c>
      <c r="C100" s="159">
        <f t="shared" si="433"/>
        <v>7532.69589</v>
      </c>
      <c r="D100" s="42">
        <f>C100/B100*100</f>
        <v>100</v>
      </c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>
        <v>752.69588999999996</v>
      </c>
      <c r="AY100" s="42">
        <v>752.69588999999996</v>
      </c>
      <c r="AZ100" s="42">
        <f t="shared" si="434"/>
        <v>100</v>
      </c>
      <c r="BA100" s="42"/>
      <c r="BB100" s="42"/>
      <c r="BC100" s="42"/>
      <c r="BD100" s="143"/>
      <c r="BE100" s="143"/>
      <c r="BF100" s="143"/>
      <c r="BG100" s="42"/>
      <c r="BH100" s="42"/>
      <c r="BI100" s="140"/>
      <c r="BJ100" s="42"/>
      <c r="BK100" s="42"/>
      <c r="BL100" s="140"/>
      <c r="BM100" s="42"/>
      <c r="BN100" s="42"/>
      <c r="BO100" s="140"/>
      <c r="BP100" s="42"/>
      <c r="BQ100" s="42"/>
      <c r="BR100" s="140"/>
      <c r="BS100" s="42"/>
      <c r="BT100" s="42"/>
      <c r="BU100" s="140"/>
      <c r="BV100" s="42"/>
      <c r="BW100" s="42"/>
      <c r="BX100" s="140"/>
      <c r="BY100" s="42"/>
      <c r="BZ100" s="42"/>
      <c r="CA100" s="140"/>
      <c r="CB100" s="42"/>
      <c r="CC100" s="42"/>
      <c r="CD100" s="140"/>
      <c r="CE100" s="42"/>
      <c r="CF100" s="42"/>
      <c r="CG100" s="140"/>
      <c r="CH100" s="42"/>
      <c r="CI100" s="42"/>
      <c r="CJ100" s="140"/>
      <c r="CK100" s="42"/>
      <c r="CL100" s="42"/>
      <c r="CM100" s="140"/>
      <c r="CN100" s="42"/>
      <c r="CO100" s="42"/>
      <c r="CP100" s="140"/>
      <c r="CQ100" s="46"/>
      <c r="CR100" s="42"/>
      <c r="CS100" s="140"/>
      <c r="CT100" s="46"/>
      <c r="CU100" s="42"/>
      <c r="CV100" s="140"/>
      <c r="CW100" s="46"/>
      <c r="CX100" s="42"/>
      <c r="CY100" s="140"/>
      <c r="CZ100" s="46">
        <v>6780</v>
      </c>
      <c r="DA100" s="42">
        <v>6780</v>
      </c>
      <c r="DB100" s="42">
        <f t="shared" si="280"/>
        <v>100</v>
      </c>
      <c r="DC100" s="46"/>
      <c r="DD100" s="42"/>
      <c r="DE100" s="46"/>
      <c r="DF100" s="46"/>
      <c r="DG100" s="42"/>
      <c r="DH100" s="46"/>
      <c r="DI100" s="42"/>
      <c r="DJ100" s="42"/>
      <c r="DK100" s="140"/>
      <c r="DL100" s="42"/>
      <c r="DM100" s="42"/>
      <c r="DN100" s="140"/>
      <c r="DO100" s="46"/>
      <c r="DP100" s="42"/>
      <c r="DQ100" s="140"/>
      <c r="DR100" s="46"/>
      <c r="DS100" s="42"/>
      <c r="DT100" s="140"/>
      <c r="DU100" s="46"/>
      <c r="DV100" s="42"/>
      <c r="DW100" s="140"/>
      <c r="DX100" s="46"/>
      <c r="DY100" s="42"/>
      <c r="DZ100" s="140"/>
      <c r="EA100" s="42"/>
      <c r="EB100" s="42"/>
      <c r="EC100" s="140"/>
      <c r="ED100" s="42"/>
      <c r="EE100" s="42"/>
      <c r="EF100" s="140"/>
      <c r="EG100" s="42"/>
      <c r="EH100" s="42"/>
      <c r="EI100" s="140"/>
      <c r="EJ100" s="42"/>
      <c r="EK100" s="42"/>
      <c r="EL100" s="140"/>
      <c r="EM100" s="42"/>
      <c r="EN100" s="42"/>
      <c r="EO100" s="140"/>
      <c r="EP100" s="42"/>
      <c r="EQ100" s="42"/>
      <c r="ER100" s="140"/>
      <c r="ES100" s="42"/>
      <c r="ET100" s="42"/>
      <c r="EU100" s="140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6"/>
      <c r="GP100" s="42"/>
      <c r="GQ100" s="140"/>
      <c r="GR100" s="46"/>
      <c r="GS100" s="42"/>
      <c r="GT100" s="140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  <c r="HI100" s="42"/>
      <c r="HJ100" s="42"/>
      <c r="HK100" s="42"/>
      <c r="HL100" s="42"/>
      <c r="HM100" s="42"/>
      <c r="HN100" s="42"/>
      <c r="HO100" s="42"/>
      <c r="HP100" s="42"/>
      <c r="HQ100" s="42"/>
      <c r="HR100" s="42"/>
      <c r="HS100" s="42"/>
      <c r="HT100" s="42"/>
      <c r="HU100" s="42"/>
    </row>
    <row r="101" spans="1:229" s="19" customFormat="1" ht="30.75" customHeight="1" x14ac:dyDescent="0.25">
      <c r="A101" s="22" t="s">
        <v>239</v>
      </c>
      <c r="B101" s="158">
        <f t="shared" si="432"/>
        <v>197636.02548000004</v>
      </c>
      <c r="C101" s="158">
        <f t="shared" si="433"/>
        <v>92062.22361999999</v>
      </c>
      <c r="D101" s="48">
        <f t="shared" ref="D101" si="519">C101/B101*100</f>
        <v>46.581701588264494</v>
      </c>
      <c r="E101" s="49">
        <f t="shared" ref="E101:BF101" si="520">E102+E103+E104+E105+E106+E107+E108+E109+E110+E111+E112</f>
        <v>0</v>
      </c>
      <c r="F101" s="49">
        <f t="shared" si="520"/>
        <v>0</v>
      </c>
      <c r="G101" s="49">
        <f t="shared" si="520"/>
        <v>0</v>
      </c>
      <c r="H101" s="49">
        <f t="shared" si="520"/>
        <v>810.19384000000002</v>
      </c>
      <c r="I101" s="49">
        <f t="shared" si="520"/>
        <v>0</v>
      </c>
      <c r="J101" s="49">
        <f t="shared" si="520"/>
        <v>0</v>
      </c>
      <c r="K101" s="49">
        <f t="shared" ref="K101:M101" si="521">K102+K103+K104+K105+K106+K107+K108+K109+K110+K111+K112</f>
        <v>0</v>
      </c>
      <c r="L101" s="49">
        <f t="shared" si="521"/>
        <v>0</v>
      </c>
      <c r="M101" s="49">
        <f t="shared" si="521"/>
        <v>0</v>
      </c>
      <c r="N101" s="49">
        <f t="shared" ref="N101:P101" si="522">N102+N103+N104+N105+N106+N107+N108+N109+N110+N111+N112</f>
        <v>0</v>
      </c>
      <c r="O101" s="49">
        <f t="shared" si="522"/>
        <v>0</v>
      </c>
      <c r="P101" s="49">
        <f t="shared" si="522"/>
        <v>0</v>
      </c>
      <c r="Q101" s="49">
        <f t="shared" ref="Q101:S101" si="523">Q102+Q103+Q104+Q105+Q106+Q107+Q108+Q109+Q110+Q111+Q112</f>
        <v>0</v>
      </c>
      <c r="R101" s="49">
        <f t="shared" si="523"/>
        <v>0</v>
      </c>
      <c r="S101" s="49">
        <f t="shared" si="523"/>
        <v>0</v>
      </c>
      <c r="T101" s="49">
        <f t="shared" ref="T101:V101" si="524">T102+T103+T104+T105+T106+T107+T108+T109+T110+T111+T112</f>
        <v>56998.336000000003</v>
      </c>
      <c r="U101" s="49">
        <f t="shared" si="524"/>
        <v>0</v>
      </c>
      <c r="V101" s="49">
        <f t="shared" si="524"/>
        <v>0</v>
      </c>
      <c r="W101" s="49">
        <f t="shared" si="520"/>
        <v>1655.2619999999999</v>
      </c>
      <c r="X101" s="49">
        <f t="shared" si="520"/>
        <v>1655.2619999999999</v>
      </c>
      <c r="Y101" s="49">
        <f t="shared" ref="Y101:Y102" si="525">X101/W101*100</f>
        <v>100</v>
      </c>
      <c r="Z101" s="49">
        <f t="shared" si="520"/>
        <v>0</v>
      </c>
      <c r="AA101" s="49">
        <f t="shared" si="520"/>
        <v>0</v>
      </c>
      <c r="AB101" s="49">
        <f t="shared" si="520"/>
        <v>0</v>
      </c>
      <c r="AC101" s="49">
        <f t="shared" si="520"/>
        <v>0</v>
      </c>
      <c r="AD101" s="49">
        <f t="shared" si="520"/>
        <v>0</v>
      </c>
      <c r="AE101" s="49">
        <f t="shared" si="520"/>
        <v>0</v>
      </c>
      <c r="AF101" s="49">
        <f t="shared" si="520"/>
        <v>3719.7566699999998</v>
      </c>
      <c r="AG101" s="49">
        <f t="shared" si="520"/>
        <v>1115.9269999999999</v>
      </c>
      <c r="AH101" s="48">
        <f>AG101/AF101*100</f>
        <v>29.99999997311652</v>
      </c>
      <c r="AI101" s="49">
        <f t="shared" si="520"/>
        <v>102.04082000000001</v>
      </c>
      <c r="AJ101" s="49">
        <f t="shared" si="520"/>
        <v>102.04082000000001</v>
      </c>
      <c r="AK101" s="48">
        <f>AJ101/AI101*100</f>
        <v>100</v>
      </c>
      <c r="AL101" s="49">
        <f t="shared" si="520"/>
        <v>0</v>
      </c>
      <c r="AM101" s="49">
        <f t="shared" si="520"/>
        <v>0</v>
      </c>
      <c r="AN101" s="49">
        <f t="shared" si="520"/>
        <v>0</v>
      </c>
      <c r="AO101" s="49">
        <f t="shared" ref="AO101:AP101" si="526">AO102+AO103+AO104+AO105+AO106+AO107+AO108+AO109+AO110+AO111+AO112</f>
        <v>70.343260000000001</v>
      </c>
      <c r="AP101" s="49">
        <f t="shared" si="526"/>
        <v>70.343260000000001</v>
      </c>
      <c r="AQ101" s="48">
        <f>AP101/AO101*100</f>
        <v>100</v>
      </c>
      <c r="AR101" s="49"/>
      <c r="AS101" s="49"/>
      <c r="AT101" s="48"/>
      <c r="AU101" s="49">
        <f t="shared" si="520"/>
        <v>0</v>
      </c>
      <c r="AV101" s="49">
        <f t="shared" si="520"/>
        <v>0</v>
      </c>
      <c r="AW101" s="49">
        <f t="shared" si="520"/>
        <v>0</v>
      </c>
      <c r="AX101" s="49">
        <f t="shared" si="520"/>
        <v>2660.9263700000001</v>
      </c>
      <c r="AY101" s="49">
        <f t="shared" si="520"/>
        <v>218.19423</v>
      </c>
      <c r="AZ101" s="48">
        <f t="shared" si="434"/>
        <v>8.1999348971087826</v>
      </c>
      <c r="BA101" s="49">
        <f t="shared" si="520"/>
        <v>10000</v>
      </c>
      <c r="BB101" s="49">
        <f t="shared" si="520"/>
        <v>10000</v>
      </c>
      <c r="BC101" s="48">
        <f t="shared" ref="BC101" si="527">BB101/BA101*100</f>
        <v>100</v>
      </c>
      <c r="BD101" s="49">
        <f t="shared" si="520"/>
        <v>27126.7</v>
      </c>
      <c r="BE101" s="49">
        <f t="shared" si="520"/>
        <v>12931.624330000001</v>
      </c>
      <c r="BF101" s="49">
        <f t="shared" si="520"/>
        <v>47.671203390017951</v>
      </c>
      <c r="BG101" s="49">
        <f t="shared" ref="BG101:CO101" si="528">BG102+BG103+BG104+BG105+BG106+BG107+BG108+BG109+BG110+BG111+BG112</f>
        <v>11490.78652</v>
      </c>
      <c r="BH101" s="49">
        <f t="shared" si="528"/>
        <v>3447.23596</v>
      </c>
      <c r="BI101" s="49">
        <f>BH101/BG101*100</f>
        <v>30.000000034810498</v>
      </c>
      <c r="BJ101" s="49">
        <f t="shared" ref="BJ101:BL101" si="529">BJ102+BJ103+BJ104+BJ105+BJ106+BJ107+BJ108+BJ109+BJ110+BJ111+BJ112</f>
        <v>0</v>
      </c>
      <c r="BK101" s="49">
        <f t="shared" si="529"/>
        <v>0</v>
      </c>
      <c r="BL101" s="49">
        <f t="shared" si="529"/>
        <v>0</v>
      </c>
      <c r="BM101" s="49">
        <f t="shared" si="528"/>
        <v>3496.1</v>
      </c>
      <c r="BN101" s="49">
        <f t="shared" si="528"/>
        <v>1971.5807</v>
      </c>
      <c r="BO101" s="49">
        <f t="shared" si="152"/>
        <v>56.393715854809642</v>
      </c>
      <c r="BP101" s="49">
        <f t="shared" ref="BP101:BQ101" si="530">BP102+BP103+BP104+BP105+BP106+BP107+BP108+BP109+BP110+BP111+BP112</f>
        <v>560</v>
      </c>
      <c r="BQ101" s="49">
        <f t="shared" si="530"/>
        <v>125.65</v>
      </c>
      <c r="BR101" s="49">
        <f t="shared" ref="BR101:BR102" si="531">BQ101/BP101*100</f>
        <v>22.437500000000004</v>
      </c>
      <c r="BS101" s="49">
        <f t="shared" si="528"/>
        <v>0</v>
      </c>
      <c r="BT101" s="49">
        <f t="shared" si="528"/>
        <v>0</v>
      </c>
      <c r="BU101" s="49">
        <f t="shared" si="528"/>
        <v>0</v>
      </c>
      <c r="BV101" s="49">
        <f t="shared" si="528"/>
        <v>0</v>
      </c>
      <c r="BW101" s="49">
        <f t="shared" si="528"/>
        <v>0</v>
      </c>
      <c r="BX101" s="49">
        <f t="shared" si="528"/>
        <v>0</v>
      </c>
      <c r="BY101" s="49">
        <f t="shared" si="528"/>
        <v>0</v>
      </c>
      <c r="BZ101" s="49">
        <f t="shared" si="528"/>
        <v>0</v>
      </c>
      <c r="CA101" s="49">
        <f t="shared" si="528"/>
        <v>0</v>
      </c>
      <c r="CB101" s="49">
        <f t="shared" ref="CB101:CD101" si="532">CB102+CB103+CB104+CB105+CB106+CB107+CB108+CB109+CB110+CB111+CB112</f>
        <v>0</v>
      </c>
      <c r="CC101" s="49">
        <f t="shared" si="532"/>
        <v>0</v>
      </c>
      <c r="CD101" s="49">
        <f t="shared" si="532"/>
        <v>0</v>
      </c>
      <c r="CE101" s="49">
        <f t="shared" si="528"/>
        <v>0</v>
      </c>
      <c r="CF101" s="49">
        <f t="shared" si="528"/>
        <v>0</v>
      </c>
      <c r="CG101" s="49">
        <f t="shared" si="528"/>
        <v>0</v>
      </c>
      <c r="CH101" s="49">
        <f t="shared" si="528"/>
        <v>0</v>
      </c>
      <c r="CI101" s="49">
        <f t="shared" si="528"/>
        <v>0</v>
      </c>
      <c r="CJ101" s="49">
        <f t="shared" si="528"/>
        <v>0</v>
      </c>
      <c r="CK101" s="49">
        <f t="shared" si="528"/>
        <v>0</v>
      </c>
      <c r="CL101" s="49">
        <f t="shared" si="528"/>
        <v>0</v>
      </c>
      <c r="CM101" s="49">
        <f t="shared" si="528"/>
        <v>0</v>
      </c>
      <c r="CN101" s="49">
        <f t="shared" si="528"/>
        <v>78.3</v>
      </c>
      <c r="CO101" s="49">
        <f t="shared" si="528"/>
        <v>52.2</v>
      </c>
      <c r="CP101" s="49">
        <f t="shared" ref="CP101:CP102" si="533">CO101/CN101*100</f>
        <v>66.666666666666671</v>
      </c>
      <c r="CQ101" s="49">
        <f t="shared" ref="CQ101:DA101" si="534">CQ102+CQ103+CQ104+CQ105+CQ106+CQ107+CQ108+CQ109+CQ110+CQ111+CQ112</f>
        <v>0</v>
      </c>
      <c r="CR101" s="49">
        <f t="shared" si="534"/>
        <v>0</v>
      </c>
      <c r="CS101" s="49">
        <f t="shared" si="534"/>
        <v>0</v>
      </c>
      <c r="CT101" s="49">
        <f t="shared" ref="CT101:CV101" si="535">CT102+CT103+CT104+CT105+CT106+CT107+CT108+CT109+CT110+CT111+CT112</f>
        <v>0</v>
      </c>
      <c r="CU101" s="49">
        <f t="shared" si="535"/>
        <v>0</v>
      </c>
      <c r="CV101" s="49">
        <f t="shared" si="535"/>
        <v>0</v>
      </c>
      <c r="CW101" s="49">
        <f t="shared" si="534"/>
        <v>7786.6</v>
      </c>
      <c r="CX101" s="49">
        <f t="shared" si="534"/>
        <v>4093.4858799999997</v>
      </c>
      <c r="CY101" s="49">
        <f t="shared" si="159"/>
        <v>52.570902319369161</v>
      </c>
      <c r="CZ101" s="49">
        <f t="shared" si="534"/>
        <v>23574</v>
      </c>
      <c r="DA101" s="49">
        <f t="shared" si="534"/>
        <v>23574</v>
      </c>
      <c r="DB101" s="48">
        <f t="shared" si="280"/>
        <v>100</v>
      </c>
      <c r="DC101" s="49">
        <f t="shared" ref="DC101:DD101" si="536">DC102+DC103+DC104+DC105+DC106+DC107+DC108+DC109+DC110+DC111+DC112</f>
        <v>8651.2000000000007</v>
      </c>
      <c r="DD101" s="49">
        <f t="shared" si="536"/>
        <v>2980.2211200000002</v>
      </c>
      <c r="DE101" s="49">
        <f t="shared" ref="DE101:DE102" si="537">DD101/DC101*100</f>
        <v>34.448644349916776</v>
      </c>
      <c r="DF101" s="49">
        <f t="shared" ref="DF101:DG101" si="538">DF102+DF103+DF104+DF105+DF106+DF107+DF108+DF109+DF110+DF111+DF112</f>
        <v>1440.1</v>
      </c>
      <c r="DG101" s="49">
        <f t="shared" si="538"/>
        <v>299.95999999999998</v>
      </c>
      <c r="DH101" s="49">
        <f t="shared" ref="DH101:DH102" si="539">DG101/DF101*100</f>
        <v>20.829109089646554</v>
      </c>
      <c r="DI101" s="49">
        <f t="shared" ref="DI101:DN101" si="540">DI102+DI103+DI104+DI105+DI106+DI107+DI108+DI109+DI110+DI111+DI112</f>
        <v>5000</v>
      </c>
      <c r="DJ101" s="49">
        <f t="shared" si="540"/>
        <v>2000</v>
      </c>
      <c r="DK101" s="49">
        <f t="shared" si="540"/>
        <v>40</v>
      </c>
      <c r="DL101" s="49">
        <f t="shared" si="540"/>
        <v>2000</v>
      </c>
      <c r="DM101" s="49">
        <f t="shared" si="540"/>
        <v>2000</v>
      </c>
      <c r="DN101" s="49">
        <f t="shared" si="540"/>
        <v>100</v>
      </c>
      <c r="DO101" s="49">
        <f t="shared" ref="DO101:DQ101" si="541">DO102+DO103+DO104+DO105+DO106+DO107+DO108+DO109+DO110+DO111+DO112</f>
        <v>0</v>
      </c>
      <c r="DP101" s="49">
        <f t="shared" si="541"/>
        <v>0</v>
      </c>
      <c r="DQ101" s="49">
        <f t="shared" si="541"/>
        <v>0</v>
      </c>
      <c r="DR101" s="49">
        <f t="shared" ref="DR101:DT101" si="542">DR102+DR103+DR104+DR105+DR106+DR107+DR108+DR109+DR110+DR111+DR112</f>
        <v>0</v>
      </c>
      <c r="DS101" s="49">
        <f t="shared" si="542"/>
        <v>0</v>
      </c>
      <c r="DT101" s="49">
        <f t="shared" si="542"/>
        <v>0</v>
      </c>
      <c r="DU101" s="49">
        <f t="shared" ref="DU101:DW101" si="543">DU102+DU103+DU104+DU105+DU106+DU107+DU108+DU109+DU110+DU111+DU112</f>
        <v>0</v>
      </c>
      <c r="DV101" s="49">
        <f t="shared" si="543"/>
        <v>0</v>
      </c>
      <c r="DW101" s="49">
        <f t="shared" si="543"/>
        <v>0</v>
      </c>
      <c r="DX101" s="49">
        <f t="shared" ref="DX101:EB101" si="544">DX102+DX103+DX104+DX105+DX106+DX107+DX108+DX109+DX110+DX111+DX112</f>
        <v>0</v>
      </c>
      <c r="DY101" s="49">
        <f t="shared" si="544"/>
        <v>0</v>
      </c>
      <c r="DZ101" s="49">
        <f t="shared" si="544"/>
        <v>0</v>
      </c>
      <c r="EA101" s="49">
        <f t="shared" si="544"/>
        <v>0</v>
      </c>
      <c r="EB101" s="49">
        <f t="shared" si="544"/>
        <v>0</v>
      </c>
      <c r="EC101" s="49"/>
      <c r="ED101" s="49"/>
      <c r="EE101" s="49">
        <f t="shared" ref="EE101" si="545">EE102+EE103+EE104+EE105+EE106+EE107+EE108+EE109+EE110+EE111+EE112</f>
        <v>0</v>
      </c>
      <c r="EF101" s="49"/>
      <c r="EG101" s="49">
        <f t="shared" ref="EG101:EL101" si="546">EG102+EG103+EG104+EG105+EG106+EG107+EG108+EG109+EG110+EG111+EG112</f>
        <v>24149.18</v>
      </c>
      <c r="EH101" s="49">
        <f t="shared" si="546"/>
        <v>19333.283880000003</v>
      </c>
      <c r="EI101" s="48">
        <f t="shared" ref="EI101:EI112" si="547">EH101/EG101*100</f>
        <v>80.057724030381166</v>
      </c>
      <c r="EJ101" s="49">
        <f t="shared" si="546"/>
        <v>0</v>
      </c>
      <c r="EK101" s="49">
        <f t="shared" si="546"/>
        <v>0</v>
      </c>
      <c r="EL101" s="49">
        <f t="shared" si="546"/>
        <v>0</v>
      </c>
      <c r="EM101" s="49">
        <f t="shared" ref="EM101:EO101" si="548">EM102+EM103+EM104+EM105+EM106+EM107+EM108+EM109+EM110+EM111+EM112</f>
        <v>0</v>
      </c>
      <c r="EN101" s="49">
        <f t="shared" si="548"/>
        <v>0</v>
      </c>
      <c r="EO101" s="49">
        <f t="shared" si="548"/>
        <v>0</v>
      </c>
      <c r="EP101" s="49">
        <f t="shared" ref="EP101:ER101" si="549">EP102+EP103+EP104+EP105+EP106+EP107+EP108+EP109+EP110+EP111+EP112</f>
        <v>0</v>
      </c>
      <c r="EQ101" s="49">
        <f t="shared" si="549"/>
        <v>0</v>
      </c>
      <c r="ER101" s="49">
        <f t="shared" si="549"/>
        <v>0</v>
      </c>
      <c r="ES101" s="49">
        <f t="shared" ref="ES101:EU101" si="550">ES102+ES103+ES104+ES105+ES106+ES107+ES108+ES109+ES110+ES111+ES112</f>
        <v>0</v>
      </c>
      <c r="ET101" s="49">
        <f t="shared" si="550"/>
        <v>0</v>
      </c>
      <c r="EU101" s="49">
        <f t="shared" si="550"/>
        <v>0</v>
      </c>
      <c r="EV101" s="49">
        <f t="shared" ref="EV101:EX101" si="551">EV102+EV103+EV104+EV105+EV106+EV107+EV108+EV109+EV110+EV111+EV112</f>
        <v>0</v>
      </c>
      <c r="EW101" s="49">
        <f t="shared" si="551"/>
        <v>0</v>
      </c>
      <c r="EX101" s="49">
        <f t="shared" si="551"/>
        <v>0</v>
      </c>
      <c r="EY101" s="49"/>
      <c r="EZ101" s="49"/>
      <c r="FA101" s="48"/>
      <c r="FB101" s="49">
        <f t="shared" ref="FB101:FC101" si="552">FB102+FB103+FB104+FB105+FB106+FB107+FB108+FB109+FB110+FB111+FB112</f>
        <v>0</v>
      </c>
      <c r="FC101" s="49">
        <f t="shared" si="552"/>
        <v>0</v>
      </c>
      <c r="FD101" s="48"/>
      <c r="FE101" s="49">
        <f t="shared" ref="FE101:FF101" si="553">FE102+FE103+FE104+FE105+FE106+FE107+FE108+FE109+FE110+FE111+FE112</f>
        <v>0</v>
      </c>
      <c r="FF101" s="49">
        <f t="shared" si="553"/>
        <v>0</v>
      </c>
      <c r="FG101" s="48"/>
      <c r="FH101" s="49">
        <f t="shared" ref="FH101:FI101" si="554">FH102+FH103+FH104+FH105+FH106+FH107+FH108+FH109+FH110+FH111+FH112</f>
        <v>3000</v>
      </c>
      <c r="FI101" s="49">
        <f t="shared" si="554"/>
        <v>2825.0144399999999</v>
      </c>
      <c r="FJ101" s="48">
        <f t="shared" ref="FJ101:FJ102" si="555">FI101/FH101*100</f>
        <v>94.167147999999997</v>
      </c>
      <c r="FK101" s="49">
        <f t="shared" ref="FK101:FL101" si="556">FK102+FK103+FK104+FK105+FK106+FK107+FK108+FK109+FK110+FK111+FK112</f>
        <v>3266.2</v>
      </c>
      <c r="FL101" s="49">
        <f t="shared" si="556"/>
        <v>3266.2</v>
      </c>
      <c r="FM101" s="48">
        <f t="shared" ref="FM101:FM102" si="557">FL101/FK101*100</f>
        <v>100</v>
      </c>
      <c r="FN101" s="49">
        <f t="shared" ref="FN101:FO101" si="558">FN102+FN103+FN104+FN105+FN106+FN107+FN108+FN109+FN110+FN111+FN112</f>
        <v>0</v>
      </c>
      <c r="FO101" s="49">
        <f t="shared" si="558"/>
        <v>0</v>
      </c>
      <c r="FP101" s="48"/>
      <c r="FQ101" s="49">
        <f t="shared" ref="FQ101:FR101" si="559">FQ102+FQ103+FQ104+FQ105+FQ106+FQ107+FQ108+FQ109+FQ110+FQ111+FQ112</f>
        <v>0</v>
      </c>
      <c r="FR101" s="49">
        <f t="shared" si="559"/>
        <v>0</v>
      </c>
      <c r="FS101" s="48"/>
      <c r="FT101" s="49"/>
      <c r="FU101" s="49"/>
      <c r="FV101" s="48"/>
      <c r="FW101" s="49"/>
      <c r="FX101" s="49"/>
      <c r="FY101" s="48"/>
      <c r="FZ101" s="49"/>
      <c r="GA101" s="49"/>
      <c r="GB101" s="48"/>
      <c r="GC101" s="49"/>
      <c r="GD101" s="49"/>
      <c r="GE101" s="48"/>
      <c r="GF101" s="49"/>
      <c r="GG101" s="49"/>
      <c r="GH101" s="48"/>
      <c r="GI101" s="49"/>
      <c r="GJ101" s="49"/>
      <c r="GK101" s="48"/>
      <c r="GL101" s="49">
        <f t="shared" ref="GL101:GM101" si="560">GL102+GL103+GL104+GL105+GL106+GL107+GL108+GL109+GL110+GL111+GL112</f>
        <v>0</v>
      </c>
      <c r="GM101" s="49">
        <f t="shared" si="560"/>
        <v>0</v>
      </c>
      <c r="GN101" s="48"/>
      <c r="GO101" s="49">
        <f t="shared" ref="GO101:GQ101" si="561">GO102+GO103+GO104+GO105+GO106+GO107+GO108+GO109+GO110+GO111+GO112</f>
        <v>0</v>
      </c>
      <c r="GP101" s="49">
        <f t="shared" si="561"/>
        <v>0</v>
      </c>
      <c r="GQ101" s="49">
        <f t="shared" si="561"/>
        <v>0</v>
      </c>
      <c r="GR101" s="49">
        <f t="shared" ref="GR101:GT101" si="562">GR102+GR103+GR104+GR105+GR106+GR107+GR108+GR109+GR110+GR111+GR112</f>
        <v>0</v>
      </c>
      <c r="GS101" s="49">
        <f t="shared" si="562"/>
        <v>0</v>
      </c>
      <c r="GT101" s="49">
        <f t="shared" si="562"/>
        <v>0</v>
      </c>
      <c r="GU101" s="49"/>
      <c r="GV101" s="49"/>
      <c r="GW101" s="48"/>
      <c r="GX101" s="49"/>
      <c r="GY101" s="49"/>
      <c r="GZ101" s="48"/>
      <c r="HA101" s="49"/>
      <c r="HB101" s="49"/>
      <c r="HC101" s="48"/>
      <c r="HD101" s="49"/>
      <c r="HE101" s="49"/>
      <c r="HF101" s="48"/>
      <c r="HG101" s="49"/>
      <c r="HH101" s="49"/>
      <c r="HI101" s="48"/>
      <c r="HJ101" s="49"/>
      <c r="HK101" s="49"/>
      <c r="HL101" s="48"/>
      <c r="HM101" s="49"/>
      <c r="HN101" s="49"/>
      <c r="HO101" s="48"/>
      <c r="HP101" s="49"/>
      <c r="HQ101" s="49"/>
      <c r="HR101" s="48"/>
      <c r="HS101" s="49"/>
      <c r="HT101" s="49"/>
      <c r="HU101" s="48"/>
    </row>
    <row r="102" spans="1:229" s="18" customFormat="1" ht="33.75" customHeight="1" x14ac:dyDescent="0.25">
      <c r="A102" s="27" t="s">
        <v>238</v>
      </c>
      <c r="B102" s="159">
        <f t="shared" si="432"/>
        <v>137251.91911000002</v>
      </c>
      <c r="C102" s="159">
        <f t="shared" si="433"/>
        <v>38936.745509999993</v>
      </c>
      <c r="D102" s="42">
        <f t="shared" si="230"/>
        <v>28.368816816903152</v>
      </c>
      <c r="E102" s="42"/>
      <c r="F102" s="42"/>
      <c r="G102" s="42"/>
      <c r="H102" s="46">
        <v>810.19384000000002</v>
      </c>
      <c r="I102" s="46"/>
      <c r="J102" s="42"/>
      <c r="K102" s="46"/>
      <c r="L102" s="46"/>
      <c r="M102" s="42"/>
      <c r="N102" s="46"/>
      <c r="O102" s="46"/>
      <c r="P102" s="42"/>
      <c r="Q102" s="46"/>
      <c r="R102" s="46"/>
      <c r="S102" s="42"/>
      <c r="T102" s="46">
        <v>56998.336000000003</v>
      </c>
      <c r="U102" s="46"/>
      <c r="V102" s="42"/>
      <c r="W102" s="42">
        <v>1655.2619999999999</v>
      </c>
      <c r="X102" s="42">
        <v>1655.2619999999999</v>
      </c>
      <c r="Y102" s="46">
        <f t="shared" si="525"/>
        <v>100</v>
      </c>
      <c r="Z102" s="46"/>
      <c r="AA102" s="46"/>
      <c r="AB102" s="46"/>
      <c r="AC102" s="46">
        <v>0</v>
      </c>
      <c r="AD102" s="46">
        <v>0</v>
      </c>
      <c r="AE102" s="42"/>
      <c r="AF102" s="46">
        <v>3719.7566699999998</v>
      </c>
      <c r="AG102" s="46">
        <v>1115.9269999999999</v>
      </c>
      <c r="AH102" s="42">
        <f>AG102/AF102*100</f>
        <v>29.99999997311652</v>
      </c>
      <c r="AI102" s="46">
        <v>102.04082000000001</v>
      </c>
      <c r="AJ102" s="46">
        <v>102.04082000000001</v>
      </c>
      <c r="AK102" s="42">
        <f>AJ102/AI102*100</f>
        <v>100</v>
      </c>
      <c r="AL102" s="46"/>
      <c r="AM102" s="46"/>
      <c r="AN102" s="42"/>
      <c r="AO102" s="46">
        <v>70.343260000000001</v>
      </c>
      <c r="AP102" s="46">
        <v>70.343260000000001</v>
      </c>
      <c r="AQ102" s="42">
        <f>AP102/AO102*100</f>
        <v>100</v>
      </c>
      <c r="AR102" s="46"/>
      <c r="AS102" s="46"/>
      <c r="AT102" s="42"/>
      <c r="AU102" s="46"/>
      <c r="AV102" s="46"/>
      <c r="AW102" s="42"/>
      <c r="AX102" s="42"/>
      <c r="AY102" s="42"/>
      <c r="AZ102" s="42"/>
      <c r="BA102" s="46">
        <v>0</v>
      </c>
      <c r="BB102" s="46"/>
      <c r="BC102" s="42"/>
      <c r="BD102" s="46">
        <v>27126.7</v>
      </c>
      <c r="BE102" s="42">
        <v>12931.624330000001</v>
      </c>
      <c r="BF102" s="46">
        <f t="shared" si="149"/>
        <v>47.671203390017951</v>
      </c>
      <c r="BG102" s="46">
        <v>11490.78652</v>
      </c>
      <c r="BH102" s="46">
        <v>3447.23596</v>
      </c>
      <c r="BI102" s="46">
        <f>BH102/BG102*100</f>
        <v>30.000000034810498</v>
      </c>
      <c r="BJ102" s="46"/>
      <c r="BK102" s="46"/>
      <c r="BL102" s="46"/>
      <c r="BM102" s="46">
        <v>3496.1</v>
      </c>
      <c r="BN102" s="46">
        <v>1971.5807</v>
      </c>
      <c r="BO102" s="46">
        <f t="shared" si="152"/>
        <v>56.393715854809642</v>
      </c>
      <c r="BP102" s="46">
        <v>560</v>
      </c>
      <c r="BQ102" s="46">
        <v>125.65</v>
      </c>
      <c r="BR102" s="46">
        <f t="shared" si="531"/>
        <v>22.437500000000004</v>
      </c>
      <c r="BS102" s="46"/>
      <c r="BT102" s="139"/>
      <c r="BU102" s="139"/>
      <c r="BV102" s="46"/>
      <c r="BW102" s="139"/>
      <c r="BX102" s="139"/>
      <c r="BY102" s="46"/>
      <c r="BZ102" s="139"/>
      <c r="CA102" s="139"/>
      <c r="CB102" s="46"/>
      <c r="CC102" s="139"/>
      <c r="CD102" s="139"/>
      <c r="CE102" s="46"/>
      <c r="CF102" s="139"/>
      <c r="CG102" s="139"/>
      <c r="CH102" s="46"/>
      <c r="CI102" s="139"/>
      <c r="CJ102" s="139"/>
      <c r="CK102" s="46"/>
      <c r="CL102" s="139"/>
      <c r="CM102" s="139"/>
      <c r="CN102" s="46">
        <v>78.3</v>
      </c>
      <c r="CO102" s="139">
        <v>52.2</v>
      </c>
      <c r="CP102" s="46">
        <f t="shared" si="533"/>
        <v>66.666666666666671</v>
      </c>
      <c r="CQ102" s="46"/>
      <c r="CR102" s="139"/>
      <c r="CS102" s="139"/>
      <c r="CT102" s="46"/>
      <c r="CU102" s="139"/>
      <c r="CV102" s="139"/>
      <c r="CW102" s="46">
        <v>7786.6</v>
      </c>
      <c r="CX102" s="46">
        <v>4093.4858799999997</v>
      </c>
      <c r="CY102" s="46">
        <f t="shared" si="159"/>
        <v>52.570902319369161</v>
      </c>
      <c r="CZ102" s="46"/>
      <c r="DA102" s="139"/>
      <c r="DB102" s="42"/>
      <c r="DC102" s="46">
        <v>8651.2000000000007</v>
      </c>
      <c r="DD102" s="46">
        <v>2980.2211200000002</v>
      </c>
      <c r="DE102" s="46">
        <f t="shared" si="537"/>
        <v>34.448644349916776</v>
      </c>
      <c r="DF102" s="46">
        <v>1440.1</v>
      </c>
      <c r="DG102" s="46">
        <v>299.95999999999998</v>
      </c>
      <c r="DH102" s="46">
        <f t="shared" si="539"/>
        <v>20.829109089646554</v>
      </c>
      <c r="DI102" s="46">
        <v>5000</v>
      </c>
      <c r="DJ102" s="46">
        <v>2000</v>
      </c>
      <c r="DK102" s="46">
        <f t="shared" ref="DK102" si="563">DJ102/DI102*100</f>
        <v>40</v>
      </c>
      <c r="DL102" s="46">
        <v>2000</v>
      </c>
      <c r="DM102" s="46">
        <v>2000</v>
      </c>
      <c r="DN102" s="46">
        <f t="shared" ref="DN102" si="564">DM102/DL102*100</f>
        <v>100</v>
      </c>
      <c r="DO102" s="46"/>
      <c r="DP102" s="139"/>
      <c r="DQ102" s="139"/>
      <c r="DR102" s="46"/>
      <c r="DS102" s="139"/>
      <c r="DT102" s="139"/>
      <c r="DU102" s="46"/>
      <c r="DV102" s="139"/>
      <c r="DW102" s="139"/>
      <c r="DX102" s="46"/>
      <c r="DY102" s="139"/>
      <c r="DZ102" s="139"/>
      <c r="EA102" s="46"/>
      <c r="EB102" s="46"/>
      <c r="EC102" s="46"/>
      <c r="ED102" s="46"/>
      <c r="EE102" s="46"/>
      <c r="EF102" s="46"/>
      <c r="EG102" s="46"/>
      <c r="EH102" s="46"/>
      <c r="EI102" s="42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>
        <v>0</v>
      </c>
      <c r="EW102" s="46">
        <v>0</v>
      </c>
      <c r="EX102" s="42"/>
      <c r="EY102" s="46"/>
      <c r="EZ102" s="46"/>
      <c r="FA102" s="42"/>
      <c r="FB102" s="46"/>
      <c r="FC102" s="46"/>
      <c r="FD102" s="42"/>
      <c r="FE102" s="46"/>
      <c r="FF102" s="46"/>
      <c r="FG102" s="42"/>
      <c r="FH102" s="46">
        <v>3000</v>
      </c>
      <c r="FI102" s="46">
        <v>2825.0144399999999</v>
      </c>
      <c r="FJ102" s="42">
        <f t="shared" si="555"/>
        <v>94.167147999999997</v>
      </c>
      <c r="FK102" s="46">
        <v>3266.2</v>
      </c>
      <c r="FL102" s="46">
        <v>3266.2</v>
      </c>
      <c r="FM102" s="42">
        <f t="shared" si="557"/>
        <v>100</v>
      </c>
      <c r="FN102" s="46"/>
      <c r="FO102" s="46"/>
      <c r="FP102" s="42"/>
      <c r="FQ102" s="46"/>
      <c r="FR102" s="46"/>
      <c r="FS102" s="42"/>
      <c r="FT102" s="46"/>
      <c r="FU102" s="46"/>
      <c r="FV102" s="42"/>
      <c r="FW102" s="46"/>
      <c r="FX102" s="46"/>
      <c r="FY102" s="42"/>
      <c r="FZ102" s="46"/>
      <c r="GA102" s="46"/>
      <c r="GB102" s="42"/>
      <c r="GC102" s="46"/>
      <c r="GD102" s="46"/>
      <c r="GE102" s="42"/>
      <c r="GF102" s="46"/>
      <c r="GG102" s="46"/>
      <c r="GH102" s="42"/>
      <c r="GI102" s="46"/>
      <c r="GJ102" s="46"/>
      <c r="GK102" s="42"/>
      <c r="GL102" s="46"/>
      <c r="GM102" s="46"/>
      <c r="GN102" s="42"/>
      <c r="GO102" s="46"/>
      <c r="GP102" s="139"/>
      <c r="GQ102" s="139"/>
      <c r="GR102" s="46"/>
      <c r="GS102" s="139"/>
      <c r="GT102" s="139"/>
      <c r="GU102" s="46"/>
      <c r="GV102" s="46"/>
      <c r="GW102" s="42"/>
      <c r="GX102" s="46"/>
      <c r="GY102" s="46"/>
      <c r="GZ102" s="42"/>
      <c r="HA102" s="46"/>
      <c r="HB102" s="46"/>
      <c r="HC102" s="42"/>
      <c r="HD102" s="46"/>
      <c r="HE102" s="46"/>
      <c r="HF102" s="42"/>
      <c r="HG102" s="46"/>
      <c r="HH102" s="46"/>
      <c r="HI102" s="42"/>
      <c r="HJ102" s="46"/>
      <c r="HK102" s="46"/>
      <c r="HL102" s="42"/>
      <c r="HM102" s="46"/>
      <c r="HN102" s="46"/>
      <c r="HO102" s="42"/>
      <c r="HP102" s="46"/>
      <c r="HQ102" s="46"/>
      <c r="HR102" s="42"/>
      <c r="HS102" s="46"/>
      <c r="HT102" s="46"/>
      <c r="HU102" s="42"/>
    </row>
    <row r="103" spans="1:229" s="18" customFormat="1" ht="15.75" x14ac:dyDescent="0.25">
      <c r="A103" s="23" t="s">
        <v>410</v>
      </c>
      <c r="B103" s="159">
        <f t="shared" si="432"/>
        <v>3425.2799999999997</v>
      </c>
      <c r="C103" s="159">
        <f t="shared" si="433"/>
        <v>3425.27952</v>
      </c>
      <c r="D103" s="42">
        <f t="shared" si="230"/>
        <v>99.999985986547088</v>
      </c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6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143"/>
      <c r="BE103" s="143"/>
      <c r="BF103" s="143"/>
      <c r="BG103" s="42"/>
      <c r="BH103" s="42"/>
      <c r="BI103" s="140"/>
      <c r="BJ103" s="42"/>
      <c r="BK103" s="42"/>
      <c r="BL103" s="140"/>
      <c r="BM103" s="42"/>
      <c r="BN103" s="42"/>
      <c r="BO103" s="140"/>
      <c r="BP103" s="42"/>
      <c r="BQ103" s="42"/>
      <c r="BR103" s="140"/>
      <c r="BS103" s="42"/>
      <c r="BT103" s="42"/>
      <c r="BU103" s="140"/>
      <c r="BV103" s="42"/>
      <c r="BW103" s="42"/>
      <c r="BX103" s="140"/>
      <c r="BY103" s="42"/>
      <c r="BZ103" s="42"/>
      <c r="CA103" s="140"/>
      <c r="CB103" s="42"/>
      <c r="CC103" s="42"/>
      <c r="CD103" s="140"/>
      <c r="CE103" s="42"/>
      <c r="CF103" s="42"/>
      <c r="CG103" s="140"/>
      <c r="CH103" s="42"/>
      <c r="CI103" s="42"/>
      <c r="CJ103" s="140"/>
      <c r="CK103" s="42"/>
      <c r="CL103" s="42"/>
      <c r="CM103" s="140"/>
      <c r="CN103" s="42"/>
      <c r="CO103" s="42"/>
      <c r="CP103" s="46"/>
      <c r="CQ103" s="46"/>
      <c r="CR103" s="42"/>
      <c r="CS103" s="140"/>
      <c r="CT103" s="46"/>
      <c r="CU103" s="42"/>
      <c r="CV103" s="140"/>
      <c r="CW103" s="46"/>
      <c r="CX103" s="42"/>
      <c r="CY103" s="140"/>
      <c r="CZ103" s="46">
        <v>1692</v>
      </c>
      <c r="DA103" s="42">
        <v>1692</v>
      </c>
      <c r="DB103" s="42">
        <f t="shared" si="280"/>
        <v>100</v>
      </c>
      <c r="DC103" s="46"/>
      <c r="DD103" s="42"/>
      <c r="DE103" s="140"/>
      <c r="DF103" s="46"/>
      <c r="DG103" s="42"/>
      <c r="DH103" s="140"/>
      <c r="DI103" s="42"/>
      <c r="DJ103" s="42"/>
      <c r="DK103" s="140"/>
      <c r="DL103" s="42"/>
      <c r="DM103" s="42"/>
      <c r="DN103" s="140"/>
      <c r="DO103" s="46"/>
      <c r="DP103" s="42"/>
      <c r="DQ103" s="140"/>
      <c r="DR103" s="46"/>
      <c r="DS103" s="42"/>
      <c r="DT103" s="140"/>
      <c r="DU103" s="46"/>
      <c r="DV103" s="42"/>
      <c r="DW103" s="140"/>
      <c r="DX103" s="46"/>
      <c r="DY103" s="42"/>
      <c r="DZ103" s="140"/>
      <c r="EA103" s="42"/>
      <c r="EB103" s="42"/>
      <c r="EC103" s="140"/>
      <c r="ED103" s="42"/>
      <c r="EE103" s="42"/>
      <c r="EF103" s="140"/>
      <c r="EG103" s="42">
        <v>1733.28</v>
      </c>
      <c r="EH103" s="42">
        <v>1733.27952</v>
      </c>
      <c r="EI103" s="42">
        <f t="shared" si="547"/>
        <v>99.999972306840206</v>
      </c>
      <c r="EJ103" s="42"/>
      <c r="EK103" s="42"/>
      <c r="EL103" s="140"/>
      <c r="EM103" s="42"/>
      <c r="EN103" s="42"/>
      <c r="EO103" s="140"/>
      <c r="EP103" s="42"/>
      <c r="EQ103" s="42"/>
      <c r="ER103" s="140"/>
      <c r="ES103" s="42"/>
      <c r="ET103" s="42"/>
      <c r="EU103" s="140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42"/>
      <c r="FJ103" s="42"/>
      <c r="FK103" s="42"/>
      <c r="FL103" s="42"/>
      <c r="FM103" s="42"/>
      <c r="FN103" s="42"/>
      <c r="FO103" s="42"/>
      <c r="FP103" s="42"/>
      <c r="FQ103" s="42"/>
      <c r="FR103" s="42"/>
      <c r="FS103" s="42"/>
      <c r="FT103" s="42"/>
      <c r="FU103" s="42"/>
      <c r="FV103" s="42"/>
      <c r="FW103" s="42"/>
      <c r="FX103" s="42"/>
      <c r="FY103" s="42"/>
      <c r="FZ103" s="42"/>
      <c r="GA103" s="42"/>
      <c r="GB103" s="42"/>
      <c r="GC103" s="42"/>
      <c r="GD103" s="42"/>
      <c r="GE103" s="42"/>
      <c r="GF103" s="42"/>
      <c r="GG103" s="42"/>
      <c r="GH103" s="42"/>
      <c r="GI103" s="42"/>
      <c r="GJ103" s="42"/>
      <c r="GK103" s="42"/>
      <c r="GL103" s="42"/>
      <c r="GM103" s="42"/>
      <c r="GN103" s="42"/>
      <c r="GO103" s="46"/>
      <c r="GP103" s="42"/>
      <c r="GQ103" s="140"/>
      <c r="GR103" s="46"/>
      <c r="GS103" s="42"/>
      <c r="GT103" s="140"/>
      <c r="GU103" s="42"/>
      <c r="GV103" s="42"/>
      <c r="GW103" s="42"/>
      <c r="GX103" s="42"/>
      <c r="GY103" s="42"/>
      <c r="GZ103" s="42"/>
      <c r="HA103" s="42"/>
      <c r="HB103" s="42"/>
      <c r="HC103" s="42"/>
      <c r="HD103" s="42"/>
      <c r="HE103" s="42"/>
      <c r="HF103" s="42"/>
      <c r="HG103" s="42"/>
      <c r="HH103" s="42"/>
      <c r="HI103" s="42"/>
      <c r="HJ103" s="42"/>
      <c r="HK103" s="42"/>
      <c r="HL103" s="42"/>
      <c r="HM103" s="42"/>
      <c r="HN103" s="42"/>
      <c r="HO103" s="42"/>
      <c r="HP103" s="42"/>
      <c r="HQ103" s="42"/>
      <c r="HR103" s="42"/>
      <c r="HS103" s="42"/>
      <c r="HT103" s="42"/>
      <c r="HU103" s="42"/>
    </row>
    <row r="104" spans="1:229" s="18" customFormat="1" ht="15.75" x14ac:dyDescent="0.25">
      <c r="A104" s="23" t="s">
        <v>411</v>
      </c>
      <c r="B104" s="159">
        <f t="shared" si="432"/>
        <v>1382.1741999999999</v>
      </c>
      <c r="C104" s="159">
        <f t="shared" si="433"/>
        <v>1382.1741999999999</v>
      </c>
      <c r="D104" s="42">
        <f t="shared" si="230"/>
        <v>100</v>
      </c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6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>
        <v>155.38420000000002</v>
      </c>
      <c r="AY104" s="42">
        <v>155.38420000000002</v>
      </c>
      <c r="AZ104" s="42">
        <f t="shared" si="434"/>
        <v>100</v>
      </c>
      <c r="BA104" s="42"/>
      <c r="BB104" s="42"/>
      <c r="BC104" s="42"/>
      <c r="BD104" s="143"/>
      <c r="BE104" s="143"/>
      <c r="BF104" s="143"/>
      <c r="BG104" s="42"/>
      <c r="BH104" s="42"/>
      <c r="BI104" s="140"/>
      <c r="BJ104" s="42"/>
      <c r="BK104" s="42"/>
      <c r="BL104" s="140"/>
      <c r="BM104" s="42"/>
      <c r="BN104" s="42"/>
      <c r="BO104" s="140"/>
      <c r="BP104" s="42"/>
      <c r="BQ104" s="42"/>
      <c r="BR104" s="140"/>
      <c r="BS104" s="42"/>
      <c r="BT104" s="42"/>
      <c r="BU104" s="140"/>
      <c r="BV104" s="42"/>
      <c r="BW104" s="42"/>
      <c r="BX104" s="140"/>
      <c r="BY104" s="42"/>
      <c r="BZ104" s="42"/>
      <c r="CA104" s="140"/>
      <c r="CB104" s="42"/>
      <c r="CC104" s="42"/>
      <c r="CD104" s="140"/>
      <c r="CE104" s="42"/>
      <c r="CF104" s="42"/>
      <c r="CG104" s="140"/>
      <c r="CH104" s="42"/>
      <c r="CI104" s="42"/>
      <c r="CJ104" s="140"/>
      <c r="CK104" s="42"/>
      <c r="CL104" s="42"/>
      <c r="CM104" s="140"/>
      <c r="CN104" s="42"/>
      <c r="CO104" s="42"/>
      <c r="CP104" s="46"/>
      <c r="CQ104" s="46"/>
      <c r="CR104" s="42"/>
      <c r="CS104" s="140"/>
      <c r="CT104" s="46"/>
      <c r="CU104" s="42"/>
      <c r="CV104" s="140"/>
      <c r="CW104" s="46"/>
      <c r="CX104" s="42"/>
      <c r="CY104" s="140"/>
      <c r="CZ104" s="46">
        <v>606</v>
      </c>
      <c r="DA104" s="42">
        <v>606</v>
      </c>
      <c r="DB104" s="42">
        <f t="shared" si="280"/>
        <v>100</v>
      </c>
      <c r="DC104" s="46"/>
      <c r="DD104" s="42"/>
      <c r="DE104" s="140"/>
      <c r="DF104" s="46"/>
      <c r="DG104" s="42"/>
      <c r="DH104" s="140"/>
      <c r="DI104" s="42"/>
      <c r="DJ104" s="42"/>
      <c r="DK104" s="140"/>
      <c r="DL104" s="42"/>
      <c r="DM104" s="42"/>
      <c r="DN104" s="140"/>
      <c r="DO104" s="46"/>
      <c r="DP104" s="42"/>
      <c r="DQ104" s="140"/>
      <c r="DR104" s="46"/>
      <c r="DS104" s="42"/>
      <c r="DT104" s="140"/>
      <c r="DU104" s="46"/>
      <c r="DV104" s="42"/>
      <c r="DW104" s="140"/>
      <c r="DX104" s="46"/>
      <c r="DY104" s="42"/>
      <c r="DZ104" s="140"/>
      <c r="EA104" s="42"/>
      <c r="EB104" s="42"/>
      <c r="EC104" s="140"/>
      <c r="ED104" s="42"/>
      <c r="EE104" s="42"/>
      <c r="EF104" s="140"/>
      <c r="EG104" s="42">
        <v>620.79</v>
      </c>
      <c r="EH104" s="42">
        <v>620.79</v>
      </c>
      <c r="EI104" s="42">
        <f t="shared" si="547"/>
        <v>100</v>
      </c>
      <c r="EJ104" s="42"/>
      <c r="EK104" s="42"/>
      <c r="EL104" s="140"/>
      <c r="EM104" s="42"/>
      <c r="EN104" s="42"/>
      <c r="EO104" s="140"/>
      <c r="EP104" s="42"/>
      <c r="EQ104" s="42"/>
      <c r="ER104" s="140"/>
      <c r="ES104" s="42"/>
      <c r="ET104" s="42"/>
      <c r="EU104" s="140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6"/>
      <c r="GP104" s="42"/>
      <c r="GQ104" s="140"/>
      <c r="GR104" s="46"/>
      <c r="GS104" s="42"/>
      <c r="GT104" s="140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</row>
    <row r="105" spans="1:229" s="18" customFormat="1" ht="15.75" x14ac:dyDescent="0.25">
      <c r="A105" s="23" t="s">
        <v>412</v>
      </c>
      <c r="B105" s="159">
        <f t="shared" si="432"/>
        <v>8800.7329100000006</v>
      </c>
      <c r="C105" s="159">
        <f t="shared" si="433"/>
        <v>7330.3082000000004</v>
      </c>
      <c r="D105" s="42">
        <f t="shared" si="230"/>
        <v>83.292019823380826</v>
      </c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6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>
        <v>899.50291000000004</v>
      </c>
      <c r="AY105" s="42"/>
      <c r="AZ105" s="42">
        <f t="shared" si="434"/>
        <v>0</v>
      </c>
      <c r="BA105" s="42"/>
      <c r="BB105" s="42"/>
      <c r="BC105" s="42"/>
      <c r="BD105" s="143"/>
      <c r="BE105" s="143"/>
      <c r="BF105" s="143"/>
      <c r="BG105" s="42"/>
      <c r="BH105" s="42"/>
      <c r="BI105" s="140"/>
      <c r="BJ105" s="42"/>
      <c r="BK105" s="42"/>
      <c r="BL105" s="140"/>
      <c r="BM105" s="42"/>
      <c r="BN105" s="42"/>
      <c r="BO105" s="140"/>
      <c r="BP105" s="42"/>
      <c r="BQ105" s="42"/>
      <c r="BR105" s="140"/>
      <c r="BS105" s="42"/>
      <c r="BT105" s="42"/>
      <c r="BU105" s="140"/>
      <c r="BV105" s="42"/>
      <c r="BW105" s="42"/>
      <c r="BX105" s="140"/>
      <c r="BY105" s="42"/>
      <c r="BZ105" s="42"/>
      <c r="CA105" s="140"/>
      <c r="CB105" s="42"/>
      <c r="CC105" s="42"/>
      <c r="CD105" s="140"/>
      <c r="CE105" s="42"/>
      <c r="CF105" s="42"/>
      <c r="CG105" s="140"/>
      <c r="CH105" s="42"/>
      <c r="CI105" s="42"/>
      <c r="CJ105" s="140"/>
      <c r="CK105" s="42"/>
      <c r="CL105" s="42"/>
      <c r="CM105" s="140"/>
      <c r="CN105" s="42"/>
      <c r="CO105" s="42"/>
      <c r="CP105" s="46"/>
      <c r="CQ105" s="46"/>
      <c r="CR105" s="42"/>
      <c r="CS105" s="140"/>
      <c r="CT105" s="46"/>
      <c r="CU105" s="42"/>
      <c r="CV105" s="140"/>
      <c r="CW105" s="46"/>
      <c r="CX105" s="42"/>
      <c r="CY105" s="140"/>
      <c r="CZ105" s="46">
        <v>3903</v>
      </c>
      <c r="DA105" s="42">
        <v>3903</v>
      </c>
      <c r="DB105" s="42">
        <f t="shared" ref="DB105:DB167" si="565">DA105/CZ105*100</f>
        <v>100</v>
      </c>
      <c r="DC105" s="46"/>
      <c r="DD105" s="42"/>
      <c r="DE105" s="140"/>
      <c r="DF105" s="46"/>
      <c r="DG105" s="42"/>
      <c r="DH105" s="140"/>
      <c r="DI105" s="42"/>
      <c r="DJ105" s="42"/>
      <c r="DK105" s="140"/>
      <c r="DL105" s="42"/>
      <c r="DM105" s="42"/>
      <c r="DN105" s="140"/>
      <c r="DO105" s="46"/>
      <c r="DP105" s="42"/>
      <c r="DQ105" s="140"/>
      <c r="DR105" s="46"/>
      <c r="DS105" s="42"/>
      <c r="DT105" s="140"/>
      <c r="DU105" s="46"/>
      <c r="DV105" s="42"/>
      <c r="DW105" s="140"/>
      <c r="DX105" s="46"/>
      <c r="DY105" s="42"/>
      <c r="DZ105" s="140"/>
      <c r="EA105" s="42"/>
      <c r="EB105" s="42"/>
      <c r="EC105" s="140"/>
      <c r="ED105" s="42"/>
      <c r="EE105" s="42"/>
      <c r="EF105" s="140"/>
      <c r="EG105" s="42">
        <v>3998.23</v>
      </c>
      <c r="EH105" s="42">
        <v>3427.3082000000004</v>
      </c>
      <c r="EI105" s="42">
        <f t="shared" si="547"/>
        <v>85.720636381598865</v>
      </c>
      <c r="EJ105" s="42"/>
      <c r="EK105" s="42"/>
      <c r="EL105" s="140"/>
      <c r="EM105" s="42"/>
      <c r="EN105" s="42"/>
      <c r="EO105" s="140"/>
      <c r="EP105" s="42"/>
      <c r="EQ105" s="42"/>
      <c r="ER105" s="140"/>
      <c r="ES105" s="42"/>
      <c r="ET105" s="42"/>
      <c r="EU105" s="140"/>
      <c r="EV105" s="42"/>
      <c r="EW105" s="42"/>
      <c r="EX105" s="42"/>
      <c r="EY105" s="42"/>
      <c r="EZ105" s="42"/>
      <c r="FA105" s="42"/>
      <c r="FB105" s="42"/>
      <c r="FC105" s="42"/>
      <c r="FD105" s="42"/>
      <c r="FE105" s="42"/>
      <c r="FF105" s="42"/>
      <c r="FG105" s="42"/>
      <c r="FH105" s="42"/>
      <c r="FI105" s="42"/>
      <c r="FJ105" s="42"/>
      <c r="FK105" s="42"/>
      <c r="FL105" s="42"/>
      <c r="FM105" s="42"/>
      <c r="FN105" s="42"/>
      <c r="FO105" s="42"/>
      <c r="FP105" s="42"/>
      <c r="FQ105" s="42"/>
      <c r="FR105" s="42"/>
      <c r="FS105" s="42"/>
      <c r="FT105" s="42"/>
      <c r="FU105" s="42"/>
      <c r="FV105" s="42"/>
      <c r="FW105" s="42"/>
      <c r="FX105" s="42"/>
      <c r="FY105" s="42"/>
      <c r="FZ105" s="42"/>
      <c r="GA105" s="42"/>
      <c r="GB105" s="42"/>
      <c r="GC105" s="42"/>
      <c r="GD105" s="42"/>
      <c r="GE105" s="42"/>
      <c r="GF105" s="42"/>
      <c r="GG105" s="42"/>
      <c r="GH105" s="42"/>
      <c r="GI105" s="42"/>
      <c r="GJ105" s="42"/>
      <c r="GK105" s="42"/>
      <c r="GL105" s="42"/>
      <c r="GM105" s="42"/>
      <c r="GN105" s="42"/>
      <c r="GO105" s="46"/>
      <c r="GP105" s="42"/>
      <c r="GQ105" s="140"/>
      <c r="GR105" s="46"/>
      <c r="GS105" s="42"/>
      <c r="GT105" s="140"/>
      <c r="GU105" s="42"/>
      <c r="GV105" s="42"/>
      <c r="GW105" s="42"/>
      <c r="GX105" s="42"/>
      <c r="GY105" s="42"/>
      <c r="GZ105" s="42"/>
      <c r="HA105" s="42"/>
      <c r="HB105" s="42"/>
      <c r="HC105" s="42"/>
      <c r="HD105" s="42"/>
      <c r="HE105" s="42"/>
      <c r="HF105" s="42"/>
      <c r="HG105" s="42"/>
      <c r="HH105" s="42"/>
      <c r="HI105" s="42"/>
      <c r="HJ105" s="42"/>
      <c r="HK105" s="42"/>
      <c r="HL105" s="42"/>
      <c r="HM105" s="42"/>
      <c r="HN105" s="42"/>
      <c r="HO105" s="42"/>
      <c r="HP105" s="42"/>
      <c r="HQ105" s="42"/>
      <c r="HR105" s="42"/>
      <c r="HS105" s="42"/>
      <c r="HT105" s="42"/>
      <c r="HU105" s="42"/>
    </row>
    <row r="106" spans="1:229" s="18" customFormat="1" ht="15.75" x14ac:dyDescent="0.25">
      <c r="A106" s="23" t="s">
        <v>240</v>
      </c>
      <c r="B106" s="159">
        <f t="shared" si="432"/>
        <v>10937.9877</v>
      </c>
      <c r="C106" s="159">
        <f t="shared" si="433"/>
        <v>10000</v>
      </c>
      <c r="D106" s="42">
        <f t="shared" si="230"/>
        <v>91.424494836467957</v>
      </c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6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>
        <v>937.9876999999999</v>
      </c>
      <c r="AY106" s="42"/>
      <c r="AZ106" s="42">
        <f t="shared" si="434"/>
        <v>0</v>
      </c>
      <c r="BA106" s="42">
        <v>10000</v>
      </c>
      <c r="BB106" s="42">
        <v>10000</v>
      </c>
      <c r="BC106" s="42">
        <f>BB106/BA106*100</f>
        <v>100</v>
      </c>
      <c r="BD106" s="143"/>
      <c r="BE106" s="143"/>
      <c r="BF106" s="143"/>
      <c r="BG106" s="42"/>
      <c r="BH106" s="42"/>
      <c r="BI106" s="140"/>
      <c r="BJ106" s="42"/>
      <c r="BK106" s="42"/>
      <c r="BL106" s="140"/>
      <c r="BM106" s="42"/>
      <c r="BN106" s="42"/>
      <c r="BO106" s="140"/>
      <c r="BP106" s="42"/>
      <c r="BQ106" s="42"/>
      <c r="BR106" s="140"/>
      <c r="BS106" s="42"/>
      <c r="BT106" s="42"/>
      <c r="BU106" s="140"/>
      <c r="BV106" s="42"/>
      <c r="BW106" s="42"/>
      <c r="BX106" s="140"/>
      <c r="BY106" s="42"/>
      <c r="BZ106" s="42"/>
      <c r="CA106" s="140"/>
      <c r="CB106" s="42"/>
      <c r="CC106" s="42"/>
      <c r="CD106" s="140"/>
      <c r="CE106" s="42"/>
      <c r="CF106" s="42"/>
      <c r="CG106" s="140"/>
      <c r="CH106" s="42"/>
      <c r="CI106" s="42"/>
      <c r="CJ106" s="140"/>
      <c r="CK106" s="42"/>
      <c r="CL106" s="42"/>
      <c r="CM106" s="42"/>
      <c r="CN106" s="42"/>
      <c r="CO106" s="42"/>
      <c r="CP106" s="46"/>
      <c r="CQ106" s="46"/>
      <c r="CR106" s="42"/>
      <c r="CS106" s="140"/>
      <c r="CT106" s="46"/>
      <c r="CU106" s="42"/>
      <c r="CV106" s="140"/>
      <c r="CW106" s="46"/>
      <c r="CX106" s="42"/>
      <c r="CY106" s="140"/>
      <c r="CZ106" s="46"/>
      <c r="DA106" s="42"/>
      <c r="DB106" s="42"/>
      <c r="DC106" s="46"/>
      <c r="DD106" s="42"/>
      <c r="DE106" s="140"/>
      <c r="DF106" s="46"/>
      <c r="DG106" s="42"/>
      <c r="DH106" s="140"/>
      <c r="DI106" s="42"/>
      <c r="DJ106" s="42"/>
      <c r="DK106" s="140"/>
      <c r="DL106" s="42"/>
      <c r="DM106" s="42"/>
      <c r="DN106" s="140"/>
      <c r="DO106" s="46"/>
      <c r="DP106" s="42"/>
      <c r="DQ106" s="140"/>
      <c r="DR106" s="46"/>
      <c r="DS106" s="42"/>
      <c r="DT106" s="140"/>
      <c r="DU106" s="46"/>
      <c r="DV106" s="42"/>
      <c r="DW106" s="140"/>
      <c r="DX106" s="46"/>
      <c r="DY106" s="42"/>
      <c r="DZ106" s="140"/>
      <c r="EA106" s="42"/>
      <c r="EB106" s="42"/>
      <c r="EC106" s="140"/>
      <c r="ED106" s="42"/>
      <c r="EE106" s="42"/>
      <c r="EF106" s="140"/>
      <c r="EG106" s="42"/>
      <c r="EH106" s="42"/>
      <c r="EI106" s="42"/>
      <c r="EJ106" s="42"/>
      <c r="EK106" s="42"/>
      <c r="EL106" s="140"/>
      <c r="EM106" s="42"/>
      <c r="EN106" s="42"/>
      <c r="EO106" s="140"/>
      <c r="EP106" s="42"/>
      <c r="EQ106" s="42"/>
      <c r="ER106" s="140"/>
      <c r="ES106" s="42"/>
      <c r="ET106" s="42"/>
      <c r="EU106" s="140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  <c r="FJ106" s="42"/>
      <c r="FK106" s="42"/>
      <c r="FL106" s="42"/>
      <c r="FM106" s="42"/>
      <c r="FN106" s="42"/>
      <c r="FO106" s="42"/>
      <c r="FP106" s="42"/>
      <c r="FQ106" s="42"/>
      <c r="FR106" s="42"/>
      <c r="FS106" s="42"/>
      <c r="FT106" s="42"/>
      <c r="FU106" s="42"/>
      <c r="FV106" s="42"/>
      <c r="FW106" s="42"/>
      <c r="FX106" s="42"/>
      <c r="FY106" s="42"/>
      <c r="FZ106" s="42"/>
      <c r="GA106" s="42"/>
      <c r="GB106" s="42"/>
      <c r="GC106" s="42"/>
      <c r="GD106" s="42"/>
      <c r="GE106" s="42"/>
      <c r="GF106" s="42"/>
      <c r="GG106" s="42"/>
      <c r="GH106" s="42"/>
      <c r="GI106" s="42"/>
      <c r="GJ106" s="42"/>
      <c r="GK106" s="42"/>
      <c r="GL106" s="42"/>
      <c r="GM106" s="42"/>
      <c r="GN106" s="42"/>
      <c r="GO106" s="46"/>
      <c r="GP106" s="42"/>
      <c r="GQ106" s="140"/>
      <c r="GR106" s="46"/>
      <c r="GS106" s="42"/>
      <c r="GT106" s="140"/>
      <c r="GU106" s="42"/>
      <c r="GV106" s="42"/>
      <c r="GW106" s="42"/>
      <c r="GX106" s="42"/>
      <c r="GY106" s="42"/>
      <c r="GZ106" s="42"/>
      <c r="HA106" s="42"/>
      <c r="HB106" s="42"/>
      <c r="HC106" s="42"/>
      <c r="HD106" s="42"/>
      <c r="HE106" s="42"/>
      <c r="HF106" s="42"/>
      <c r="HG106" s="42"/>
      <c r="HH106" s="42"/>
      <c r="HI106" s="42"/>
      <c r="HJ106" s="42"/>
      <c r="HK106" s="42"/>
      <c r="HL106" s="42"/>
      <c r="HM106" s="42"/>
      <c r="HN106" s="42"/>
      <c r="HO106" s="42"/>
      <c r="HP106" s="42"/>
      <c r="HQ106" s="42"/>
      <c r="HR106" s="42"/>
      <c r="HS106" s="42"/>
      <c r="HT106" s="42"/>
      <c r="HU106" s="42"/>
    </row>
    <row r="107" spans="1:229" s="18" customFormat="1" ht="15.75" x14ac:dyDescent="0.25">
      <c r="A107" s="23" t="s">
        <v>413</v>
      </c>
      <c r="B107" s="159">
        <f t="shared" si="432"/>
        <v>5903.15</v>
      </c>
      <c r="C107" s="159">
        <f t="shared" si="433"/>
        <v>5903.15</v>
      </c>
      <c r="D107" s="42">
        <f t="shared" si="230"/>
        <v>100</v>
      </c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6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143"/>
      <c r="BE107" s="143"/>
      <c r="BF107" s="143"/>
      <c r="BG107" s="42"/>
      <c r="BH107" s="42"/>
      <c r="BI107" s="140"/>
      <c r="BJ107" s="42"/>
      <c r="BK107" s="42"/>
      <c r="BL107" s="140"/>
      <c r="BM107" s="42"/>
      <c r="BN107" s="42"/>
      <c r="BO107" s="140"/>
      <c r="BP107" s="42"/>
      <c r="BQ107" s="42"/>
      <c r="BR107" s="140"/>
      <c r="BS107" s="42"/>
      <c r="BT107" s="42"/>
      <c r="BU107" s="140"/>
      <c r="BV107" s="42"/>
      <c r="BW107" s="42"/>
      <c r="BX107" s="140"/>
      <c r="BY107" s="42"/>
      <c r="BZ107" s="42"/>
      <c r="CA107" s="140"/>
      <c r="CB107" s="42"/>
      <c r="CC107" s="42"/>
      <c r="CD107" s="140"/>
      <c r="CE107" s="42"/>
      <c r="CF107" s="42"/>
      <c r="CG107" s="140"/>
      <c r="CH107" s="42"/>
      <c r="CI107" s="42"/>
      <c r="CJ107" s="140"/>
      <c r="CK107" s="42"/>
      <c r="CL107" s="42"/>
      <c r="CM107" s="140"/>
      <c r="CN107" s="42"/>
      <c r="CO107" s="42"/>
      <c r="CP107" s="46"/>
      <c r="CQ107" s="46"/>
      <c r="CR107" s="42"/>
      <c r="CS107" s="140"/>
      <c r="CT107" s="46"/>
      <c r="CU107" s="42"/>
      <c r="CV107" s="140"/>
      <c r="CW107" s="46"/>
      <c r="CX107" s="42"/>
      <c r="CY107" s="140"/>
      <c r="CZ107" s="46">
        <v>2916</v>
      </c>
      <c r="DA107" s="42">
        <v>2916</v>
      </c>
      <c r="DB107" s="42">
        <f t="shared" si="565"/>
        <v>100</v>
      </c>
      <c r="DC107" s="46"/>
      <c r="DD107" s="42"/>
      <c r="DE107" s="140"/>
      <c r="DF107" s="46"/>
      <c r="DG107" s="42"/>
      <c r="DH107" s="140"/>
      <c r="DI107" s="42"/>
      <c r="DJ107" s="42"/>
      <c r="DK107" s="140"/>
      <c r="DL107" s="42"/>
      <c r="DM107" s="42"/>
      <c r="DN107" s="140"/>
      <c r="DO107" s="46"/>
      <c r="DP107" s="42"/>
      <c r="DQ107" s="140"/>
      <c r="DR107" s="46"/>
      <c r="DS107" s="42"/>
      <c r="DT107" s="140"/>
      <c r="DU107" s="46"/>
      <c r="DV107" s="42"/>
      <c r="DW107" s="140"/>
      <c r="DX107" s="46"/>
      <c r="DY107" s="42"/>
      <c r="DZ107" s="140"/>
      <c r="EA107" s="42"/>
      <c r="EB107" s="42"/>
      <c r="EC107" s="140"/>
      <c r="ED107" s="42"/>
      <c r="EE107" s="42"/>
      <c r="EF107" s="140"/>
      <c r="EG107" s="42">
        <v>2987.15</v>
      </c>
      <c r="EH107" s="42">
        <v>2987.15</v>
      </c>
      <c r="EI107" s="42">
        <f t="shared" si="547"/>
        <v>100</v>
      </c>
      <c r="EJ107" s="42"/>
      <c r="EK107" s="42"/>
      <c r="EL107" s="140"/>
      <c r="EM107" s="42"/>
      <c r="EN107" s="42"/>
      <c r="EO107" s="140"/>
      <c r="EP107" s="42"/>
      <c r="EQ107" s="42"/>
      <c r="ER107" s="140"/>
      <c r="ES107" s="42"/>
      <c r="ET107" s="42"/>
      <c r="EU107" s="140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6"/>
      <c r="GP107" s="42"/>
      <c r="GQ107" s="140"/>
      <c r="GR107" s="46"/>
      <c r="GS107" s="42"/>
      <c r="GT107" s="140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  <c r="HI107" s="42"/>
      <c r="HJ107" s="42"/>
      <c r="HK107" s="42"/>
      <c r="HL107" s="42"/>
      <c r="HM107" s="42"/>
      <c r="HN107" s="42"/>
      <c r="HO107" s="42"/>
      <c r="HP107" s="42"/>
      <c r="HQ107" s="42"/>
      <c r="HR107" s="42"/>
      <c r="HS107" s="42"/>
      <c r="HT107" s="42"/>
      <c r="HU107" s="42"/>
    </row>
    <row r="108" spans="1:229" s="18" customFormat="1" ht="15.75" x14ac:dyDescent="0.25">
      <c r="A108" s="23" t="s">
        <v>414</v>
      </c>
      <c r="B108" s="159">
        <f t="shared" si="432"/>
        <v>6856.6399999999994</v>
      </c>
      <c r="C108" s="159">
        <f t="shared" si="433"/>
        <v>3387</v>
      </c>
      <c r="D108" s="42">
        <f t="shared" si="230"/>
        <v>49.397372473981427</v>
      </c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6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143"/>
      <c r="BE108" s="143"/>
      <c r="BF108" s="143"/>
      <c r="BG108" s="42"/>
      <c r="BH108" s="42"/>
      <c r="BI108" s="140"/>
      <c r="BJ108" s="42"/>
      <c r="BK108" s="42"/>
      <c r="BL108" s="140"/>
      <c r="BM108" s="42"/>
      <c r="BN108" s="42"/>
      <c r="BO108" s="140"/>
      <c r="BP108" s="42"/>
      <c r="BQ108" s="42"/>
      <c r="BR108" s="140"/>
      <c r="BS108" s="42"/>
      <c r="BT108" s="42"/>
      <c r="BU108" s="140"/>
      <c r="BV108" s="42"/>
      <c r="BW108" s="42"/>
      <c r="BX108" s="140"/>
      <c r="BY108" s="42"/>
      <c r="BZ108" s="42"/>
      <c r="CA108" s="140"/>
      <c r="CB108" s="42"/>
      <c r="CC108" s="42"/>
      <c r="CD108" s="140"/>
      <c r="CE108" s="42"/>
      <c r="CF108" s="42"/>
      <c r="CG108" s="140"/>
      <c r="CH108" s="42"/>
      <c r="CI108" s="42"/>
      <c r="CJ108" s="140"/>
      <c r="CK108" s="42"/>
      <c r="CL108" s="42"/>
      <c r="CM108" s="140"/>
      <c r="CN108" s="42"/>
      <c r="CO108" s="42"/>
      <c r="CP108" s="46"/>
      <c r="CQ108" s="46"/>
      <c r="CR108" s="42"/>
      <c r="CS108" s="140"/>
      <c r="CT108" s="46"/>
      <c r="CU108" s="42"/>
      <c r="CV108" s="140"/>
      <c r="CW108" s="46"/>
      <c r="CX108" s="42"/>
      <c r="CY108" s="140"/>
      <c r="CZ108" s="46">
        <v>3387</v>
      </c>
      <c r="DA108" s="42">
        <v>3387</v>
      </c>
      <c r="DB108" s="42">
        <f t="shared" si="565"/>
        <v>100</v>
      </c>
      <c r="DC108" s="46"/>
      <c r="DD108" s="42"/>
      <c r="DE108" s="140"/>
      <c r="DF108" s="46"/>
      <c r="DG108" s="42"/>
      <c r="DH108" s="140"/>
      <c r="DI108" s="42"/>
      <c r="DJ108" s="42"/>
      <c r="DK108" s="140"/>
      <c r="DL108" s="42"/>
      <c r="DM108" s="42"/>
      <c r="DN108" s="140"/>
      <c r="DO108" s="46"/>
      <c r="DP108" s="42"/>
      <c r="DQ108" s="140"/>
      <c r="DR108" s="46"/>
      <c r="DS108" s="42"/>
      <c r="DT108" s="140"/>
      <c r="DU108" s="46"/>
      <c r="DV108" s="42"/>
      <c r="DW108" s="140"/>
      <c r="DX108" s="46"/>
      <c r="DY108" s="42"/>
      <c r="DZ108" s="140"/>
      <c r="EA108" s="42"/>
      <c r="EB108" s="42"/>
      <c r="EC108" s="140"/>
      <c r="ED108" s="42"/>
      <c r="EE108" s="42"/>
      <c r="EF108" s="140"/>
      <c r="EG108" s="42">
        <v>3469.64</v>
      </c>
      <c r="EH108" s="42">
        <v>0</v>
      </c>
      <c r="EI108" s="42">
        <f t="shared" si="547"/>
        <v>0</v>
      </c>
      <c r="EJ108" s="42"/>
      <c r="EK108" s="42"/>
      <c r="EL108" s="140"/>
      <c r="EM108" s="42"/>
      <c r="EN108" s="42"/>
      <c r="EO108" s="140"/>
      <c r="EP108" s="42"/>
      <c r="EQ108" s="42"/>
      <c r="ER108" s="140"/>
      <c r="ES108" s="42"/>
      <c r="ET108" s="42"/>
      <c r="EU108" s="140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  <c r="FJ108" s="42"/>
      <c r="FK108" s="42"/>
      <c r="FL108" s="42"/>
      <c r="FM108" s="42"/>
      <c r="FN108" s="42"/>
      <c r="FO108" s="42"/>
      <c r="FP108" s="42"/>
      <c r="FQ108" s="42"/>
      <c r="FR108" s="42"/>
      <c r="FS108" s="42"/>
      <c r="FT108" s="42"/>
      <c r="FU108" s="42"/>
      <c r="FV108" s="42"/>
      <c r="FW108" s="42"/>
      <c r="FX108" s="42"/>
      <c r="FY108" s="42"/>
      <c r="FZ108" s="42"/>
      <c r="GA108" s="42"/>
      <c r="GB108" s="42"/>
      <c r="GC108" s="42"/>
      <c r="GD108" s="42"/>
      <c r="GE108" s="42"/>
      <c r="GF108" s="42"/>
      <c r="GG108" s="42"/>
      <c r="GH108" s="42"/>
      <c r="GI108" s="42"/>
      <c r="GJ108" s="42"/>
      <c r="GK108" s="42"/>
      <c r="GL108" s="42"/>
      <c r="GM108" s="42"/>
      <c r="GN108" s="42"/>
      <c r="GO108" s="46"/>
      <c r="GP108" s="42"/>
      <c r="GQ108" s="140"/>
      <c r="GR108" s="46"/>
      <c r="GS108" s="42"/>
      <c r="GT108" s="140"/>
      <c r="GU108" s="42"/>
      <c r="GV108" s="42"/>
      <c r="GW108" s="42"/>
      <c r="GX108" s="42"/>
      <c r="GY108" s="42"/>
      <c r="GZ108" s="42"/>
      <c r="HA108" s="42"/>
      <c r="HB108" s="42"/>
      <c r="HC108" s="42"/>
      <c r="HD108" s="42"/>
      <c r="HE108" s="42"/>
      <c r="HF108" s="42"/>
      <c r="HG108" s="42"/>
      <c r="HH108" s="42"/>
      <c r="HI108" s="42"/>
      <c r="HJ108" s="42"/>
      <c r="HK108" s="42"/>
      <c r="HL108" s="42"/>
      <c r="HM108" s="42"/>
      <c r="HN108" s="42"/>
      <c r="HO108" s="42"/>
      <c r="HP108" s="42"/>
      <c r="HQ108" s="42"/>
      <c r="HR108" s="42"/>
      <c r="HS108" s="42"/>
      <c r="HT108" s="42"/>
      <c r="HU108" s="42"/>
    </row>
    <row r="109" spans="1:229" s="18" customFormat="1" ht="15.75" x14ac:dyDescent="0.25">
      <c r="A109" s="23" t="s">
        <v>223</v>
      </c>
      <c r="B109" s="159">
        <f t="shared" si="432"/>
        <v>4050.82</v>
      </c>
      <c r="C109" s="159">
        <f t="shared" si="433"/>
        <v>3339.4262399999998</v>
      </c>
      <c r="D109" s="42">
        <f t="shared" si="230"/>
        <v>82.438277682049559</v>
      </c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6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143"/>
      <c r="BE109" s="143"/>
      <c r="BF109" s="143"/>
      <c r="BG109" s="42"/>
      <c r="BH109" s="42"/>
      <c r="BI109" s="140"/>
      <c r="BJ109" s="42"/>
      <c r="BK109" s="42"/>
      <c r="BL109" s="140"/>
      <c r="BM109" s="42"/>
      <c r="BN109" s="42"/>
      <c r="BO109" s="140"/>
      <c r="BP109" s="42"/>
      <c r="BQ109" s="42"/>
      <c r="BR109" s="140"/>
      <c r="BS109" s="42"/>
      <c r="BT109" s="42"/>
      <c r="BU109" s="140"/>
      <c r="BV109" s="42"/>
      <c r="BW109" s="42"/>
      <c r="BX109" s="140"/>
      <c r="BY109" s="42"/>
      <c r="BZ109" s="42"/>
      <c r="CA109" s="140"/>
      <c r="CB109" s="42"/>
      <c r="CC109" s="42"/>
      <c r="CD109" s="140"/>
      <c r="CE109" s="42"/>
      <c r="CF109" s="42"/>
      <c r="CG109" s="140"/>
      <c r="CH109" s="42"/>
      <c r="CI109" s="42"/>
      <c r="CJ109" s="140"/>
      <c r="CK109" s="42"/>
      <c r="CL109" s="42"/>
      <c r="CM109" s="140"/>
      <c r="CN109" s="42"/>
      <c r="CO109" s="42"/>
      <c r="CP109" s="46"/>
      <c r="CQ109" s="46"/>
      <c r="CR109" s="42"/>
      <c r="CS109" s="140"/>
      <c r="CT109" s="46"/>
      <c r="CU109" s="42"/>
      <c r="CV109" s="140"/>
      <c r="CW109" s="46"/>
      <c r="CX109" s="42"/>
      <c r="CY109" s="140"/>
      <c r="CZ109" s="46">
        <v>2001</v>
      </c>
      <c r="DA109" s="42">
        <v>2001</v>
      </c>
      <c r="DB109" s="42">
        <f t="shared" si="565"/>
        <v>100</v>
      </c>
      <c r="DC109" s="46"/>
      <c r="DD109" s="42"/>
      <c r="DE109" s="140"/>
      <c r="DF109" s="46"/>
      <c r="DG109" s="42"/>
      <c r="DH109" s="140"/>
      <c r="DI109" s="42"/>
      <c r="DJ109" s="42"/>
      <c r="DK109" s="140"/>
      <c r="DL109" s="42"/>
      <c r="DM109" s="42"/>
      <c r="DN109" s="140"/>
      <c r="DO109" s="46"/>
      <c r="DP109" s="42"/>
      <c r="DQ109" s="140"/>
      <c r="DR109" s="46"/>
      <c r="DS109" s="42"/>
      <c r="DT109" s="140"/>
      <c r="DU109" s="46"/>
      <c r="DV109" s="42"/>
      <c r="DW109" s="140"/>
      <c r="DX109" s="46"/>
      <c r="DY109" s="42"/>
      <c r="DZ109" s="140"/>
      <c r="EA109" s="42"/>
      <c r="EB109" s="42"/>
      <c r="EC109" s="140"/>
      <c r="ED109" s="42"/>
      <c r="EE109" s="42"/>
      <c r="EF109" s="140"/>
      <c r="EG109" s="42">
        <v>2049.8200000000002</v>
      </c>
      <c r="EH109" s="42">
        <v>1338.42624</v>
      </c>
      <c r="EI109" s="42">
        <f t="shared" si="547"/>
        <v>65.29481808158765</v>
      </c>
      <c r="EJ109" s="42"/>
      <c r="EK109" s="42"/>
      <c r="EL109" s="140"/>
      <c r="EM109" s="42"/>
      <c r="EN109" s="42"/>
      <c r="EO109" s="140"/>
      <c r="EP109" s="42"/>
      <c r="EQ109" s="42"/>
      <c r="ER109" s="140"/>
      <c r="ES109" s="42"/>
      <c r="ET109" s="42"/>
      <c r="EU109" s="140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2"/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2"/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2"/>
      <c r="GI109" s="42"/>
      <c r="GJ109" s="42"/>
      <c r="GK109" s="42"/>
      <c r="GL109" s="42"/>
      <c r="GM109" s="42"/>
      <c r="GN109" s="42"/>
      <c r="GO109" s="46"/>
      <c r="GP109" s="42"/>
      <c r="GQ109" s="140"/>
      <c r="GR109" s="46"/>
      <c r="GS109" s="42"/>
      <c r="GT109" s="140"/>
      <c r="GU109" s="42"/>
      <c r="GV109" s="42"/>
      <c r="GW109" s="42"/>
      <c r="GX109" s="42"/>
      <c r="GY109" s="42"/>
      <c r="GZ109" s="42"/>
      <c r="HA109" s="42"/>
      <c r="HB109" s="42"/>
      <c r="HC109" s="42"/>
      <c r="HD109" s="42"/>
      <c r="HE109" s="42"/>
      <c r="HF109" s="42"/>
      <c r="HG109" s="42"/>
      <c r="HH109" s="42"/>
      <c r="HI109" s="42"/>
      <c r="HJ109" s="42"/>
      <c r="HK109" s="42"/>
      <c r="HL109" s="42"/>
      <c r="HM109" s="42"/>
      <c r="HN109" s="42"/>
      <c r="HO109" s="42"/>
      <c r="HP109" s="42"/>
      <c r="HQ109" s="42"/>
      <c r="HR109" s="42"/>
      <c r="HS109" s="42"/>
      <c r="HT109" s="42"/>
      <c r="HU109" s="42"/>
    </row>
    <row r="110" spans="1:229" s="18" customFormat="1" ht="15.75" x14ac:dyDescent="0.25">
      <c r="A110" s="23" t="s">
        <v>237</v>
      </c>
      <c r="B110" s="159">
        <f t="shared" si="432"/>
        <v>8426.7148099999995</v>
      </c>
      <c r="C110" s="159">
        <f t="shared" si="433"/>
        <v>7904.0899200000003</v>
      </c>
      <c r="D110" s="42">
        <f t="shared" si="230"/>
        <v>93.797999555178976</v>
      </c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6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>
        <v>458.68480999999997</v>
      </c>
      <c r="AY110" s="42"/>
      <c r="AZ110" s="42">
        <f t="shared" si="434"/>
        <v>0</v>
      </c>
      <c r="BA110" s="42"/>
      <c r="BB110" s="42"/>
      <c r="BC110" s="42"/>
      <c r="BD110" s="143"/>
      <c r="BE110" s="143"/>
      <c r="BF110" s="143"/>
      <c r="BG110" s="42"/>
      <c r="BH110" s="42"/>
      <c r="BI110" s="140"/>
      <c r="BJ110" s="42"/>
      <c r="BK110" s="42"/>
      <c r="BL110" s="140"/>
      <c r="BM110" s="42"/>
      <c r="BN110" s="42"/>
      <c r="BO110" s="140"/>
      <c r="BP110" s="42"/>
      <c r="BQ110" s="42"/>
      <c r="BR110" s="140"/>
      <c r="BS110" s="42"/>
      <c r="BT110" s="42"/>
      <c r="BU110" s="140"/>
      <c r="BV110" s="42"/>
      <c r="BW110" s="42"/>
      <c r="BX110" s="140"/>
      <c r="BY110" s="42"/>
      <c r="BZ110" s="42"/>
      <c r="CA110" s="140"/>
      <c r="CB110" s="42"/>
      <c r="CC110" s="42"/>
      <c r="CD110" s="140"/>
      <c r="CE110" s="42"/>
      <c r="CF110" s="42"/>
      <c r="CG110" s="140"/>
      <c r="CH110" s="42"/>
      <c r="CI110" s="42"/>
      <c r="CJ110" s="140"/>
      <c r="CK110" s="42"/>
      <c r="CL110" s="42"/>
      <c r="CM110" s="140"/>
      <c r="CN110" s="42"/>
      <c r="CO110" s="42"/>
      <c r="CP110" s="46"/>
      <c r="CQ110" s="46"/>
      <c r="CR110" s="42"/>
      <c r="CS110" s="140"/>
      <c r="CT110" s="46"/>
      <c r="CU110" s="42"/>
      <c r="CV110" s="140"/>
      <c r="CW110" s="46"/>
      <c r="CX110" s="42"/>
      <c r="CY110" s="140"/>
      <c r="CZ110" s="46">
        <v>3936</v>
      </c>
      <c r="DA110" s="42">
        <v>3936</v>
      </c>
      <c r="DB110" s="42">
        <f t="shared" si="565"/>
        <v>100</v>
      </c>
      <c r="DC110" s="46"/>
      <c r="DD110" s="42"/>
      <c r="DE110" s="140"/>
      <c r="DF110" s="46"/>
      <c r="DG110" s="42"/>
      <c r="DH110" s="140"/>
      <c r="DI110" s="42"/>
      <c r="DJ110" s="42"/>
      <c r="DK110" s="140"/>
      <c r="DL110" s="42"/>
      <c r="DM110" s="42"/>
      <c r="DN110" s="140"/>
      <c r="DO110" s="46"/>
      <c r="DP110" s="42"/>
      <c r="DQ110" s="140"/>
      <c r="DR110" s="46"/>
      <c r="DS110" s="42"/>
      <c r="DT110" s="140"/>
      <c r="DU110" s="46"/>
      <c r="DV110" s="42"/>
      <c r="DW110" s="140"/>
      <c r="DX110" s="46"/>
      <c r="DY110" s="42"/>
      <c r="DZ110" s="140"/>
      <c r="EA110" s="42"/>
      <c r="EB110" s="42"/>
      <c r="EC110" s="140"/>
      <c r="ED110" s="42"/>
      <c r="EE110" s="42"/>
      <c r="EF110" s="140"/>
      <c r="EG110" s="42">
        <v>4032.03</v>
      </c>
      <c r="EH110" s="42">
        <v>3968.0899199999999</v>
      </c>
      <c r="EI110" s="42">
        <f t="shared" si="547"/>
        <v>98.414196322944008</v>
      </c>
      <c r="EJ110" s="42"/>
      <c r="EK110" s="42"/>
      <c r="EL110" s="140"/>
      <c r="EM110" s="42"/>
      <c r="EN110" s="42"/>
      <c r="EO110" s="140"/>
      <c r="EP110" s="42"/>
      <c r="EQ110" s="42"/>
      <c r="ER110" s="140"/>
      <c r="ES110" s="42"/>
      <c r="ET110" s="42"/>
      <c r="EU110" s="140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6"/>
      <c r="GP110" s="42"/>
      <c r="GQ110" s="140"/>
      <c r="GR110" s="46"/>
      <c r="GS110" s="42"/>
      <c r="GT110" s="140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  <c r="HI110" s="42"/>
      <c r="HJ110" s="42"/>
      <c r="HK110" s="42"/>
      <c r="HL110" s="42"/>
      <c r="HM110" s="42"/>
      <c r="HN110" s="42"/>
      <c r="HO110" s="42"/>
      <c r="HP110" s="42"/>
      <c r="HQ110" s="42"/>
      <c r="HR110" s="42"/>
      <c r="HS110" s="42"/>
      <c r="HT110" s="42"/>
      <c r="HU110" s="42"/>
    </row>
    <row r="111" spans="1:229" s="18" customFormat="1" ht="15.75" x14ac:dyDescent="0.25">
      <c r="A111" s="23" t="s">
        <v>345</v>
      </c>
      <c r="B111" s="159">
        <f t="shared" si="432"/>
        <v>7251.4</v>
      </c>
      <c r="C111" s="159">
        <f t="shared" si="433"/>
        <v>7251.4</v>
      </c>
      <c r="D111" s="42">
        <f t="shared" si="230"/>
        <v>100</v>
      </c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6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143"/>
      <c r="BE111" s="143"/>
      <c r="BF111" s="143"/>
      <c r="BG111" s="42"/>
      <c r="BH111" s="42"/>
      <c r="BI111" s="140"/>
      <c r="BJ111" s="42"/>
      <c r="BK111" s="42"/>
      <c r="BL111" s="140"/>
      <c r="BM111" s="42"/>
      <c r="BN111" s="42"/>
      <c r="BO111" s="140"/>
      <c r="BP111" s="42"/>
      <c r="BQ111" s="42"/>
      <c r="BR111" s="140"/>
      <c r="BS111" s="42"/>
      <c r="BT111" s="42"/>
      <c r="BU111" s="140"/>
      <c r="BV111" s="42"/>
      <c r="BW111" s="42"/>
      <c r="BX111" s="140"/>
      <c r="BY111" s="42"/>
      <c r="BZ111" s="42"/>
      <c r="CA111" s="140"/>
      <c r="CB111" s="42"/>
      <c r="CC111" s="42"/>
      <c r="CD111" s="140"/>
      <c r="CE111" s="42"/>
      <c r="CF111" s="42"/>
      <c r="CG111" s="140"/>
      <c r="CH111" s="42"/>
      <c r="CI111" s="42"/>
      <c r="CJ111" s="140"/>
      <c r="CK111" s="42"/>
      <c r="CL111" s="42"/>
      <c r="CM111" s="140"/>
      <c r="CN111" s="42"/>
      <c r="CO111" s="42"/>
      <c r="CP111" s="46"/>
      <c r="CQ111" s="46"/>
      <c r="CR111" s="42"/>
      <c r="CS111" s="140"/>
      <c r="CT111" s="46"/>
      <c r="CU111" s="42"/>
      <c r="CV111" s="140"/>
      <c r="CW111" s="46"/>
      <c r="CX111" s="42"/>
      <c r="CY111" s="140"/>
      <c r="CZ111" s="46">
        <v>3582</v>
      </c>
      <c r="DA111" s="42">
        <v>3582</v>
      </c>
      <c r="DB111" s="42">
        <f t="shared" si="565"/>
        <v>100</v>
      </c>
      <c r="DC111" s="46"/>
      <c r="DD111" s="42"/>
      <c r="DE111" s="140"/>
      <c r="DF111" s="46"/>
      <c r="DG111" s="42"/>
      <c r="DH111" s="140"/>
      <c r="DI111" s="42"/>
      <c r="DJ111" s="42"/>
      <c r="DK111" s="140"/>
      <c r="DL111" s="42"/>
      <c r="DM111" s="42"/>
      <c r="DN111" s="140"/>
      <c r="DO111" s="46"/>
      <c r="DP111" s="42"/>
      <c r="DQ111" s="140"/>
      <c r="DR111" s="46"/>
      <c r="DS111" s="42"/>
      <c r="DT111" s="140"/>
      <c r="DU111" s="46"/>
      <c r="DV111" s="42"/>
      <c r="DW111" s="140"/>
      <c r="DX111" s="46"/>
      <c r="DY111" s="42"/>
      <c r="DZ111" s="140"/>
      <c r="EA111" s="42"/>
      <c r="EB111" s="42"/>
      <c r="EC111" s="140"/>
      <c r="ED111" s="42"/>
      <c r="EE111" s="42"/>
      <c r="EF111" s="140"/>
      <c r="EG111" s="42">
        <v>3669.4</v>
      </c>
      <c r="EH111" s="42">
        <v>3669.4</v>
      </c>
      <c r="EI111" s="42">
        <f t="shared" si="547"/>
        <v>100</v>
      </c>
      <c r="EJ111" s="42"/>
      <c r="EK111" s="42"/>
      <c r="EL111" s="140"/>
      <c r="EM111" s="42"/>
      <c r="EN111" s="42"/>
      <c r="EO111" s="140"/>
      <c r="EP111" s="42"/>
      <c r="EQ111" s="42"/>
      <c r="ER111" s="140"/>
      <c r="ES111" s="42"/>
      <c r="ET111" s="42"/>
      <c r="EU111" s="140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6"/>
      <c r="GP111" s="42"/>
      <c r="GQ111" s="140"/>
      <c r="GR111" s="46"/>
      <c r="GS111" s="42"/>
      <c r="GT111" s="140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  <c r="HI111" s="42"/>
      <c r="HJ111" s="42"/>
      <c r="HK111" s="42"/>
      <c r="HL111" s="42"/>
      <c r="HM111" s="42"/>
      <c r="HN111" s="42"/>
      <c r="HO111" s="42"/>
      <c r="HP111" s="42"/>
      <c r="HQ111" s="42"/>
      <c r="HR111" s="42"/>
      <c r="HS111" s="42"/>
      <c r="HT111" s="42"/>
      <c r="HU111" s="42"/>
    </row>
    <row r="112" spans="1:229" s="18" customFormat="1" ht="15.75" x14ac:dyDescent="0.25">
      <c r="A112" s="23" t="s">
        <v>415</v>
      </c>
      <c r="B112" s="159">
        <f t="shared" si="432"/>
        <v>3349.2067499999998</v>
      </c>
      <c r="C112" s="159">
        <f t="shared" si="433"/>
        <v>3202.6500299999998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6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>
        <v>209.36675</v>
      </c>
      <c r="AY112" s="42">
        <v>62.810029999999998</v>
      </c>
      <c r="AZ112" s="42">
        <f t="shared" si="434"/>
        <v>30.000002388153803</v>
      </c>
      <c r="BA112" s="42"/>
      <c r="BB112" s="42"/>
      <c r="BC112" s="42"/>
      <c r="BD112" s="143"/>
      <c r="BE112" s="143"/>
      <c r="BF112" s="143"/>
      <c r="BG112" s="42"/>
      <c r="BH112" s="42"/>
      <c r="BI112" s="140"/>
      <c r="BJ112" s="42"/>
      <c r="BK112" s="42"/>
      <c r="BL112" s="140"/>
      <c r="BM112" s="42"/>
      <c r="BN112" s="42"/>
      <c r="BO112" s="140"/>
      <c r="BP112" s="42"/>
      <c r="BQ112" s="42"/>
      <c r="BR112" s="140"/>
      <c r="BS112" s="42"/>
      <c r="BT112" s="42"/>
      <c r="BU112" s="140"/>
      <c r="BV112" s="42"/>
      <c r="BW112" s="42"/>
      <c r="BX112" s="140"/>
      <c r="BY112" s="42"/>
      <c r="BZ112" s="42"/>
      <c r="CA112" s="140"/>
      <c r="CB112" s="42"/>
      <c r="CC112" s="42"/>
      <c r="CD112" s="140"/>
      <c r="CE112" s="42"/>
      <c r="CF112" s="42"/>
      <c r="CG112" s="140"/>
      <c r="CH112" s="42"/>
      <c r="CI112" s="42"/>
      <c r="CJ112" s="140"/>
      <c r="CK112" s="42"/>
      <c r="CL112" s="42"/>
      <c r="CM112" s="140"/>
      <c r="CN112" s="42"/>
      <c r="CO112" s="42"/>
      <c r="CP112" s="46"/>
      <c r="CQ112" s="46"/>
      <c r="CR112" s="42"/>
      <c r="CS112" s="140"/>
      <c r="CT112" s="46"/>
      <c r="CU112" s="42"/>
      <c r="CV112" s="140"/>
      <c r="CW112" s="46"/>
      <c r="CX112" s="42"/>
      <c r="CY112" s="140"/>
      <c r="CZ112" s="46">
        <v>1551</v>
      </c>
      <c r="DA112" s="42">
        <v>1551</v>
      </c>
      <c r="DB112" s="42">
        <f t="shared" si="565"/>
        <v>100</v>
      </c>
      <c r="DC112" s="46"/>
      <c r="DD112" s="42"/>
      <c r="DE112" s="140"/>
      <c r="DF112" s="46"/>
      <c r="DG112" s="42"/>
      <c r="DH112" s="140"/>
      <c r="DI112" s="42"/>
      <c r="DJ112" s="42"/>
      <c r="DK112" s="140"/>
      <c r="DL112" s="42"/>
      <c r="DM112" s="42"/>
      <c r="DN112" s="140"/>
      <c r="DO112" s="46"/>
      <c r="DP112" s="42"/>
      <c r="DQ112" s="140"/>
      <c r="DR112" s="46"/>
      <c r="DS112" s="42"/>
      <c r="DT112" s="140"/>
      <c r="DU112" s="46"/>
      <c r="DV112" s="42"/>
      <c r="DW112" s="140"/>
      <c r="DX112" s="46"/>
      <c r="DY112" s="42"/>
      <c r="DZ112" s="140"/>
      <c r="EA112" s="42"/>
      <c r="EB112" s="42"/>
      <c r="EC112" s="140"/>
      <c r="ED112" s="42"/>
      <c r="EE112" s="42"/>
      <c r="EF112" s="140"/>
      <c r="EG112" s="42">
        <v>1588.84</v>
      </c>
      <c r="EH112" s="42">
        <v>1588.84</v>
      </c>
      <c r="EI112" s="42">
        <f t="shared" si="547"/>
        <v>100</v>
      </c>
      <c r="EJ112" s="42"/>
      <c r="EK112" s="42"/>
      <c r="EL112" s="140"/>
      <c r="EM112" s="42"/>
      <c r="EN112" s="42"/>
      <c r="EO112" s="140"/>
      <c r="EP112" s="42"/>
      <c r="EQ112" s="42"/>
      <c r="ER112" s="140"/>
      <c r="ES112" s="42"/>
      <c r="ET112" s="42"/>
      <c r="EU112" s="140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  <c r="FJ112" s="42"/>
      <c r="FK112" s="42"/>
      <c r="FL112" s="42"/>
      <c r="FM112" s="42"/>
      <c r="FN112" s="42"/>
      <c r="FO112" s="42"/>
      <c r="FP112" s="42"/>
      <c r="FQ112" s="42"/>
      <c r="FR112" s="42"/>
      <c r="FS112" s="42"/>
      <c r="FT112" s="42"/>
      <c r="FU112" s="42"/>
      <c r="FV112" s="42"/>
      <c r="FW112" s="42"/>
      <c r="FX112" s="42"/>
      <c r="FY112" s="42"/>
      <c r="FZ112" s="42"/>
      <c r="GA112" s="42"/>
      <c r="GB112" s="42"/>
      <c r="GC112" s="42"/>
      <c r="GD112" s="42"/>
      <c r="GE112" s="42"/>
      <c r="GF112" s="42"/>
      <c r="GG112" s="42"/>
      <c r="GH112" s="42"/>
      <c r="GI112" s="42"/>
      <c r="GJ112" s="42"/>
      <c r="GK112" s="42"/>
      <c r="GL112" s="42"/>
      <c r="GM112" s="42"/>
      <c r="GN112" s="42"/>
      <c r="GO112" s="46"/>
      <c r="GP112" s="42"/>
      <c r="GQ112" s="140"/>
      <c r="GR112" s="46"/>
      <c r="GS112" s="42"/>
      <c r="GT112" s="140"/>
      <c r="GU112" s="42"/>
      <c r="GV112" s="42"/>
      <c r="GW112" s="42"/>
      <c r="GX112" s="42"/>
      <c r="GY112" s="42"/>
      <c r="GZ112" s="42"/>
      <c r="HA112" s="42"/>
      <c r="HB112" s="42"/>
      <c r="HC112" s="42"/>
      <c r="HD112" s="42"/>
      <c r="HE112" s="42"/>
      <c r="HF112" s="42"/>
      <c r="HG112" s="42"/>
      <c r="HH112" s="42"/>
      <c r="HI112" s="42"/>
      <c r="HJ112" s="42"/>
      <c r="HK112" s="42"/>
      <c r="HL112" s="42"/>
      <c r="HM112" s="42"/>
      <c r="HN112" s="42"/>
      <c r="HO112" s="42"/>
      <c r="HP112" s="42"/>
      <c r="HQ112" s="42"/>
      <c r="HR112" s="42"/>
      <c r="HS112" s="42"/>
      <c r="HT112" s="42"/>
      <c r="HU112" s="42"/>
    </row>
    <row r="113" spans="1:229" s="19" customFormat="1" ht="31.5" x14ac:dyDescent="0.25">
      <c r="A113" s="22" t="s">
        <v>245</v>
      </c>
      <c r="B113" s="158">
        <f t="shared" si="432"/>
        <v>85349.649949999992</v>
      </c>
      <c r="C113" s="158">
        <f t="shared" si="433"/>
        <v>61635.995350000005</v>
      </c>
      <c r="D113" s="48">
        <f t="shared" ref="D113" si="566">C113/B113*100</f>
        <v>72.21587362819642</v>
      </c>
      <c r="E113" s="49">
        <f t="shared" ref="E113:BF113" si="567">E114+E115+E116+E117+E118+E119+E120+E121</f>
        <v>0</v>
      </c>
      <c r="F113" s="49">
        <f t="shared" si="567"/>
        <v>0</v>
      </c>
      <c r="G113" s="49">
        <f t="shared" si="567"/>
        <v>0</v>
      </c>
      <c r="H113" s="49">
        <f t="shared" si="567"/>
        <v>0</v>
      </c>
      <c r="I113" s="49">
        <f t="shared" si="567"/>
        <v>0</v>
      </c>
      <c r="J113" s="49">
        <f t="shared" si="567"/>
        <v>0</v>
      </c>
      <c r="K113" s="49">
        <f t="shared" ref="K113:M113" si="568">K114+K115+K116+K117+K118+K119+K120+K121</f>
        <v>0</v>
      </c>
      <c r="L113" s="49">
        <f t="shared" si="568"/>
        <v>0</v>
      </c>
      <c r="M113" s="49">
        <f t="shared" si="568"/>
        <v>0</v>
      </c>
      <c r="N113" s="49">
        <f t="shared" ref="N113:P113" si="569">N114+N115+N116+N117+N118+N119+N120+N121</f>
        <v>0</v>
      </c>
      <c r="O113" s="49">
        <f t="shared" si="569"/>
        <v>0</v>
      </c>
      <c r="P113" s="49">
        <f t="shared" si="569"/>
        <v>0</v>
      </c>
      <c r="Q113" s="49">
        <f t="shared" ref="Q113:S113" si="570">Q114+Q115+Q116+Q117+Q118+Q119+Q120+Q121</f>
        <v>0</v>
      </c>
      <c r="R113" s="49">
        <f t="shared" si="570"/>
        <v>0</v>
      </c>
      <c r="S113" s="49">
        <f t="shared" si="570"/>
        <v>0</v>
      </c>
      <c r="T113" s="49">
        <f t="shared" ref="T113:V113" si="571">T114+T115+T116+T117+T118+T119+T120+T121</f>
        <v>0</v>
      </c>
      <c r="U113" s="49">
        <f t="shared" si="571"/>
        <v>0</v>
      </c>
      <c r="V113" s="49">
        <f t="shared" si="571"/>
        <v>0</v>
      </c>
      <c r="W113" s="49">
        <f t="shared" si="567"/>
        <v>0</v>
      </c>
      <c r="X113" s="49">
        <f t="shared" si="567"/>
        <v>0</v>
      </c>
      <c r="Y113" s="49"/>
      <c r="Z113" s="49">
        <f t="shared" si="567"/>
        <v>0</v>
      </c>
      <c r="AA113" s="49">
        <f t="shared" si="567"/>
        <v>0</v>
      </c>
      <c r="AB113" s="49">
        <f t="shared" si="567"/>
        <v>0</v>
      </c>
      <c r="AC113" s="49">
        <f t="shared" si="567"/>
        <v>0</v>
      </c>
      <c r="AD113" s="49">
        <f t="shared" si="567"/>
        <v>0</v>
      </c>
      <c r="AE113" s="49">
        <f t="shared" si="567"/>
        <v>0</v>
      </c>
      <c r="AF113" s="49">
        <f t="shared" si="567"/>
        <v>0</v>
      </c>
      <c r="AG113" s="49">
        <f t="shared" si="567"/>
        <v>0</v>
      </c>
      <c r="AH113" s="48"/>
      <c r="AI113" s="49">
        <f t="shared" si="567"/>
        <v>0</v>
      </c>
      <c r="AJ113" s="49">
        <f t="shared" si="567"/>
        <v>0</v>
      </c>
      <c r="AK113" s="49">
        <f t="shared" si="567"/>
        <v>0</v>
      </c>
      <c r="AL113" s="49">
        <f t="shared" si="567"/>
        <v>0</v>
      </c>
      <c r="AM113" s="49">
        <f t="shared" si="567"/>
        <v>0</v>
      </c>
      <c r="AN113" s="49">
        <f t="shared" si="567"/>
        <v>0</v>
      </c>
      <c r="AO113" s="49">
        <f t="shared" ref="AO113:AP113" si="572">AO114+AO115+AO116+AO117+AO118+AO119+AO120+AO121</f>
        <v>44.349899999999998</v>
      </c>
      <c r="AP113" s="49">
        <f t="shared" si="572"/>
        <v>44.349899999999998</v>
      </c>
      <c r="AQ113" s="48">
        <f>AP113/AO113*100</f>
        <v>100</v>
      </c>
      <c r="AR113" s="49"/>
      <c r="AS113" s="49"/>
      <c r="AT113" s="48"/>
      <c r="AU113" s="49">
        <f t="shared" si="567"/>
        <v>0</v>
      </c>
      <c r="AV113" s="49">
        <f t="shared" si="567"/>
        <v>0</v>
      </c>
      <c r="AW113" s="49">
        <f t="shared" si="567"/>
        <v>0</v>
      </c>
      <c r="AX113" s="49">
        <f t="shared" si="567"/>
        <v>1908.3000499999998</v>
      </c>
      <c r="AY113" s="49">
        <f t="shared" si="567"/>
        <v>1244.2400499999999</v>
      </c>
      <c r="AZ113" s="48">
        <f t="shared" si="434"/>
        <v>65.201489147369671</v>
      </c>
      <c r="BA113" s="49">
        <f t="shared" si="567"/>
        <v>10000</v>
      </c>
      <c r="BB113" s="49">
        <f t="shared" si="567"/>
        <v>10000</v>
      </c>
      <c r="BC113" s="48">
        <f t="shared" ref="BC113" si="573">BB113/BA113*100</f>
        <v>100</v>
      </c>
      <c r="BD113" s="49">
        <f t="shared" si="567"/>
        <v>23605.3</v>
      </c>
      <c r="BE113" s="49">
        <f t="shared" si="567"/>
        <v>14082.652300000002</v>
      </c>
      <c r="BF113" s="49">
        <f t="shared" si="567"/>
        <v>59.658857544703949</v>
      </c>
      <c r="BG113" s="49">
        <f t="shared" ref="BG113:CO113" si="574">BG114+BG115+BG116+BG117+BG118+BG119+BG120+BG121</f>
        <v>0</v>
      </c>
      <c r="BH113" s="49">
        <f t="shared" si="574"/>
        <v>0</v>
      </c>
      <c r="BI113" s="49">
        <f t="shared" si="574"/>
        <v>0</v>
      </c>
      <c r="BJ113" s="49">
        <f t="shared" ref="BJ113:BL113" si="575">BJ114+BJ115+BJ116+BJ117+BJ118+BJ119+BJ120+BJ121</f>
        <v>0</v>
      </c>
      <c r="BK113" s="49">
        <f t="shared" si="575"/>
        <v>0</v>
      </c>
      <c r="BL113" s="49">
        <f t="shared" si="575"/>
        <v>0</v>
      </c>
      <c r="BM113" s="49">
        <f t="shared" si="574"/>
        <v>3408.9</v>
      </c>
      <c r="BN113" s="49">
        <f t="shared" si="574"/>
        <v>1734.789</v>
      </c>
      <c r="BO113" s="49">
        <f t="shared" si="574"/>
        <v>50.88999383965502</v>
      </c>
      <c r="BP113" s="49">
        <f t="shared" ref="BP113:BQ113" si="576">BP114+BP115+BP116+BP117+BP118+BP119+BP120+BP121</f>
        <v>560</v>
      </c>
      <c r="BQ113" s="49">
        <f t="shared" si="576"/>
        <v>108</v>
      </c>
      <c r="BR113" s="49">
        <f t="shared" ref="BR113:BR114" si="577">BQ113/BP113*100</f>
        <v>19.285714285714288</v>
      </c>
      <c r="BS113" s="49">
        <f t="shared" si="574"/>
        <v>0</v>
      </c>
      <c r="BT113" s="49">
        <f t="shared" si="574"/>
        <v>0</v>
      </c>
      <c r="BU113" s="49">
        <f t="shared" si="574"/>
        <v>0</v>
      </c>
      <c r="BV113" s="49">
        <f t="shared" si="574"/>
        <v>0</v>
      </c>
      <c r="BW113" s="49">
        <f t="shared" si="574"/>
        <v>0</v>
      </c>
      <c r="BX113" s="49">
        <f t="shared" si="574"/>
        <v>0</v>
      </c>
      <c r="BY113" s="49">
        <f t="shared" si="574"/>
        <v>0</v>
      </c>
      <c r="BZ113" s="49">
        <f t="shared" si="574"/>
        <v>0</v>
      </c>
      <c r="CA113" s="49">
        <f t="shared" si="574"/>
        <v>0</v>
      </c>
      <c r="CB113" s="49">
        <f t="shared" ref="CB113:CD113" si="578">CB114+CB115+CB116+CB117+CB118+CB119+CB120+CB121</f>
        <v>0</v>
      </c>
      <c r="CC113" s="49">
        <f t="shared" si="578"/>
        <v>0</v>
      </c>
      <c r="CD113" s="49">
        <f t="shared" si="578"/>
        <v>0</v>
      </c>
      <c r="CE113" s="49">
        <f t="shared" si="574"/>
        <v>0</v>
      </c>
      <c r="CF113" s="49">
        <f t="shared" si="574"/>
        <v>0</v>
      </c>
      <c r="CG113" s="49">
        <f t="shared" si="574"/>
        <v>0</v>
      </c>
      <c r="CH113" s="49">
        <f t="shared" si="574"/>
        <v>0</v>
      </c>
      <c r="CI113" s="49">
        <f t="shared" si="574"/>
        <v>0</v>
      </c>
      <c r="CJ113" s="49">
        <f t="shared" si="574"/>
        <v>0</v>
      </c>
      <c r="CK113" s="49">
        <f t="shared" si="574"/>
        <v>0</v>
      </c>
      <c r="CL113" s="49">
        <f t="shared" si="574"/>
        <v>0</v>
      </c>
      <c r="CM113" s="49">
        <f t="shared" si="574"/>
        <v>0</v>
      </c>
      <c r="CN113" s="49">
        <f t="shared" si="574"/>
        <v>318.39999999999998</v>
      </c>
      <c r="CO113" s="49">
        <f t="shared" si="574"/>
        <v>0</v>
      </c>
      <c r="CP113" s="49"/>
      <c r="CQ113" s="49">
        <f t="shared" ref="CQ113:DA113" si="579">CQ114+CQ115+CQ116+CQ117+CQ118+CQ119+CQ120+CQ121</f>
        <v>0</v>
      </c>
      <c r="CR113" s="49">
        <f t="shared" si="579"/>
        <v>0</v>
      </c>
      <c r="CS113" s="49">
        <f t="shared" si="579"/>
        <v>0</v>
      </c>
      <c r="CT113" s="49">
        <f t="shared" ref="CT113:CV113" si="580">CT114+CT115+CT116+CT117+CT118+CT119+CT120+CT121</f>
        <v>0</v>
      </c>
      <c r="CU113" s="49">
        <f t="shared" si="580"/>
        <v>0</v>
      </c>
      <c r="CV113" s="49">
        <f t="shared" si="580"/>
        <v>0</v>
      </c>
      <c r="CW113" s="49">
        <f t="shared" si="579"/>
        <v>4133.2</v>
      </c>
      <c r="CX113" s="49">
        <f t="shared" si="579"/>
        <v>2344.8339599999999</v>
      </c>
      <c r="CY113" s="49">
        <f t="shared" si="159"/>
        <v>56.731683925287911</v>
      </c>
      <c r="CZ113" s="49">
        <f t="shared" si="579"/>
        <v>17289</v>
      </c>
      <c r="DA113" s="49">
        <f t="shared" si="579"/>
        <v>13497</v>
      </c>
      <c r="DB113" s="48">
        <f t="shared" si="565"/>
        <v>78.06697900399098</v>
      </c>
      <c r="DC113" s="49">
        <f t="shared" ref="DC113:DD113" si="581">DC114+DC115+DC116+DC117+DC118+DC119+DC120+DC121</f>
        <v>3642.7</v>
      </c>
      <c r="DD113" s="49">
        <f t="shared" si="581"/>
        <v>2489.6799999999998</v>
      </c>
      <c r="DE113" s="49">
        <f>DD113/DC113*100</f>
        <v>68.347105169242596</v>
      </c>
      <c r="DF113" s="49">
        <f t="shared" ref="DF113:DG113" si="582">DF114+DF115+DF116+DF117+DF118+DF119+DF120+DF121</f>
        <v>560</v>
      </c>
      <c r="DG113" s="49">
        <f t="shared" si="582"/>
        <v>181.23249999999999</v>
      </c>
      <c r="DH113" s="49">
        <f>DG113/DF113*100</f>
        <v>32.362946428571426</v>
      </c>
      <c r="DI113" s="49">
        <f t="shared" ref="DI113:DN113" si="583">DI114+DI115+DI116+DI117+DI118+DI119+DI120+DI121</f>
        <v>5000</v>
      </c>
      <c r="DJ113" s="49">
        <f t="shared" si="583"/>
        <v>2016.93192</v>
      </c>
      <c r="DK113" s="49">
        <f t="shared" si="583"/>
        <v>40.338638400000001</v>
      </c>
      <c r="DL113" s="49">
        <f t="shared" si="583"/>
        <v>2000</v>
      </c>
      <c r="DM113" s="49">
        <f t="shared" si="583"/>
        <v>1803.7525800000001</v>
      </c>
      <c r="DN113" s="49">
        <f t="shared" si="583"/>
        <v>90.187629000000001</v>
      </c>
      <c r="DO113" s="49">
        <f t="shared" ref="DO113:DQ113" si="584">DO114+DO115+DO116+DO117+DO118+DO119+DO120+DO121</f>
        <v>0</v>
      </c>
      <c r="DP113" s="49">
        <f t="shared" si="584"/>
        <v>0</v>
      </c>
      <c r="DQ113" s="49">
        <f t="shared" si="584"/>
        <v>0</v>
      </c>
      <c r="DR113" s="49">
        <f t="shared" ref="DR113:DT113" si="585">DR114+DR115+DR116+DR117+DR118+DR119+DR120+DR121</f>
        <v>0</v>
      </c>
      <c r="DS113" s="49">
        <f t="shared" si="585"/>
        <v>0</v>
      </c>
      <c r="DT113" s="49">
        <f t="shared" si="585"/>
        <v>0</v>
      </c>
      <c r="DU113" s="49">
        <f t="shared" ref="DU113:DW113" si="586">DU114+DU115+DU116+DU117+DU118+DU119+DU120+DU121</f>
        <v>0</v>
      </c>
      <c r="DV113" s="49">
        <f t="shared" si="586"/>
        <v>0</v>
      </c>
      <c r="DW113" s="49">
        <f t="shared" si="586"/>
        <v>0</v>
      </c>
      <c r="DX113" s="49">
        <f t="shared" ref="DX113:EB113" si="587">DX114+DX115+DX116+DX117+DX118+DX119+DX120+DX121</f>
        <v>0</v>
      </c>
      <c r="DY113" s="49">
        <f t="shared" si="587"/>
        <v>0</v>
      </c>
      <c r="DZ113" s="49">
        <f t="shared" si="587"/>
        <v>0</v>
      </c>
      <c r="EA113" s="49"/>
      <c r="EB113" s="49">
        <f t="shared" si="587"/>
        <v>0</v>
      </c>
      <c r="EC113" s="49"/>
      <c r="ED113" s="49"/>
      <c r="EE113" s="49">
        <f t="shared" ref="EE113" si="588">EE114+EE115+EE116+EE117+EE118+EE119+EE120+EE121</f>
        <v>0</v>
      </c>
      <c r="EF113" s="49"/>
      <c r="EG113" s="49">
        <f t="shared" ref="EG113:EL113" si="589">EG114+EG115+EG116+EG117+EG118+EG119+EG120+EG121</f>
        <v>0</v>
      </c>
      <c r="EH113" s="49">
        <f t="shared" si="589"/>
        <v>0</v>
      </c>
      <c r="EI113" s="49">
        <f t="shared" si="589"/>
        <v>0</v>
      </c>
      <c r="EJ113" s="49">
        <f t="shared" si="589"/>
        <v>0</v>
      </c>
      <c r="EK113" s="49">
        <f t="shared" si="589"/>
        <v>0</v>
      </c>
      <c r="EL113" s="49">
        <f t="shared" si="589"/>
        <v>0</v>
      </c>
      <c r="EM113" s="49">
        <f t="shared" ref="EM113:EO113" si="590">EM114+EM115+EM116+EM117+EM118+EM119+EM120+EM121</f>
        <v>0</v>
      </c>
      <c r="EN113" s="49">
        <f t="shared" si="590"/>
        <v>0</v>
      </c>
      <c r="EO113" s="49">
        <f t="shared" si="590"/>
        <v>0</v>
      </c>
      <c r="EP113" s="49">
        <f t="shared" ref="EP113:ER113" si="591">EP114+EP115+EP116+EP117+EP118+EP119+EP120+EP121</f>
        <v>0</v>
      </c>
      <c r="EQ113" s="49">
        <f t="shared" si="591"/>
        <v>0</v>
      </c>
      <c r="ER113" s="49">
        <f t="shared" si="591"/>
        <v>0</v>
      </c>
      <c r="ES113" s="49">
        <f t="shared" ref="ES113:EU113" si="592">ES114+ES115+ES116+ES117+ES118+ES119+ES120+ES121</f>
        <v>0</v>
      </c>
      <c r="ET113" s="49">
        <f t="shared" si="592"/>
        <v>0</v>
      </c>
      <c r="EU113" s="49">
        <f t="shared" si="592"/>
        <v>0</v>
      </c>
      <c r="EV113" s="49">
        <f t="shared" ref="EV113:EX113" si="593">EV114+EV115+EV116+EV117+EV118+EV119+EV120+EV121</f>
        <v>0</v>
      </c>
      <c r="EW113" s="49">
        <f t="shared" si="593"/>
        <v>0</v>
      </c>
      <c r="EX113" s="49">
        <f t="shared" si="593"/>
        <v>0</v>
      </c>
      <c r="EY113" s="49"/>
      <c r="EZ113" s="49"/>
      <c r="FA113" s="48"/>
      <c r="FB113" s="49">
        <f t="shared" ref="FB113:FC113" si="594">FB114+FB115+FB116+FB117+FB118+FB119+FB120+FB121</f>
        <v>0</v>
      </c>
      <c r="FC113" s="49">
        <f t="shared" si="594"/>
        <v>0</v>
      </c>
      <c r="FD113" s="48"/>
      <c r="FE113" s="49">
        <f t="shared" ref="FE113:FF113" si="595">FE114+FE115+FE116+FE117+FE118+FE119+FE120+FE121</f>
        <v>0</v>
      </c>
      <c r="FF113" s="49">
        <f t="shared" si="595"/>
        <v>0</v>
      </c>
      <c r="FG113" s="48"/>
      <c r="FH113" s="49">
        <f t="shared" ref="FH113:FI113" si="596">FH114+FH115+FH116+FH117+FH118+FH119+FH120+FH121</f>
        <v>3000</v>
      </c>
      <c r="FI113" s="49">
        <f t="shared" si="596"/>
        <v>3000</v>
      </c>
      <c r="FJ113" s="48">
        <f t="shared" ref="FJ113:FJ114" si="597">FI113/FH113*100</f>
        <v>100</v>
      </c>
      <c r="FK113" s="49">
        <f t="shared" ref="FK113:FL113" si="598">FK114+FK115+FK116+FK117+FK118+FK119+FK120+FK121</f>
        <v>0</v>
      </c>
      <c r="FL113" s="49">
        <f t="shared" si="598"/>
        <v>0</v>
      </c>
      <c r="FM113" s="48"/>
      <c r="FN113" s="49">
        <f t="shared" ref="FN113:FO113" si="599">FN114+FN115+FN116+FN117+FN118+FN119+FN120+FN121</f>
        <v>0</v>
      </c>
      <c r="FO113" s="49">
        <f t="shared" si="599"/>
        <v>0</v>
      </c>
      <c r="FP113" s="48"/>
      <c r="FQ113" s="49">
        <f t="shared" ref="FQ113:FR113" si="600">FQ114+FQ115+FQ116+FQ117+FQ118+FQ119+FQ120+FQ121</f>
        <v>9879.5</v>
      </c>
      <c r="FR113" s="49">
        <f t="shared" si="600"/>
        <v>9088.5331400000014</v>
      </c>
      <c r="FS113" s="48">
        <f>FR113/FQ113*100</f>
        <v>91.993857381446446</v>
      </c>
      <c r="FT113" s="49"/>
      <c r="FU113" s="49"/>
      <c r="FV113" s="48"/>
      <c r="FW113" s="49"/>
      <c r="FX113" s="49"/>
      <c r="FY113" s="48"/>
      <c r="FZ113" s="49"/>
      <c r="GA113" s="49"/>
      <c r="GB113" s="48"/>
      <c r="GC113" s="49"/>
      <c r="GD113" s="49"/>
      <c r="GE113" s="48"/>
      <c r="GF113" s="49"/>
      <c r="GG113" s="49"/>
      <c r="GH113" s="48"/>
      <c r="GI113" s="49"/>
      <c r="GJ113" s="49"/>
      <c r="GK113" s="48"/>
      <c r="GL113" s="49">
        <f t="shared" ref="GL113:GM113" si="601">GL114+GL115+GL116+GL117+GL118+GL119+GL120+GL121</f>
        <v>0</v>
      </c>
      <c r="GM113" s="49">
        <f t="shared" si="601"/>
        <v>0</v>
      </c>
      <c r="GN113" s="48"/>
      <c r="GO113" s="49">
        <f t="shared" ref="GO113:GQ113" si="602">GO114+GO115+GO116+GO117+GO118+GO119+GO120+GO121</f>
        <v>0</v>
      </c>
      <c r="GP113" s="49">
        <f t="shared" si="602"/>
        <v>0</v>
      </c>
      <c r="GQ113" s="49">
        <f t="shared" si="602"/>
        <v>0</v>
      </c>
      <c r="GR113" s="49">
        <f t="shared" ref="GR113:GT113" si="603">GR114+GR115+GR116+GR117+GR118+GR119+GR120+GR121</f>
        <v>0</v>
      </c>
      <c r="GS113" s="49">
        <f t="shared" si="603"/>
        <v>0</v>
      </c>
      <c r="GT113" s="49">
        <f t="shared" si="603"/>
        <v>0</v>
      </c>
      <c r="GU113" s="49"/>
      <c r="GV113" s="49"/>
      <c r="GW113" s="48"/>
      <c r="GX113" s="49"/>
      <c r="GY113" s="49"/>
      <c r="GZ113" s="48"/>
      <c r="HA113" s="49"/>
      <c r="HB113" s="49"/>
      <c r="HC113" s="48"/>
      <c r="HD113" s="49"/>
      <c r="HE113" s="49"/>
      <c r="HF113" s="48"/>
      <c r="HG113" s="49"/>
      <c r="HH113" s="49"/>
      <c r="HI113" s="48"/>
      <c r="HJ113" s="49"/>
      <c r="HK113" s="49"/>
      <c r="HL113" s="48"/>
      <c r="HM113" s="49"/>
      <c r="HN113" s="49"/>
      <c r="HO113" s="48"/>
      <c r="HP113" s="49"/>
      <c r="HQ113" s="49"/>
      <c r="HR113" s="48"/>
      <c r="HS113" s="49"/>
      <c r="HT113" s="49"/>
      <c r="HU113" s="48"/>
    </row>
    <row r="114" spans="1:229" s="18" customFormat="1" ht="34.5" customHeight="1" x14ac:dyDescent="0.25">
      <c r="A114" s="27" t="s">
        <v>244</v>
      </c>
      <c r="B114" s="159">
        <f t="shared" si="432"/>
        <v>56152.349900000001</v>
      </c>
      <c r="C114" s="159">
        <f t="shared" si="433"/>
        <v>36894.755300000004</v>
      </c>
      <c r="D114" s="42">
        <f t="shared" si="230"/>
        <v>65.704739633701422</v>
      </c>
      <c r="E114" s="46"/>
      <c r="F114" s="42"/>
      <c r="G114" s="42"/>
      <c r="H114" s="46"/>
      <c r="I114" s="46"/>
      <c r="J114" s="42"/>
      <c r="K114" s="46"/>
      <c r="L114" s="46"/>
      <c r="M114" s="42"/>
      <c r="N114" s="46"/>
      <c r="O114" s="46"/>
      <c r="P114" s="42"/>
      <c r="Q114" s="46"/>
      <c r="R114" s="46"/>
      <c r="S114" s="42"/>
      <c r="T114" s="46"/>
      <c r="U114" s="46"/>
      <c r="V114" s="42"/>
      <c r="W114" s="42"/>
      <c r="X114" s="42"/>
      <c r="Y114" s="46"/>
      <c r="Z114" s="46"/>
      <c r="AA114" s="42"/>
      <c r="AB114" s="46"/>
      <c r="AC114" s="46">
        <v>0</v>
      </c>
      <c r="AD114" s="46">
        <v>0</v>
      </c>
      <c r="AE114" s="42"/>
      <c r="AF114" s="46"/>
      <c r="AG114" s="46"/>
      <c r="AH114" s="42"/>
      <c r="AI114" s="46"/>
      <c r="AJ114" s="46"/>
      <c r="AK114" s="42"/>
      <c r="AL114" s="46"/>
      <c r="AM114" s="46"/>
      <c r="AN114" s="42"/>
      <c r="AO114" s="46">
        <v>44.349899999999998</v>
      </c>
      <c r="AP114" s="46">
        <v>44.349899999999998</v>
      </c>
      <c r="AQ114" s="42">
        <f>AP114/AO114*100</f>
        <v>100</v>
      </c>
      <c r="AR114" s="46"/>
      <c r="AS114" s="46"/>
      <c r="AT114" s="42"/>
      <c r="AU114" s="46"/>
      <c r="AV114" s="46"/>
      <c r="AW114" s="42"/>
      <c r="AX114" s="42"/>
      <c r="AY114" s="42"/>
      <c r="AZ114" s="42"/>
      <c r="BA114" s="46">
        <v>0</v>
      </c>
      <c r="BB114" s="46"/>
      <c r="BC114" s="42"/>
      <c r="BD114" s="46">
        <v>23605.3</v>
      </c>
      <c r="BE114" s="42">
        <v>14082.652300000002</v>
      </c>
      <c r="BF114" s="46">
        <f t="shared" si="149"/>
        <v>59.658857544703949</v>
      </c>
      <c r="BG114" s="46"/>
      <c r="BH114" s="46"/>
      <c r="BI114" s="46"/>
      <c r="BJ114" s="46"/>
      <c r="BK114" s="46"/>
      <c r="BL114" s="46"/>
      <c r="BM114" s="46">
        <v>3408.9</v>
      </c>
      <c r="BN114" s="46">
        <v>1734.789</v>
      </c>
      <c r="BO114" s="46">
        <f t="shared" si="152"/>
        <v>50.88999383965502</v>
      </c>
      <c r="BP114" s="46">
        <v>560</v>
      </c>
      <c r="BQ114" s="46">
        <v>108</v>
      </c>
      <c r="BR114" s="46">
        <f t="shared" si="577"/>
        <v>19.285714285714288</v>
      </c>
      <c r="BS114" s="46"/>
      <c r="BT114" s="139"/>
      <c r="BU114" s="139"/>
      <c r="BV114" s="46"/>
      <c r="BW114" s="139"/>
      <c r="BX114" s="139"/>
      <c r="BY114" s="46"/>
      <c r="BZ114" s="139"/>
      <c r="CA114" s="139"/>
      <c r="CB114" s="46"/>
      <c r="CC114" s="139"/>
      <c r="CD114" s="139"/>
      <c r="CE114" s="46"/>
      <c r="CF114" s="139"/>
      <c r="CG114" s="139"/>
      <c r="CH114" s="46"/>
      <c r="CI114" s="139"/>
      <c r="CJ114" s="139"/>
      <c r="CK114" s="46"/>
      <c r="CL114" s="139"/>
      <c r="CM114" s="139"/>
      <c r="CN114" s="46">
        <v>318.39999999999998</v>
      </c>
      <c r="CO114" s="139"/>
      <c r="CP114" s="46"/>
      <c r="CQ114" s="46"/>
      <c r="CR114" s="139"/>
      <c r="CS114" s="139"/>
      <c r="CT114" s="46"/>
      <c r="CU114" s="139"/>
      <c r="CV114" s="139"/>
      <c r="CW114" s="46">
        <v>4133.2</v>
      </c>
      <c r="CX114" s="46">
        <v>2344.8339599999999</v>
      </c>
      <c r="CY114" s="46">
        <f t="shared" si="159"/>
        <v>56.731683925287911</v>
      </c>
      <c r="CZ114" s="46"/>
      <c r="DA114" s="139"/>
      <c r="DB114" s="42"/>
      <c r="DC114" s="46">
        <v>3642.7</v>
      </c>
      <c r="DD114" s="46">
        <v>2489.6799999999998</v>
      </c>
      <c r="DE114" s="46">
        <f>DD114/DC114*100</f>
        <v>68.347105169242596</v>
      </c>
      <c r="DF114" s="46">
        <v>560</v>
      </c>
      <c r="DG114" s="46">
        <v>181.23249999999999</v>
      </c>
      <c r="DH114" s="46">
        <f>DG114/DF114*100</f>
        <v>32.362946428571426</v>
      </c>
      <c r="DI114" s="46">
        <v>5000</v>
      </c>
      <c r="DJ114" s="46">
        <v>2016.93192</v>
      </c>
      <c r="DK114" s="46">
        <f t="shared" ref="DK114" si="604">DJ114/DI114*100</f>
        <v>40.338638400000001</v>
      </c>
      <c r="DL114" s="46">
        <v>2000</v>
      </c>
      <c r="DM114" s="46">
        <v>1803.7525800000001</v>
      </c>
      <c r="DN114" s="46">
        <f t="shared" ref="DN114" si="605">DM114/DL114*100</f>
        <v>90.187629000000001</v>
      </c>
      <c r="DO114" s="46"/>
      <c r="DP114" s="139"/>
      <c r="DQ114" s="139"/>
      <c r="DR114" s="46"/>
      <c r="DS114" s="139"/>
      <c r="DT114" s="139"/>
      <c r="DU114" s="46"/>
      <c r="DV114" s="139"/>
      <c r="DW114" s="139"/>
      <c r="DX114" s="46"/>
      <c r="DY114" s="139"/>
      <c r="DZ114" s="139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>
        <v>0</v>
      </c>
      <c r="EW114" s="46">
        <v>0</v>
      </c>
      <c r="EX114" s="42"/>
      <c r="EY114" s="46"/>
      <c r="EZ114" s="46"/>
      <c r="FA114" s="42"/>
      <c r="FB114" s="46"/>
      <c r="FC114" s="46"/>
      <c r="FD114" s="42"/>
      <c r="FE114" s="46"/>
      <c r="FF114" s="46"/>
      <c r="FG114" s="42"/>
      <c r="FH114" s="46">
        <v>3000</v>
      </c>
      <c r="FI114" s="46">
        <v>3000</v>
      </c>
      <c r="FJ114" s="42">
        <f t="shared" si="597"/>
        <v>100</v>
      </c>
      <c r="FK114" s="46"/>
      <c r="FL114" s="46"/>
      <c r="FM114" s="42"/>
      <c r="FN114" s="46"/>
      <c r="FO114" s="46"/>
      <c r="FP114" s="42"/>
      <c r="FQ114" s="46">
        <v>9879.5</v>
      </c>
      <c r="FR114" s="46">
        <v>9088.5331400000014</v>
      </c>
      <c r="FS114" s="42">
        <f>FR114/FQ114*100</f>
        <v>91.993857381446446</v>
      </c>
      <c r="FT114" s="46"/>
      <c r="FU114" s="46"/>
      <c r="FV114" s="42"/>
      <c r="FW114" s="46"/>
      <c r="FX114" s="46"/>
      <c r="FY114" s="42"/>
      <c r="FZ114" s="46"/>
      <c r="GA114" s="46"/>
      <c r="GB114" s="42"/>
      <c r="GC114" s="46"/>
      <c r="GD114" s="46"/>
      <c r="GE114" s="42"/>
      <c r="GF114" s="46"/>
      <c r="GG114" s="46"/>
      <c r="GH114" s="42"/>
      <c r="GI114" s="46"/>
      <c r="GJ114" s="46"/>
      <c r="GK114" s="42"/>
      <c r="GL114" s="46"/>
      <c r="GM114" s="46"/>
      <c r="GN114" s="42"/>
      <c r="GO114" s="46"/>
      <c r="GP114" s="139"/>
      <c r="GQ114" s="139"/>
      <c r="GR114" s="46"/>
      <c r="GS114" s="139"/>
      <c r="GT114" s="139"/>
      <c r="GU114" s="46"/>
      <c r="GV114" s="46"/>
      <c r="GW114" s="42"/>
      <c r="GX114" s="46"/>
      <c r="GY114" s="46"/>
      <c r="GZ114" s="42"/>
      <c r="HA114" s="46"/>
      <c r="HB114" s="46"/>
      <c r="HC114" s="42"/>
      <c r="HD114" s="46"/>
      <c r="HE114" s="46"/>
      <c r="HF114" s="42"/>
      <c r="HG114" s="46"/>
      <c r="HH114" s="46"/>
      <c r="HI114" s="42"/>
      <c r="HJ114" s="46"/>
      <c r="HK114" s="46"/>
      <c r="HL114" s="42"/>
      <c r="HM114" s="46"/>
      <c r="HN114" s="46"/>
      <c r="HO114" s="42"/>
      <c r="HP114" s="46"/>
      <c r="HQ114" s="46"/>
      <c r="HR114" s="42"/>
      <c r="HS114" s="46"/>
      <c r="HT114" s="46"/>
      <c r="HU114" s="42"/>
    </row>
    <row r="115" spans="1:229" s="18" customFormat="1" ht="15.75" x14ac:dyDescent="0.25">
      <c r="A115" s="23" t="s">
        <v>241</v>
      </c>
      <c r="B115" s="159">
        <f t="shared" si="432"/>
        <v>4925.1400000000003</v>
      </c>
      <c r="C115" s="159">
        <f t="shared" si="433"/>
        <v>4925.1400000000003</v>
      </c>
      <c r="D115" s="42">
        <f t="shared" si="230"/>
        <v>100</v>
      </c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>
        <v>815.14</v>
      </c>
      <c r="AY115" s="42">
        <v>815.14</v>
      </c>
      <c r="AZ115" s="42">
        <f t="shared" si="434"/>
        <v>100</v>
      </c>
      <c r="BA115" s="42"/>
      <c r="BB115" s="42"/>
      <c r="BC115" s="42"/>
      <c r="BD115" s="143"/>
      <c r="BE115" s="143"/>
      <c r="BF115" s="143"/>
      <c r="BG115" s="42"/>
      <c r="BH115" s="42"/>
      <c r="BI115" s="140"/>
      <c r="BJ115" s="42"/>
      <c r="BK115" s="42"/>
      <c r="BL115" s="140"/>
      <c r="BM115" s="42"/>
      <c r="BN115" s="42"/>
      <c r="BO115" s="140"/>
      <c r="BP115" s="42"/>
      <c r="BQ115" s="42"/>
      <c r="BR115" s="140"/>
      <c r="BS115" s="42"/>
      <c r="BT115" s="42"/>
      <c r="BU115" s="140"/>
      <c r="BV115" s="42"/>
      <c r="BW115" s="42"/>
      <c r="BX115" s="140"/>
      <c r="BY115" s="42"/>
      <c r="BZ115" s="42"/>
      <c r="CA115" s="140"/>
      <c r="CB115" s="42"/>
      <c r="CC115" s="42"/>
      <c r="CD115" s="140"/>
      <c r="CE115" s="42"/>
      <c r="CF115" s="42"/>
      <c r="CG115" s="140"/>
      <c r="CH115" s="42"/>
      <c r="CI115" s="42"/>
      <c r="CJ115" s="140"/>
      <c r="CK115" s="42"/>
      <c r="CL115" s="42"/>
      <c r="CM115" s="140"/>
      <c r="CN115" s="42"/>
      <c r="CO115" s="42"/>
      <c r="CP115" s="46"/>
      <c r="CQ115" s="46"/>
      <c r="CR115" s="42"/>
      <c r="CS115" s="140"/>
      <c r="CT115" s="46"/>
      <c r="CU115" s="42"/>
      <c r="CV115" s="140"/>
      <c r="CW115" s="46"/>
      <c r="CX115" s="42"/>
      <c r="CY115" s="140"/>
      <c r="CZ115" s="46">
        <v>4110</v>
      </c>
      <c r="DA115" s="42">
        <v>4110</v>
      </c>
      <c r="DB115" s="42">
        <f t="shared" si="565"/>
        <v>100</v>
      </c>
      <c r="DC115" s="46"/>
      <c r="DD115" s="42"/>
      <c r="DE115" s="46"/>
      <c r="DF115" s="46"/>
      <c r="DG115" s="42"/>
      <c r="DH115" s="46"/>
      <c r="DI115" s="42"/>
      <c r="DJ115" s="42"/>
      <c r="DK115" s="140"/>
      <c r="DL115" s="42"/>
      <c r="DM115" s="42"/>
      <c r="DN115" s="140"/>
      <c r="DO115" s="46"/>
      <c r="DP115" s="42"/>
      <c r="DQ115" s="140"/>
      <c r="DR115" s="46"/>
      <c r="DS115" s="42"/>
      <c r="DT115" s="140"/>
      <c r="DU115" s="46"/>
      <c r="DV115" s="42"/>
      <c r="DW115" s="140"/>
      <c r="DX115" s="46"/>
      <c r="DY115" s="42"/>
      <c r="DZ115" s="140"/>
      <c r="EA115" s="42"/>
      <c r="EB115" s="42"/>
      <c r="EC115" s="140"/>
      <c r="ED115" s="42"/>
      <c r="EE115" s="42"/>
      <c r="EF115" s="140"/>
      <c r="EG115" s="42"/>
      <c r="EH115" s="42"/>
      <c r="EI115" s="140"/>
      <c r="EJ115" s="42"/>
      <c r="EK115" s="42"/>
      <c r="EL115" s="140"/>
      <c r="EM115" s="42"/>
      <c r="EN115" s="42"/>
      <c r="EO115" s="140"/>
      <c r="EP115" s="42"/>
      <c r="EQ115" s="42"/>
      <c r="ER115" s="140"/>
      <c r="ES115" s="42"/>
      <c r="ET115" s="42"/>
      <c r="EU115" s="140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6"/>
      <c r="GP115" s="42"/>
      <c r="GQ115" s="140"/>
      <c r="GR115" s="46"/>
      <c r="GS115" s="42"/>
      <c r="GT115" s="140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  <c r="HK115" s="42"/>
      <c r="HL115" s="42"/>
      <c r="HM115" s="42"/>
      <c r="HN115" s="42"/>
      <c r="HO115" s="42"/>
      <c r="HP115" s="42"/>
      <c r="HQ115" s="42"/>
      <c r="HR115" s="42"/>
      <c r="HS115" s="42"/>
      <c r="HT115" s="42"/>
      <c r="HU115" s="42"/>
    </row>
    <row r="116" spans="1:229" s="18" customFormat="1" ht="15.75" x14ac:dyDescent="0.25">
      <c r="A116" s="23" t="s">
        <v>416</v>
      </c>
      <c r="B116" s="159">
        <f t="shared" si="432"/>
        <v>3598.06</v>
      </c>
      <c r="C116" s="159">
        <f t="shared" si="433"/>
        <v>2934</v>
      </c>
      <c r="D116" s="42">
        <f t="shared" si="230"/>
        <v>81.543943124906207</v>
      </c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>
        <v>664.06</v>
      </c>
      <c r="AY116" s="42">
        <v>0</v>
      </c>
      <c r="AZ116" s="42">
        <f t="shared" si="434"/>
        <v>0</v>
      </c>
      <c r="BA116" s="42"/>
      <c r="BB116" s="42"/>
      <c r="BC116" s="42"/>
      <c r="BD116" s="143"/>
      <c r="BE116" s="143"/>
      <c r="BF116" s="143"/>
      <c r="BG116" s="42"/>
      <c r="BH116" s="42"/>
      <c r="BI116" s="140"/>
      <c r="BJ116" s="42"/>
      <c r="BK116" s="42"/>
      <c r="BL116" s="140"/>
      <c r="BM116" s="42"/>
      <c r="BN116" s="42"/>
      <c r="BO116" s="140"/>
      <c r="BP116" s="42"/>
      <c r="BQ116" s="42"/>
      <c r="BR116" s="140"/>
      <c r="BS116" s="42"/>
      <c r="BT116" s="42"/>
      <c r="BU116" s="140"/>
      <c r="BV116" s="42"/>
      <c r="BW116" s="42"/>
      <c r="BX116" s="140"/>
      <c r="BY116" s="42"/>
      <c r="BZ116" s="42"/>
      <c r="CA116" s="140"/>
      <c r="CB116" s="42"/>
      <c r="CC116" s="42"/>
      <c r="CD116" s="140"/>
      <c r="CE116" s="42"/>
      <c r="CF116" s="42"/>
      <c r="CG116" s="140"/>
      <c r="CH116" s="42"/>
      <c r="CI116" s="42"/>
      <c r="CJ116" s="140"/>
      <c r="CK116" s="42"/>
      <c r="CL116" s="42"/>
      <c r="CM116" s="42"/>
      <c r="CN116" s="42"/>
      <c r="CO116" s="42"/>
      <c r="CP116" s="46"/>
      <c r="CQ116" s="46"/>
      <c r="CR116" s="42"/>
      <c r="CS116" s="140"/>
      <c r="CT116" s="46"/>
      <c r="CU116" s="42"/>
      <c r="CV116" s="140"/>
      <c r="CW116" s="46"/>
      <c r="CX116" s="42"/>
      <c r="CY116" s="140"/>
      <c r="CZ116" s="46">
        <v>2934</v>
      </c>
      <c r="DA116" s="42">
        <v>2934</v>
      </c>
      <c r="DB116" s="42">
        <f t="shared" si="565"/>
        <v>100</v>
      </c>
      <c r="DC116" s="46"/>
      <c r="DD116" s="42"/>
      <c r="DE116" s="46"/>
      <c r="DF116" s="46"/>
      <c r="DG116" s="42"/>
      <c r="DH116" s="46"/>
      <c r="DI116" s="42"/>
      <c r="DJ116" s="42"/>
      <c r="DK116" s="140"/>
      <c r="DL116" s="42"/>
      <c r="DM116" s="42"/>
      <c r="DN116" s="140"/>
      <c r="DO116" s="46"/>
      <c r="DP116" s="42"/>
      <c r="DQ116" s="140"/>
      <c r="DR116" s="46"/>
      <c r="DS116" s="42"/>
      <c r="DT116" s="140"/>
      <c r="DU116" s="46"/>
      <c r="DV116" s="42"/>
      <c r="DW116" s="140"/>
      <c r="DX116" s="46"/>
      <c r="DY116" s="42"/>
      <c r="DZ116" s="140"/>
      <c r="EA116" s="42"/>
      <c r="EB116" s="42"/>
      <c r="EC116" s="140"/>
      <c r="ED116" s="42"/>
      <c r="EE116" s="42"/>
      <c r="EF116" s="140"/>
      <c r="EG116" s="42"/>
      <c r="EH116" s="42"/>
      <c r="EI116" s="140"/>
      <c r="EJ116" s="42"/>
      <c r="EK116" s="42"/>
      <c r="EL116" s="140"/>
      <c r="EM116" s="42"/>
      <c r="EN116" s="42"/>
      <c r="EO116" s="140"/>
      <c r="EP116" s="42"/>
      <c r="EQ116" s="42"/>
      <c r="ER116" s="140"/>
      <c r="ES116" s="42"/>
      <c r="ET116" s="42"/>
      <c r="EU116" s="140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  <c r="FJ116" s="42"/>
      <c r="FK116" s="42"/>
      <c r="FL116" s="42"/>
      <c r="FM116" s="42"/>
      <c r="FN116" s="42"/>
      <c r="FO116" s="42"/>
      <c r="FP116" s="42"/>
      <c r="FQ116" s="42"/>
      <c r="FR116" s="42"/>
      <c r="FS116" s="42"/>
      <c r="FT116" s="42"/>
      <c r="FU116" s="42"/>
      <c r="FV116" s="42"/>
      <c r="FW116" s="42"/>
      <c r="FX116" s="42"/>
      <c r="FY116" s="42"/>
      <c r="FZ116" s="42"/>
      <c r="GA116" s="42"/>
      <c r="GB116" s="42"/>
      <c r="GC116" s="42"/>
      <c r="GD116" s="42"/>
      <c r="GE116" s="42"/>
      <c r="GF116" s="42"/>
      <c r="GG116" s="42"/>
      <c r="GH116" s="42"/>
      <c r="GI116" s="42"/>
      <c r="GJ116" s="42"/>
      <c r="GK116" s="42"/>
      <c r="GL116" s="42"/>
      <c r="GM116" s="42"/>
      <c r="GN116" s="42"/>
      <c r="GO116" s="46"/>
      <c r="GP116" s="42"/>
      <c r="GQ116" s="140"/>
      <c r="GR116" s="46"/>
      <c r="GS116" s="42"/>
      <c r="GT116" s="140"/>
      <c r="GU116" s="42"/>
      <c r="GV116" s="42"/>
      <c r="GW116" s="42"/>
      <c r="GX116" s="42"/>
      <c r="GY116" s="42"/>
      <c r="GZ116" s="42"/>
      <c r="HA116" s="42"/>
      <c r="HB116" s="42"/>
      <c r="HC116" s="42"/>
      <c r="HD116" s="42"/>
      <c r="HE116" s="42"/>
      <c r="HF116" s="42"/>
      <c r="HG116" s="42"/>
      <c r="HH116" s="42"/>
      <c r="HI116" s="42"/>
      <c r="HJ116" s="42"/>
      <c r="HK116" s="42"/>
      <c r="HL116" s="42"/>
      <c r="HM116" s="42"/>
      <c r="HN116" s="42"/>
      <c r="HO116" s="42"/>
      <c r="HP116" s="42"/>
      <c r="HQ116" s="42"/>
      <c r="HR116" s="42"/>
      <c r="HS116" s="42"/>
      <c r="HT116" s="42"/>
      <c r="HU116" s="42"/>
    </row>
    <row r="117" spans="1:229" s="18" customFormat="1" ht="15.75" x14ac:dyDescent="0.25">
      <c r="A117" s="23" t="s">
        <v>417</v>
      </c>
      <c r="B117" s="159">
        <f t="shared" si="432"/>
        <v>1755</v>
      </c>
      <c r="C117" s="159">
        <f t="shared" si="433"/>
        <v>1755</v>
      </c>
      <c r="D117" s="42">
        <f t="shared" si="230"/>
        <v>100</v>
      </c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143"/>
      <c r="BE117" s="143"/>
      <c r="BF117" s="143"/>
      <c r="BG117" s="42"/>
      <c r="BH117" s="42"/>
      <c r="BI117" s="140"/>
      <c r="BJ117" s="42"/>
      <c r="BK117" s="42"/>
      <c r="BL117" s="140"/>
      <c r="BM117" s="42"/>
      <c r="BN117" s="42"/>
      <c r="BO117" s="140"/>
      <c r="BP117" s="42"/>
      <c r="BQ117" s="42"/>
      <c r="BR117" s="140"/>
      <c r="BS117" s="42"/>
      <c r="BT117" s="42"/>
      <c r="BU117" s="140"/>
      <c r="BV117" s="42"/>
      <c r="BW117" s="42"/>
      <c r="BX117" s="140"/>
      <c r="BY117" s="42"/>
      <c r="BZ117" s="42"/>
      <c r="CA117" s="140"/>
      <c r="CB117" s="42"/>
      <c r="CC117" s="42"/>
      <c r="CD117" s="140"/>
      <c r="CE117" s="42"/>
      <c r="CF117" s="42"/>
      <c r="CG117" s="140"/>
      <c r="CH117" s="42"/>
      <c r="CI117" s="42"/>
      <c r="CJ117" s="140"/>
      <c r="CK117" s="42"/>
      <c r="CL117" s="42"/>
      <c r="CM117" s="42"/>
      <c r="CN117" s="42"/>
      <c r="CO117" s="42"/>
      <c r="CP117" s="46"/>
      <c r="CQ117" s="46"/>
      <c r="CR117" s="42"/>
      <c r="CS117" s="140"/>
      <c r="CT117" s="46"/>
      <c r="CU117" s="42"/>
      <c r="CV117" s="140"/>
      <c r="CW117" s="46"/>
      <c r="CX117" s="42"/>
      <c r="CY117" s="140"/>
      <c r="CZ117" s="46">
        <v>1755</v>
      </c>
      <c r="DA117" s="42">
        <v>1755</v>
      </c>
      <c r="DB117" s="42">
        <f t="shared" si="565"/>
        <v>100</v>
      </c>
      <c r="DC117" s="46"/>
      <c r="DD117" s="42"/>
      <c r="DE117" s="46"/>
      <c r="DF117" s="46"/>
      <c r="DG117" s="42"/>
      <c r="DH117" s="46"/>
      <c r="DI117" s="42"/>
      <c r="DJ117" s="42"/>
      <c r="DK117" s="140"/>
      <c r="DL117" s="42"/>
      <c r="DM117" s="42"/>
      <c r="DN117" s="140"/>
      <c r="DO117" s="46"/>
      <c r="DP117" s="42"/>
      <c r="DQ117" s="140"/>
      <c r="DR117" s="46"/>
      <c r="DS117" s="42"/>
      <c r="DT117" s="140"/>
      <c r="DU117" s="46"/>
      <c r="DV117" s="42"/>
      <c r="DW117" s="140"/>
      <c r="DX117" s="46"/>
      <c r="DY117" s="42"/>
      <c r="DZ117" s="140"/>
      <c r="EA117" s="42"/>
      <c r="EB117" s="42"/>
      <c r="EC117" s="140"/>
      <c r="ED117" s="42"/>
      <c r="EE117" s="42"/>
      <c r="EF117" s="140"/>
      <c r="EG117" s="42"/>
      <c r="EH117" s="42"/>
      <c r="EI117" s="140"/>
      <c r="EJ117" s="42"/>
      <c r="EK117" s="42"/>
      <c r="EL117" s="140"/>
      <c r="EM117" s="42"/>
      <c r="EN117" s="42"/>
      <c r="EO117" s="140"/>
      <c r="EP117" s="42"/>
      <c r="EQ117" s="42"/>
      <c r="ER117" s="140"/>
      <c r="ES117" s="42"/>
      <c r="ET117" s="42"/>
      <c r="EU117" s="140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  <c r="GN117" s="42"/>
      <c r="GO117" s="46"/>
      <c r="GP117" s="42"/>
      <c r="GQ117" s="140"/>
      <c r="GR117" s="46"/>
      <c r="GS117" s="42"/>
      <c r="GT117" s="140"/>
      <c r="GU117" s="42"/>
      <c r="GV117" s="42"/>
      <c r="GW117" s="42"/>
      <c r="GX117" s="42"/>
      <c r="GY117" s="42"/>
      <c r="GZ117" s="42"/>
      <c r="HA117" s="42"/>
      <c r="HB117" s="42"/>
      <c r="HC117" s="42"/>
      <c r="HD117" s="42"/>
      <c r="HE117" s="42"/>
      <c r="HF117" s="42"/>
      <c r="HG117" s="42"/>
      <c r="HH117" s="42"/>
      <c r="HI117" s="42"/>
      <c r="HJ117" s="42"/>
      <c r="HK117" s="42"/>
      <c r="HL117" s="42"/>
      <c r="HM117" s="42"/>
      <c r="HN117" s="42"/>
      <c r="HO117" s="42"/>
      <c r="HP117" s="42"/>
      <c r="HQ117" s="42"/>
      <c r="HR117" s="42"/>
      <c r="HS117" s="42"/>
      <c r="HT117" s="42"/>
      <c r="HU117" s="42"/>
    </row>
    <row r="118" spans="1:229" s="18" customFormat="1" ht="15.75" x14ac:dyDescent="0.25">
      <c r="A118" s="23" t="s">
        <v>418</v>
      </c>
      <c r="B118" s="159">
        <f t="shared" si="432"/>
        <v>3792</v>
      </c>
      <c r="C118" s="159">
        <f t="shared" si="433"/>
        <v>0</v>
      </c>
      <c r="D118" s="42">
        <f t="shared" si="230"/>
        <v>0</v>
      </c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143"/>
      <c r="BE118" s="143"/>
      <c r="BF118" s="143"/>
      <c r="BG118" s="42"/>
      <c r="BH118" s="42"/>
      <c r="BI118" s="140"/>
      <c r="BJ118" s="42"/>
      <c r="BK118" s="42"/>
      <c r="BL118" s="140"/>
      <c r="BM118" s="42"/>
      <c r="BN118" s="42"/>
      <c r="BO118" s="140"/>
      <c r="BP118" s="42"/>
      <c r="BQ118" s="42"/>
      <c r="BR118" s="140"/>
      <c r="BS118" s="42"/>
      <c r="BT118" s="42"/>
      <c r="BU118" s="140"/>
      <c r="BV118" s="42"/>
      <c r="BW118" s="42"/>
      <c r="BX118" s="140"/>
      <c r="BY118" s="42"/>
      <c r="BZ118" s="42"/>
      <c r="CA118" s="140"/>
      <c r="CB118" s="42"/>
      <c r="CC118" s="42"/>
      <c r="CD118" s="140"/>
      <c r="CE118" s="42"/>
      <c r="CF118" s="42"/>
      <c r="CG118" s="140"/>
      <c r="CH118" s="42"/>
      <c r="CI118" s="42"/>
      <c r="CJ118" s="140"/>
      <c r="CK118" s="42"/>
      <c r="CL118" s="42"/>
      <c r="CM118" s="42"/>
      <c r="CN118" s="42"/>
      <c r="CO118" s="42"/>
      <c r="CP118" s="46"/>
      <c r="CQ118" s="46"/>
      <c r="CR118" s="42"/>
      <c r="CS118" s="140"/>
      <c r="CT118" s="46"/>
      <c r="CU118" s="42"/>
      <c r="CV118" s="140"/>
      <c r="CW118" s="46"/>
      <c r="CX118" s="42"/>
      <c r="CY118" s="140"/>
      <c r="CZ118" s="46">
        <v>3792</v>
      </c>
      <c r="DA118" s="42">
        <v>0</v>
      </c>
      <c r="DB118" s="42">
        <f t="shared" si="565"/>
        <v>0</v>
      </c>
      <c r="DC118" s="46"/>
      <c r="DD118" s="42"/>
      <c r="DE118" s="46"/>
      <c r="DF118" s="46"/>
      <c r="DG118" s="42"/>
      <c r="DH118" s="46"/>
      <c r="DI118" s="42"/>
      <c r="DJ118" s="42"/>
      <c r="DK118" s="140"/>
      <c r="DL118" s="42"/>
      <c r="DM118" s="42"/>
      <c r="DN118" s="140"/>
      <c r="DO118" s="46"/>
      <c r="DP118" s="42"/>
      <c r="DQ118" s="140"/>
      <c r="DR118" s="46"/>
      <c r="DS118" s="42"/>
      <c r="DT118" s="140"/>
      <c r="DU118" s="46"/>
      <c r="DV118" s="42"/>
      <c r="DW118" s="140"/>
      <c r="DX118" s="46"/>
      <c r="DY118" s="42"/>
      <c r="DZ118" s="140"/>
      <c r="EA118" s="42"/>
      <c r="EB118" s="42"/>
      <c r="EC118" s="140"/>
      <c r="ED118" s="42"/>
      <c r="EE118" s="42"/>
      <c r="EF118" s="140"/>
      <c r="EG118" s="42"/>
      <c r="EH118" s="42"/>
      <c r="EI118" s="140"/>
      <c r="EJ118" s="42"/>
      <c r="EK118" s="42"/>
      <c r="EL118" s="140"/>
      <c r="EM118" s="42"/>
      <c r="EN118" s="42"/>
      <c r="EO118" s="140"/>
      <c r="EP118" s="42"/>
      <c r="EQ118" s="42"/>
      <c r="ER118" s="140"/>
      <c r="ES118" s="42"/>
      <c r="ET118" s="42"/>
      <c r="EU118" s="140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  <c r="FJ118" s="42"/>
      <c r="FK118" s="42"/>
      <c r="FL118" s="42"/>
      <c r="FM118" s="42"/>
      <c r="FN118" s="42"/>
      <c r="FO118" s="42"/>
      <c r="FP118" s="42"/>
      <c r="FQ118" s="42"/>
      <c r="FR118" s="42"/>
      <c r="FS118" s="42"/>
      <c r="FT118" s="42"/>
      <c r="FU118" s="42"/>
      <c r="FV118" s="42"/>
      <c r="FW118" s="42"/>
      <c r="FX118" s="42"/>
      <c r="FY118" s="42"/>
      <c r="FZ118" s="42"/>
      <c r="GA118" s="42"/>
      <c r="GB118" s="42"/>
      <c r="GC118" s="42"/>
      <c r="GD118" s="42"/>
      <c r="GE118" s="42"/>
      <c r="GF118" s="42"/>
      <c r="GG118" s="42"/>
      <c r="GH118" s="42"/>
      <c r="GI118" s="42"/>
      <c r="GJ118" s="42"/>
      <c r="GK118" s="42"/>
      <c r="GL118" s="42"/>
      <c r="GM118" s="42"/>
      <c r="GN118" s="42"/>
      <c r="GO118" s="46"/>
      <c r="GP118" s="42"/>
      <c r="GQ118" s="140"/>
      <c r="GR118" s="46"/>
      <c r="GS118" s="42"/>
      <c r="GT118" s="140"/>
      <c r="GU118" s="42"/>
      <c r="GV118" s="42"/>
      <c r="GW118" s="42"/>
      <c r="GX118" s="42"/>
      <c r="GY118" s="42"/>
      <c r="GZ118" s="42"/>
      <c r="HA118" s="42"/>
      <c r="HB118" s="42"/>
      <c r="HC118" s="42"/>
      <c r="HD118" s="42"/>
      <c r="HE118" s="42"/>
      <c r="HF118" s="42"/>
      <c r="HG118" s="42"/>
      <c r="HH118" s="42"/>
      <c r="HI118" s="42"/>
      <c r="HJ118" s="42"/>
      <c r="HK118" s="42"/>
      <c r="HL118" s="42"/>
      <c r="HM118" s="42"/>
      <c r="HN118" s="42"/>
      <c r="HO118" s="42"/>
      <c r="HP118" s="42"/>
      <c r="HQ118" s="42"/>
      <c r="HR118" s="42"/>
      <c r="HS118" s="42"/>
      <c r="HT118" s="42"/>
      <c r="HU118" s="42"/>
    </row>
    <row r="119" spans="1:229" s="18" customFormat="1" ht="15.75" x14ac:dyDescent="0.25">
      <c r="A119" s="23" t="s">
        <v>243</v>
      </c>
      <c r="B119" s="159">
        <f t="shared" si="432"/>
        <v>10000</v>
      </c>
      <c r="C119" s="159">
        <f t="shared" si="433"/>
        <v>10000</v>
      </c>
      <c r="D119" s="42">
        <f t="shared" si="230"/>
        <v>100</v>
      </c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>
        <v>10000</v>
      </c>
      <c r="BB119" s="42">
        <v>10000</v>
      </c>
      <c r="BC119" s="42">
        <f>BB119/BA119*100</f>
        <v>100</v>
      </c>
      <c r="BD119" s="143"/>
      <c r="BE119" s="143"/>
      <c r="BF119" s="143"/>
      <c r="BG119" s="42"/>
      <c r="BH119" s="42"/>
      <c r="BI119" s="140"/>
      <c r="BJ119" s="42"/>
      <c r="BK119" s="42"/>
      <c r="BL119" s="140"/>
      <c r="BM119" s="42"/>
      <c r="BN119" s="42"/>
      <c r="BO119" s="140"/>
      <c r="BP119" s="42"/>
      <c r="BQ119" s="42"/>
      <c r="BR119" s="140"/>
      <c r="BS119" s="42"/>
      <c r="BT119" s="42"/>
      <c r="BU119" s="140"/>
      <c r="BV119" s="42"/>
      <c r="BW119" s="42"/>
      <c r="BX119" s="140"/>
      <c r="BY119" s="42"/>
      <c r="BZ119" s="42"/>
      <c r="CA119" s="140"/>
      <c r="CB119" s="42"/>
      <c r="CC119" s="42"/>
      <c r="CD119" s="140"/>
      <c r="CE119" s="42"/>
      <c r="CF119" s="42"/>
      <c r="CG119" s="140"/>
      <c r="CH119" s="42"/>
      <c r="CI119" s="42"/>
      <c r="CJ119" s="140"/>
      <c r="CK119" s="42"/>
      <c r="CL119" s="42"/>
      <c r="CM119" s="42"/>
      <c r="CN119" s="42"/>
      <c r="CO119" s="42"/>
      <c r="CP119" s="46"/>
      <c r="CQ119" s="46"/>
      <c r="CR119" s="42"/>
      <c r="CS119" s="140"/>
      <c r="CT119" s="46"/>
      <c r="CU119" s="42"/>
      <c r="CV119" s="140"/>
      <c r="CW119" s="46"/>
      <c r="CX119" s="42"/>
      <c r="CY119" s="140"/>
      <c r="CZ119" s="46"/>
      <c r="DA119" s="42"/>
      <c r="DB119" s="42"/>
      <c r="DC119" s="46"/>
      <c r="DD119" s="42"/>
      <c r="DE119" s="46"/>
      <c r="DF119" s="46"/>
      <c r="DG119" s="42"/>
      <c r="DH119" s="46"/>
      <c r="DI119" s="42"/>
      <c r="DJ119" s="42"/>
      <c r="DK119" s="140"/>
      <c r="DL119" s="42"/>
      <c r="DM119" s="42"/>
      <c r="DN119" s="140"/>
      <c r="DO119" s="46"/>
      <c r="DP119" s="42"/>
      <c r="DQ119" s="140"/>
      <c r="DR119" s="46"/>
      <c r="DS119" s="42"/>
      <c r="DT119" s="140"/>
      <c r="DU119" s="46"/>
      <c r="DV119" s="42"/>
      <c r="DW119" s="140"/>
      <c r="DX119" s="46"/>
      <c r="DY119" s="42"/>
      <c r="DZ119" s="140"/>
      <c r="EA119" s="42"/>
      <c r="EB119" s="42"/>
      <c r="EC119" s="140"/>
      <c r="ED119" s="42"/>
      <c r="EE119" s="42"/>
      <c r="EF119" s="140"/>
      <c r="EG119" s="42"/>
      <c r="EH119" s="42"/>
      <c r="EI119" s="140"/>
      <c r="EJ119" s="42"/>
      <c r="EK119" s="42"/>
      <c r="EL119" s="140"/>
      <c r="EM119" s="42"/>
      <c r="EN119" s="42"/>
      <c r="EO119" s="140"/>
      <c r="EP119" s="42"/>
      <c r="EQ119" s="42"/>
      <c r="ER119" s="140"/>
      <c r="ES119" s="42"/>
      <c r="ET119" s="42"/>
      <c r="EU119" s="140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6"/>
      <c r="GP119" s="42"/>
      <c r="GQ119" s="140"/>
      <c r="GR119" s="46"/>
      <c r="GS119" s="42"/>
      <c r="GT119" s="140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  <c r="HI119" s="42"/>
      <c r="HJ119" s="42"/>
      <c r="HK119" s="42"/>
      <c r="HL119" s="42"/>
      <c r="HM119" s="42"/>
      <c r="HN119" s="42"/>
      <c r="HO119" s="42"/>
      <c r="HP119" s="42"/>
      <c r="HQ119" s="42"/>
      <c r="HR119" s="42"/>
      <c r="HS119" s="42"/>
      <c r="HT119" s="42"/>
      <c r="HU119" s="42"/>
    </row>
    <row r="120" spans="1:229" s="18" customFormat="1" ht="15.75" x14ac:dyDescent="0.25">
      <c r="A120" s="23" t="s">
        <v>302</v>
      </c>
      <c r="B120" s="159">
        <f t="shared" si="432"/>
        <v>1809</v>
      </c>
      <c r="C120" s="159">
        <f t="shared" si="433"/>
        <v>1809</v>
      </c>
      <c r="D120" s="42">
        <f t="shared" si="230"/>
        <v>100</v>
      </c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143"/>
      <c r="BE120" s="143"/>
      <c r="BF120" s="143"/>
      <c r="BG120" s="42"/>
      <c r="BH120" s="42"/>
      <c r="BI120" s="140"/>
      <c r="BJ120" s="42"/>
      <c r="BK120" s="42"/>
      <c r="BL120" s="140"/>
      <c r="BM120" s="42"/>
      <c r="BN120" s="42"/>
      <c r="BO120" s="140"/>
      <c r="BP120" s="42"/>
      <c r="BQ120" s="42"/>
      <c r="BR120" s="140"/>
      <c r="BS120" s="42"/>
      <c r="BT120" s="42"/>
      <c r="BU120" s="140"/>
      <c r="BV120" s="42"/>
      <c r="BW120" s="42"/>
      <c r="BX120" s="140"/>
      <c r="BY120" s="42"/>
      <c r="BZ120" s="42"/>
      <c r="CA120" s="140"/>
      <c r="CB120" s="42"/>
      <c r="CC120" s="42"/>
      <c r="CD120" s="140"/>
      <c r="CE120" s="42"/>
      <c r="CF120" s="42"/>
      <c r="CG120" s="140"/>
      <c r="CH120" s="42"/>
      <c r="CI120" s="42"/>
      <c r="CJ120" s="140"/>
      <c r="CK120" s="42"/>
      <c r="CL120" s="42"/>
      <c r="CM120" s="140"/>
      <c r="CN120" s="42"/>
      <c r="CO120" s="42"/>
      <c r="CP120" s="46"/>
      <c r="CQ120" s="46"/>
      <c r="CR120" s="42"/>
      <c r="CS120" s="140"/>
      <c r="CT120" s="46"/>
      <c r="CU120" s="42"/>
      <c r="CV120" s="140"/>
      <c r="CW120" s="46"/>
      <c r="CX120" s="42"/>
      <c r="CY120" s="140"/>
      <c r="CZ120" s="46">
        <v>1809</v>
      </c>
      <c r="DA120" s="42">
        <v>1809</v>
      </c>
      <c r="DB120" s="42">
        <f t="shared" si="565"/>
        <v>100</v>
      </c>
      <c r="DC120" s="46"/>
      <c r="DD120" s="42"/>
      <c r="DE120" s="46"/>
      <c r="DF120" s="46"/>
      <c r="DG120" s="42"/>
      <c r="DH120" s="46"/>
      <c r="DI120" s="42"/>
      <c r="DJ120" s="42"/>
      <c r="DK120" s="140"/>
      <c r="DL120" s="42"/>
      <c r="DM120" s="42"/>
      <c r="DN120" s="140"/>
      <c r="DO120" s="46"/>
      <c r="DP120" s="42"/>
      <c r="DQ120" s="140"/>
      <c r="DR120" s="46"/>
      <c r="DS120" s="42"/>
      <c r="DT120" s="140"/>
      <c r="DU120" s="46"/>
      <c r="DV120" s="42"/>
      <c r="DW120" s="140"/>
      <c r="DX120" s="46"/>
      <c r="DY120" s="42"/>
      <c r="DZ120" s="140"/>
      <c r="EA120" s="42"/>
      <c r="EB120" s="42"/>
      <c r="EC120" s="140"/>
      <c r="ED120" s="42"/>
      <c r="EE120" s="42"/>
      <c r="EF120" s="140"/>
      <c r="EG120" s="42"/>
      <c r="EH120" s="42"/>
      <c r="EI120" s="140"/>
      <c r="EJ120" s="42"/>
      <c r="EK120" s="42"/>
      <c r="EL120" s="140"/>
      <c r="EM120" s="42"/>
      <c r="EN120" s="42"/>
      <c r="EO120" s="140"/>
      <c r="EP120" s="42"/>
      <c r="EQ120" s="42"/>
      <c r="ER120" s="140"/>
      <c r="ES120" s="42"/>
      <c r="ET120" s="42"/>
      <c r="EU120" s="140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  <c r="FJ120" s="42"/>
      <c r="FK120" s="42"/>
      <c r="FL120" s="42"/>
      <c r="FM120" s="42"/>
      <c r="FN120" s="42"/>
      <c r="FO120" s="42"/>
      <c r="FP120" s="42"/>
      <c r="FQ120" s="42"/>
      <c r="FR120" s="42"/>
      <c r="FS120" s="42"/>
      <c r="FT120" s="42"/>
      <c r="FU120" s="42"/>
      <c r="FV120" s="42"/>
      <c r="FW120" s="42"/>
      <c r="FX120" s="42"/>
      <c r="FY120" s="42"/>
      <c r="FZ120" s="42"/>
      <c r="GA120" s="42"/>
      <c r="GB120" s="42"/>
      <c r="GC120" s="42"/>
      <c r="GD120" s="42"/>
      <c r="GE120" s="42"/>
      <c r="GF120" s="42"/>
      <c r="GG120" s="42"/>
      <c r="GH120" s="42"/>
      <c r="GI120" s="42"/>
      <c r="GJ120" s="42"/>
      <c r="GK120" s="42"/>
      <c r="GL120" s="42"/>
      <c r="GM120" s="42"/>
      <c r="GN120" s="42"/>
      <c r="GO120" s="46"/>
      <c r="GP120" s="42"/>
      <c r="GQ120" s="140"/>
      <c r="GR120" s="46"/>
      <c r="GS120" s="42"/>
      <c r="GT120" s="140"/>
      <c r="GU120" s="42"/>
      <c r="GV120" s="42"/>
      <c r="GW120" s="42"/>
      <c r="GX120" s="42"/>
      <c r="GY120" s="42"/>
      <c r="GZ120" s="42"/>
      <c r="HA120" s="42"/>
      <c r="HB120" s="42"/>
      <c r="HC120" s="42"/>
      <c r="HD120" s="42"/>
      <c r="HE120" s="42"/>
      <c r="HF120" s="42"/>
      <c r="HG120" s="42"/>
      <c r="HH120" s="42"/>
      <c r="HI120" s="42"/>
      <c r="HJ120" s="42"/>
      <c r="HK120" s="42"/>
      <c r="HL120" s="42"/>
      <c r="HM120" s="42"/>
      <c r="HN120" s="42"/>
      <c r="HO120" s="42"/>
      <c r="HP120" s="42"/>
      <c r="HQ120" s="42"/>
      <c r="HR120" s="42"/>
      <c r="HS120" s="42"/>
      <c r="HT120" s="42"/>
      <c r="HU120" s="42"/>
    </row>
    <row r="121" spans="1:229" s="18" customFormat="1" ht="15.75" x14ac:dyDescent="0.25">
      <c r="A121" s="23" t="s">
        <v>419</v>
      </c>
      <c r="B121" s="159">
        <f t="shared" si="432"/>
        <v>3318.10005</v>
      </c>
      <c r="C121" s="159">
        <f t="shared" si="433"/>
        <v>3318.10005</v>
      </c>
      <c r="D121" s="42">
        <f t="shared" si="230"/>
        <v>100</v>
      </c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>
        <v>429.10005000000001</v>
      </c>
      <c r="AY121" s="42">
        <v>429.10005000000001</v>
      </c>
      <c r="AZ121" s="42">
        <f t="shared" si="434"/>
        <v>100</v>
      </c>
      <c r="BA121" s="42"/>
      <c r="BB121" s="42"/>
      <c r="BC121" s="42"/>
      <c r="BD121" s="143"/>
      <c r="BE121" s="143"/>
      <c r="BF121" s="143"/>
      <c r="BG121" s="42"/>
      <c r="BH121" s="42"/>
      <c r="BI121" s="140"/>
      <c r="BJ121" s="42"/>
      <c r="BK121" s="42"/>
      <c r="BL121" s="140"/>
      <c r="BM121" s="42"/>
      <c r="BN121" s="42"/>
      <c r="BO121" s="140"/>
      <c r="BP121" s="42"/>
      <c r="BQ121" s="42"/>
      <c r="BR121" s="140"/>
      <c r="BS121" s="42"/>
      <c r="BT121" s="42"/>
      <c r="BU121" s="140"/>
      <c r="BV121" s="42"/>
      <c r="BW121" s="42"/>
      <c r="BX121" s="140"/>
      <c r="BY121" s="42"/>
      <c r="BZ121" s="42"/>
      <c r="CA121" s="140"/>
      <c r="CB121" s="42"/>
      <c r="CC121" s="42"/>
      <c r="CD121" s="140"/>
      <c r="CE121" s="42"/>
      <c r="CF121" s="42"/>
      <c r="CG121" s="140"/>
      <c r="CH121" s="42"/>
      <c r="CI121" s="42"/>
      <c r="CJ121" s="140"/>
      <c r="CK121" s="42"/>
      <c r="CL121" s="42"/>
      <c r="CM121" s="140"/>
      <c r="CN121" s="42"/>
      <c r="CO121" s="42"/>
      <c r="CP121" s="46"/>
      <c r="CQ121" s="46"/>
      <c r="CR121" s="42"/>
      <c r="CS121" s="140"/>
      <c r="CT121" s="46"/>
      <c r="CU121" s="42"/>
      <c r="CV121" s="140"/>
      <c r="CW121" s="46"/>
      <c r="CX121" s="42"/>
      <c r="CY121" s="140"/>
      <c r="CZ121" s="46">
        <v>2889</v>
      </c>
      <c r="DA121" s="42">
        <v>2889</v>
      </c>
      <c r="DB121" s="42">
        <f t="shared" si="565"/>
        <v>100</v>
      </c>
      <c r="DC121" s="46"/>
      <c r="DD121" s="42"/>
      <c r="DE121" s="46"/>
      <c r="DF121" s="46"/>
      <c r="DG121" s="42"/>
      <c r="DH121" s="46"/>
      <c r="DI121" s="42"/>
      <c r="DJ121" s="42"/>
      <c r="DK121" s="140"/>
      <c r="DL121" s="42"/>
      <c r="DM121" s="42"/>
      <c r="DN121" s="140"/>
      <c r="DO121" s="46"/>
      <c r="DP121" s="42"/>
      <c r="DQ121" s="140"/>
      <c r="DR121" s="46"/>
      <c r="DS121" s="42"/>
      <c r="DT121" s="140"/>
      <c r="DU121" s="46"/>
      <c r="DV121" s="42"/>
      <c r="DW121" s="140"/>
      <c r="DX121" s="46"/>
      <c r="DY121" s="42"/>
      <c r="DZ121" s="140"/>
      <c r="EA121" s="42"/>
      <c r="EB121" s="42"/>
      <c r="EC121" s="140"/>
      <c r="ED121" s="42"/>
      <c r="EE121" s="42"/>
      <c r="EF121" s="140"/>
      <c r="EG121" s="42"/>
      <c r="EH121" s="42"/>
      <c r="EI121" s="140"/>
      <c r="EJ121" s="42"/>
      <c r="EK121" s="42"/>
      <c r="EL121" s="140"/>
      <c r="EM121" s="42"/>
      <c r="EN121" s="42"/>
      <c r="EO121" s="140"/>
      <c r="EP121" s="42"/>
      <c r="EQ121" s="42"/>
      <c r="ER121" s="140"/>
      <c r="ES121" s="42"/>
      <c r="ET121" s="42"/>
      <c r="EU121" s="140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6"/>
      <c r="GP121" s="42"/>
      <c r="GQ121" s="140"/>
      <c r="GR121" s="46"/>
      <c r="GS121" s="42"/>
      <c r="GT121" s="140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42"/>
      <c r="HI121" s="42"/>
      <c r="HJ121" s="42"/>
      <c r="HK121" s="42"/>
      <c r="HL121" s="42"/>
      <c r="HM121" s="42"/>
      <c r="HN121" s="42"/>
      <c r="HO121" s="42"/>
      <c r="HP121" s="42"/>
      <c r="HQ121" s="42"/>
      <c r="HR121" s="42"/>
      <c r="HS121" s="42"/>
      <c r="HT121" s="42"/>
      <c r="HU121" s="42"/>
    </row>
    <row r="122" spans="1:229" s="19" customFormat="1" ht="31.5" x14ac:dyDescent="0.25">
      <c r="A122" s="22" t="s">
        <v>248</v>
      </c>
      <c r="B122" s="158">
        <f t="shared" si="432"/>
        <v>241768.02203000002</v>
      </c>
      <c r="C122" s="158">
        <f t="shared" si="433"/>
        <v>141514.45129</v>
      </c>
      <c r="D122" s="48">
        <f t="shared" ref="D122" si="606">C122/B122*100</f>
        <v>58.533155088823129</v>
      </c>
      <c r="E122" s="49">
        <f t="shared" ref="E122:AH122" si="607">E123+E124+E125+E126+E127+E128+E130+E131+E132+E133+E134</f>
        <v>1609.1</v>
      </c>
      <c r="F122" s="49">
        <f t="shared" si="607"/>
        <v>1599.3004900000001</v>
      </c>
      <c r="G122" s="48">
        <f>F122/E122*100</f>
        <v>99.390994344664733</v>
      </c>
      <c r="H122" s="49">
        <f t="shared" si="607"/>
        <v>0</v>
      </c>
      <c r="I122" s="49">
        <f t="shared" si="607"/>
        <v>0</v>
      </c>
      <c r="J122" s="49">
        <f t="shared" si="607"/>
        <v>0</v>
      </c>
      <c r="K122" s="49">
        <f t="shared" si="607"/>
        <v>0</v>
      </c>
      <c r="L122" s="49">
        <f t="shared" si="607"/>
        <v>0</v>
      </c>
      <c r="M122" s="49">
        <f t="shared" si="607"/>
        <v>0</v>
      </c>
      <c r="N122" s="49">
        <f t="shared" si="607"/>
        <v>0</v>
      </c>
      <c r="O122" s="49">
        <f t="shared" si="607"/>
        <v>0</v>
      </c>
      <c r="P122" s="49">
        <f t="shared" si="607"/>
        <v>0</v>
      </c>
      <c r="Q122" s="49">
        <f t="shared" si="607"/>
        <v>0</v>
      </c>
      <c r="R122" s="49">
        <f t="shared" si="607"/>
        <v>0</v>
      </c>
      <c r="S122" s="49">
        <f t="shared" si="607"/>
        <v>0</v>
      </c>
      <c r="T122" s="49">
        <f t="shared" ref="T122:V122" si="608">T123+T124+T125+T126+T127+T128+T130+T131+T132+T133+T134</f>
        <v>0</v>
      </c>
      <c r="U122" s="49">
        <f t="shared" si="608"/>
        <v>0</v>
      </c>
      <c r="V122" s="49">
        <f t="shared" si="608"/>
        <v>0</v>
      </c>
      <c r="W122" s="49">
        <f t="shared" si="607"/>
        <v>0</v>
      </c>
      <c r="X122" s="49">
        <f t="shared" si="607"/>
        <v>0</v>
      </c>
      <c r="Y122" s="49">
        <f t="shared" si="607"/>
        <v>0</v>
      </c>
      <c r="Z122" s="49">
        <f t="shared" si="607"/>
        <v>0</v>
      </c>
      <c r="AA122" s="49">
        <f t="shared" si="607"/>
        <v>0</v>
      </c>
      <c r="AB122" s="49">
        <f t="shared" si="607"/>
        <v>0</v>
      </c>
      <c r="AC122" s="49">
        <f t="shared" si="607"/>
        <v>0</v>
      </c>
      <c r="AD122" s="49">
        <f t="shared" si="607"/>
        <v>0</v>
      </c>
      <c r="AE122" s="49">
        <f t="shared" si="607"/>
        <v>0</v>
      </c>
      <c r="AF122" s="49">
        <f t="shared" si="607"/>
        <v>0</v>
      </c>
      <c r="AG122" s="49">
        <f t="shared" si="607"/>
        <v>0</v>
      </c>
      <c r="AH122" s="49">
        <f t="shared" si="607"/>
        <v>0</v>
      </c>
      <c r="AI122" s="49"/>
      <c r="AJ122" s="49"/>
      <c r="AK122" s="48"/>
      <c r="AL122" s="49">
        <f t="shared" ref="AL122:AP122" si="609">AL123+AL124+AL125+AL126+AL127+AL128+AL130+AL131+AL132+AL133+AL134</f>
        <v>51.020410000000005</v>
      </c>
      <c r="AM122" s="49">
        <f t="shared" si="609"/>
        <v>51.020410000000005</v>
      </c>
      <c r="AN122" s="48">
        <f>AM122/AL122*100</f>
        <v>100</v>
      </c>
      <c r="AO122" s="49">
        <f t="shared" si="609"/>
        <v>73.577309999999997</v>
      </c>
      <c r="AP122" s="49">
        <f t="shared" si="609"/>
        <v>73.577309999999997</v>
      </c>
      <c r="AQ122" s="48">
        <f>AP122/AO122*100</f>
        <v>100</v>
      </c>
      <c r="AR122" s="49"/>
      <c r="AS122" s="49"/>
      <c r="AT122" s="48"/>
      <c r="AU122" s="49">
        <f t="shared" ref="AU122:BB122" si="610">AU123+AU124+AU125+AU126+AU127+AU128+AU130+AU131+AU132+AU133+AU134</f>
        <v>0</v>
      </c>
      <c r="AV122" s="49">
        <f t="shared" si="610"/>
        <v>0</v>
      </c>
      <c r="AW122" s="49">
        <f t="shared" si="610"/>
        <v>0</v>
      </c>
      <c r="AX122" s="49">
        <f t="shared" si="610"/>
        <v>2343.0755899999999</v>
      </c>
      <c r="AY122" s="49">
        <f t="shared" si="610"/>
        <v>2343.0755899999999</v>
      </c>
      <c r="AZ122" s="48">
        <f t="shared" si="434"/>
        <v>100</v>
      </c>
      <c r="BA122" s="49">
        <f t="shared" si="610"/>
        <v>10000</v>
      </c>
      <c r="BB122" s="49">
        <f t="shared" si="610"/>
        <v>9992.19254</v>
      </c>
      <c r="BC122" s="48">
        <f t="shared" ref="BC122:BC135" si="611">BB122/BA122*100</f>
        <v>99.921925400000006</v>
      </c>
      <c r="BD122" s="49">
        <f t="shared" ref="BD122:BN122" si="612">BD123+BD124+BD125+BD126+BD127+BD128+BD130+BD131+BD132+BD133+BD134</f>
        <v>29433.7</v>
      </c>
      <c r="BE122" s="49">
        <f t="shared" si="612"/>
        <v>17125.374829999997</v>
      </c>
      <c r="BF122" s="49">
        <f t="shared" si="612"/>
        <v>58.182881628881169</v>
      </c>
      <c r="BG122" s="49">
        <f t="shared" si="612"/>
        <v>6257.1910099999996</v>
      </c>
      <c r="BH122" s="49">
        <f t="shared" si="612"/>
        <v>1877.1573000000001</v>
      </c>
      <c r="BI122" s="49">
        <f>BH122/BG122*100</f>
        <v>29.999999952055166</v>
      </c>
      <c r="BJ122" s="49">
        <f t="shared" si="612"/>
        <v>0</v>
      </c>
      <c r="BK122" s="49">
        <f t="shared" si="612"/>
        <v>0</v>
      </c>
      <c r="BL122" s="49">
        <f t="shared" si="612"/>
        <v>0</v>
      </c>
      <c r="BM122" s="49">
        <f t="shared" si="612"/>
        <v>5254.9</v>
      </c>
      <c r="BN122" s="49">
        <f t="shared" si="612"/>
        <v>3050.5171700000001</v>
      </c>
      <c r="BO122" s="49">
        <f t="shared" si="152"/>
        <v>58.050908104816465</v>
      </c>
      <c r="BP122" s="49">
        <f t="shared" ref="BP122:CO122" si="613">BP123+BP124+BP125+BP126+BP127+BP128+BP130+BP131+BP132+BP133+BP134</f>
        <v>840</v>
      </c>
      <c r="BQ122" s="49">
        <f t="shared" si="613"/>
        <v>160</v>
      </c>
      <c r="BR122" s="49">
        <f t="shared" si="613"/>
        <v>19.047619047619047</v>
      </c>
      <c r="BS122" s="49">
        <f t="shared" si="613"/>
        <v>124674.66071</v>
      </c>
      <c r="BT122" s="49">
        <f t="shared" si="613"/>
        <v>63163.500759999995</v>
      </c>
      <c r="BU122" s="148">
        <f t="shared" ref="BU122" si="614">BT122/BS122*100</f>
        <v>50.66266104138171</v>
      </c>
      <c r="BV122" s="49">
        <f t="shared" si="613"/>
        <v>0</v>
      </c>
      <c r="BW122" s="49">
        <f t="shared" si="613"/>
        <v>0</v>
      </c>
      <c r="BX122" s="49">
        <f t="shared" si="613"/>
        <v>0</v>
      </c>
      <c r="BY122" s="49">
        <f t="shared" si="613"/>
        <v>0</v>
      </c>
      <c r="BZ122" s="49">
        <f t="shared" si="613"/>
        <v>0</v>
      </c>
      <c r="CA122" s="49">
        <f t="shared" si="613"/>
        <v>0</v>
      </c>
      <c r="CB122" s="49">
        <f t="shared" si="613"/>
        <v>0</v>
      </c>
      <c r="CC122" s="49">
        <f t="shared" si="613"/>
        <v>0</v>
      </c>
      <c r="CD122" s="49">
        <f t="shared" si="613"/>
        <v>0</v>
      </c>
      <c r="CE122" s="49">
        <f t="shared" si="613"/>
        <v>0</v>
      </c>
      <c r="CF122" s="49">
        <f t="shared" si="613"/>
        <v>0</v>
      </c>
      <c r="CG122" s="49">
        <f t="shared" si="613"/>
        <v>0</v>
      </c>
      <c r="CH122" s="49">
        <f t="shared" si="613"/>
        <v>0</v>
      </c>
      <c r="CI122" s="49">
        <f t="shared" si="613"/>
        <v>0</v>
      </c>
      <c r="CJ122" s="49">
        <f t="shared" si="613"/>
        <v>0</v>
      </c>
      <c r="CK122" s="49">
        <f>SUM(CK123:CK134)</f>
        <v>933.59699999999998</v>
      </c>
      <c r="CL122" s="49">
        <f>SUM(CL123:CL134)</f>
        <v>918.45210999999995</v>
      </c>
      <c r="CM122" s="148">
        <f t="shared" ref="CM122:CM129" si="615">CL122/CK122*100</f>
        <v>98.377791488190297</v>
      </c>
      <c r="CN122" s="49">
        <f t="shared" si="613"/>
        <v>104.4</v>
      </c>
      <c r="CO122" s="49">
        <f t="shared" si="613"/>
        <v>0</v>
      </c>
      <c r="CP122" s="49">
        <f>CO122/CN122*100</f>
        <v>0</v>
      </c>
      <c r="CQ122" s="49">
        <f t="shared" ref="CQ122:CX122" si="616">CQ123+CQ124+CQ125+CQ126+CQ127+CQ128+CQ130+CQ131+CQ132+CQ133+CQ134</f>
        <v>0</v>
      </c>
      <c r="CR122" s="49">
        <f t="shared" si="616"/>
        <v>0</v>
      </c>
      <c r="CS122" s="49">
        <f t="shared" si="616"/>
        <v>0</v>
      </c>
      <c r="CT122" s="49">
        <f t="shared" si="616"/>
        <v>0</v>
      </c>
      <c r="CU122" s="49">
        <f t="shared" si="616"/>
        <v>0</v>
      </c>
      <c r="CV122" s="49">
        <f t="shared" si="616"/>
        <v>0</v>
      </c>
      <c r="CW122" s="49">
        <f t="shared" si="616"/>
        <v>6733</v>
      </c>
      <c r="CX122" s="49">
        <f t="shared" si="616"/>
        <v>4359.6404000000002</v>
      </c>
      <c r="CY122" s="49">
        <f t="shared" si="159"/>
        <v>64.750340115847322</v>
      </c>
      <c r="CZ122" s="49">
        <f>SUM(CZ123:CZ134)</f>
        <v>34821</v>
      </c>
      <c r="DA122" s="49">
        <f>SUM(DA123:DA134)</f>
        <v>25129.705409999999</v>
      </c>
      <c r="DB122" s="48">
        <f t="shared" si="565"/>
        <v>72.168247350736621</v>
      </c>
      <c r="DC122" s="49">
        <f>DC123+DC124+DC125+DC126+DC127+DC128+DC130+DC131+DC132+DC133+DC134</f>
        <v>4992.5</v>
      </c>
      <c r="DD122" s="49">
        <f>DD123+DD124+DD125+DD126+DD127+DD128+DD130+DD131+DD132+DD133+DD134</f>
        <v>2087.47435</v>
      </c>
      <c r="DE122" s="49">
        <f t="shared" ref="DE122:DE123" si="617">DD122/DC122*100</f>
        <v>41.812205307961939</v>
      </c>
      <c r="DF122" s="49">
        <f t="shared" ref="DF122:EB122" si="618">DF123+DF124+DF125+DF126+DF127+DF128+DF130+DF131+DF132+DF133+DF134</f>
        <v>880.1</v>
      </c>
      <c r="DG122" s="49">
        <f t="shared" si="618"/>
        <v>80</v>
      </c>
      <c r="DH122" s="49">
        <f t="shared" ref="DH122:DH123" si="619">DG122/DF122*100</f>
        <v>9.0898761504374495</v>
      </c>
      <c r="DI122" s="49">
        <f t="shared" si="618"/>
        <v>2000</v>
      </c>
      <c r="DJ122" s="49">
        <f t="shared" si="618"/>
        <v>2000</v>
      </c>
      <c r="DK122" s="49">
        <f t="shared" si="618"/>
        <v>100</v>
      </c>
      <c r="DL122" s="49">
        <f t="shared" si="618"/>
        <v>6000</v>
      </c>
      <c r="DM122" s="49">
        <f t="shared" si="618"/>
        <v>2737.26262</v>
      </c>
      <c r="DN122" s="49">
        <f t="shared" si="618"/>
        <v>45.621043666666665</v>
      </c>
      <c r="DO122" s="49">
        <f t="shared" si="618"/>
        <v>0</v>
      </c>
      <c r="DP122" s="49">
        <f t="shared" si="618"/>
        <v>0</v>
      </c>
      <c r="DQ122" s="49">
        <f t="shared" si="618"/>
        <v>0</v>
      </c>
      <c r="DR122" s="49">
        <f t="shared" si="618"/>
        <v>0</v>
      </c>
      <c r="DS122" s="49">
        <f t="shared" si="618"/>
        <v>0</v>
      </c>
      <c r="DT122" s="49">
        <f t="shared" si="618"/>
        <v>0</v>
      </c>
      <c r="DU122" s="49">
        <f t="shared" si="618"/>
        <v>0</v>
      </c>
      <c r="DV122" s="49">
        <f t="shared" si="618"/>
        <v>0</v>
      </c>
      <c r="DW122" s="49">
        <f t="shared" si="618"/>
        <v>0</v>
      </c>
      <c r="DX122" s="49">
        <f t="shared" si="618"/>
        <v>0</v>
      </c>
      <c r="DY122" s="49">
        <f t="shared" si="618"/>
        <v>0</v>
      </c>
      <c r="DZ122" s="49">
        <f t="shared" si="618"/>
        <v>0</v>
      </c>
      <c r="EA122" s="49">
        <f t="shared" si="618"/>
        <v>0</v>
      </c>
      <c r="EB122" s="49">
        <f t="shared" si="618"/>
        <v>0</v>
      </c>
      <c r="EC122" s="49"/>
      <c r="ED122" s="49"/>
      <c r="EE122" s="49">
        <f>EE123+EE124+EE125+EE126+EE127+EE128+EE130+EE131+EE132+EE133+EE134</f>
        <v>0</v>
      </c>
      <c r="EF122" s="49"/>
      <c r="EG122" s="49">
        <f>EG123+EG124+EG125+EG126+EG127+EG128+EG130+EG131+EG132+EG133+EG134</f>
        <v>0</v>
      </c>
      <c r="EH122" s="49">
        <f>EH123+EH124+EH125+EH126+EH127+EH128+EH130+EH131+EH132+EH133+EH134</f>
        <v>0</v>
      </c>
      <c r="EI122" s="49">
        <f>EI123+EI124+EI125+EI126+EI127+EI128+EI130+EI131+EI132+EI133+EI134</f>
        <v>0</v>
      </c>
      <c r="EJ122" s="49">
        <f>EJ123+EJ124+EJ125+EJ126+EJ127+EJ128+EJ130+EJ131+EJ132+EJ133+EJ134</f>
        <v>0</v>
      </c>
      <c r="EK122" s="49">
        <f>EK123+EK124+EK125+EK126+EK127+EK128+EK130+EK131+EK132+EK133+EK134</f>
        <v>0</v>
      </c>
      <c r="EL122" s="49"/>
      <c r="EM122" s="49">
        <f t="shared" ref="EM122:EX122" si="620">EM123+EM124+EM125+EM126+EM127+EM128+EM130+EM131+EM132+EM133+EM134</f>
        <v>0</v>
      </c>
      <c r="EN122" s="49">
        <f t="shared" si="620"/>
        <v>0</v>
      </c>
      <c r="EO122" s="49"/>
      <c r="EP122" s="49">
        <f t="shared" si="620"/>
        <v>0</v>
      </c>
      <c r="EQ122" s="49">
        <f t="shared" si="620"/>
        <v>0</v>
      </c>
      <c r="ER122" s="49">
        <f t="shared" si="620"/>
        <v>0</v>
      </c>
      <c r="ES122" s="49">
        <f t="shared" ref="ES122:EU122" si="621">ES123+ES124+ES125+ES126+ES127+ES128+ES130+ES131+ES132+ES133+ES134</f>
        <v>0</v>
      </c>
      <c r="ET122" s="49">
        <f t="shared" si="621"/>
        <v>0</v>
      </c>
      <c r="EU122" s="49">
        <f t="shared" si="621"/>
        <v>0</v>
      </c>
      <c r="EV122" s="49">
        <f t="shared" si="620"/>
        <v>0</v>
      </c>
      <c r="EW122" s="49">
        <f t="shared" si="620"/>
        <v>0</v>
      </c>
      <c r="EX122" s="49">
        <f t="shared" si="620"/>
        <v>0</v>
      </c>
      <c r="EY122" s="49"/>
      <c r="EZ122" s="49"/>
      <c r="FA122" s="48"/>
      <c r="FB122" s="49">
        <f t="shared" ref="FB122:FC122" si="622">FB123+FB124+FB125+FB126+FB127+FB128+FB130+FB131+FB132+FB133+FB134</f>
        <v>0</v>
      </c>
      <c r="FC122" s="49">
        <f t="shared" si="622"/>
        <v>0</v>
      </c>
      <c r="FD122" s="48"/>
      <c r="FE122" s="49">
        <f t="shared" ref="FE122:FF122" si="623">FE123+FE124+FE125+FE126+FE127+FE128+FE130+FE131+FE132+FE133+FE134</f>
        <v>0</v>
      </c>
      <c r="FF122" s="49">
        <f t="shared" si="623"/>
        <v>0</v>
      </c>
      <c r="FG122" s="48"/>
      <c r="FH122" s="49">
        <f t="shared" ref="FH122:FI122" si="624">FH123+FH124+FH125+FH126+FH127+FH128+FH130+FH131+FH132+FH133+FH134</f>
        <v>1500</v>
      </c>
      <c r="FI122" s="49">
        <f t="shared" si="624"/>
        <v>1500</v>
      </c>
      <c r="FJ122" s="48">
        <f t="shared" ref="FJ122:FJ123" si="625">FI122/FH122*100</f>
        <v>100</v>
      </c>
      <c r="FK122" s="49">
        <f t="shared" ref="FK122:FL122" si="626">FK123+FK124+FK125+FK126+FK127+FK128+FK130+FK131+FK132+FK133+FK134</f>
        <v>3266.2</v>
      </c>
      <c r="FL122" s="49">
        <f t="shared" si="626"/>
        <v>3266.2</v>
      </c>
      <c r="FM122" s="48">
        <f t="shared" ref="FM122:FM123" si="627">FL122/FK122*100</f>
        <v>100</v>
      </c>
      <c r="FN122" s="49">
        <f t="shared" ref="FN122:FO122" si="628">FN123+FN124+FN125+FN126+FN127+FN128+FN130+FN131+FN132+FN133+FN134</f>
        <v>0</v>
      </c>
      <c r="FO122" s="49">
        <f t="shared" si="628"/>
        <v>0</v>
      </c>
      <c r="FP122" s="48"/>
      <c r="FQ122" s="49">
        <f t="shared" ref="FQ122:FR122" si="629">FQ123+FQ124+FQ125+FQ126+FQ127+FQ128+FQ130+FQ131+FQ132+FQ133+FQ134</f>
        <v>0</v>
      </c>
      <c r="FR122" s="49">
        <f t="shared" si="629"/>
        <v>0</v>
      </c>
      <c r="FS122" s="48"/>
      <c r="FT122" s="49"/>
      <c r="FU122" s="49"/>
      <c r="FV122" s="48"/>
      <c r="FW122" s="49"/>
      <c r="FX122" s="49"/>
      <c r="FY122" s="48"/>
      <c r="FZ122" s="49"/>
      <c r="GA122" s="49"/>
      <c r="GB122" s="48"/>
      <c r="GC122" s="49"/>
      <c r="GD122" s="49"/>
      <c r="GE122" s="48"/>
      <c r="GF122" s="49"/>
      <c r="GG122" s="49"/>
      <c r="GH122" s="48"/>
      <c r="GI122" s="49"/>
      <c r="GJ122" s="49"/>
      <c r="GK122" s="48"/>
      <c r="GL122" s="49">
        <f t="shared" ref="GL122:GM122" si="630">GL123+GL124+GL125+GL126+GL127+GL128+GL130+GL131+GL132+GL133+GL134</f>
        <v>0</v>
      </c>
      <c r="GM122" s="49">
        <f t="shared" si="630"/>
        <v>0</v>
      </c>
      <c r="GN122" s="48"/>
      <c r="GO122" s="49">
        <f t="shared" ref="GO122:GQ122" si="631">GO123+GO124+GO125+GO126+GO127+GO128+GO130+GO131+GO132+GO133+GO134</f>
        <v>0</v>
      </c>
      <c r="GP122" s="49">
        <f t="shared" si="631"/>
        <v>0</v>
      </c>
      <c r="GQ122" s="49">
        <f t="shared" si="631"/>
        <v>0</v>
      </c>
      <c r="GR122" s="49">
        <f t="shared" ref="GR122:GT122" si="632">GR123+GR124+GR125+GR126+GR127+GR128+GR130+GR131+GR132+GR133+GR134</f>
        <v>0</v>
      </c>
      <c r="GS122" s="49">
        <f t="shared" si="632"/>
        <v>0</v>
      </c>
      <c r="GT122" s="49">
        <f t="shared" si="632"/>
        <v>0</v>
      </c>
      <c r="GU122" s="49"/>
      <c r="GV122" s="49"/>
      <c r="GW122" s="48"/>
      <c r="GX122" s="49"/>
      <c r="GY122" s="49"/>
      <c r="GZ122" s="48"/>
      <c r="HA122" s="49"/>
      <c r="HB122" s="49"/>
      <c r="HC122" s="48"/>
      <c r="HD122" s="49"/>
      <c r="HE122" s="49"/>
      <c r="HF122" s="48"/>
      <c r="HG122" s="49"/>
      <c r="HH122" s="49"/>
      <c r="HI122" s="48"/>
      <c r="HJ122" s="49"/>
      <c r="HK122" s="49"/>
      <c r="HL122" s="48"/>
      <c r="HM122" s="49"/>
      <c r="HN122" s="49"/>
      <c r="HO122" s="48"/>
      <c r="HP122" s="49"/>
      <c r="HQ122" s="49"/>
      <c r="HR122" s="48"/>
      <c r="HS122" s="49"/>
      <c r="HT122" s="49"/>
      <c r="HU122" s="48"/>
    </row>
    <row r="123" spans="1:229" s="18" customFormat="1" ht="31.5" x14ac:dyDescent="0.25">
      <c r="A123" s="23" t="s">
        <v>247</v>
      </c>
      <c r="B123" s="159">
        <f t="shared" si="432"/>
        <v>68995.688730000009</v>
      </c>
      <c r="C123" s="159">
        <f t="shared" si="433"/>
        <v>39967.52487999999</v>
      </c>
      <c r="D123" s="42">
        <f t="shared" si="230"/>
        <v>57.927568541861241</v>
      </c>
      <c r="E123" s="46">
        <v>1609.1</v>
      </c>
      <c r="F123" s="42">
        <v>1599.3004900000001</v>
      </c>
      <c r="G123" s="42">
        <f>F123/E123*100</f>
        <v>99.390994344664733</v>
      </c>
      <c r="H123" s="46"/>
      <c r="I123" s="46"/>
      <c r="J123" s="42"/>
      <c r="K123" s="46"/>
      <c r="L123" s="46"/>
      <c r="M123" s="42"/>
      <c r="N123" s="46"/>
      <c r="O123" s="46"/>
      <c r="P123" s="42"/>
      <c r="Q123" s="46"/>
      <c r="R123" s="46"/>
      <c r="S123" s="42"/>
      <c r="T123" s="46"/>
      <c r="U123" s="46"/>
      <c r="V123" s="42"/>
      <c r="W123" s="42"/>
      <c r="X123" s="42"/>
      <c r="Y123" s="46"/>
      <c r="Z123" s="46"/>
      <c r="AA123" s="42"/>
      <c r="AB123" s="46"/>
      <c r="AC123" s="46">
        <v>0</v>
      </c>
      <c r="AD123" s="46">
        <v>0</v>
      </c>
      <c r="AE123" s="42"/>
      <c r="AF123" s="46"/>
      <c r="AG123" s="46"/>
      <c r="AH123" s="46"/>
      <c r="AI123" s="46"/>
      <c r="AJ123" s="46"/>
      <c r="AK123" s="42"/>
      <c r="AL123" s="46">
        <v>51.020410000000005</v>
      </c>
      <c r="AM123" s="46">
        <v>51.020410000000005</v>
      </c>
      <c r="AN123" s="42">
        <f>AM123/AL123*100</f>
        <v>100</v>
      </c>
      <c r="AO123" s="46">
        <v>73.577309999999997</v>
      </c>
      <c r="AP123" s="46">
        <v>73.577309999999997</v>
      </c>
      <c r="AQ123" s="42">
        <f>AP123/AO123*100</f>
        <v>100</v>
      </c>
      <c r="AR123" s="46"/>
      <c r="AS123" s="46"/>
      <c r="AT123" s="42"/>
      <c r="AU123" s="46"/>
      <c r="AV123" s="46"/>
      <c r="AW123" s="42"/>
      <c r="AX123" s="42"/>
      <c r="AY123" s="42"/>
      <c r="AZ123" s="42"/>
      <c r="BA123" s="46">
        <v>0</v>
      </c>
      <c r="BB123" s="46"/>
      <c r="BC123" s="42"/>
      <c r="BD123" s="46">
        <v>29433.7</v>
      </c>
      <c r="BE123" s="42">
        <v>17125.374829999997</v>
      </c>
      <c r="BF123" s="46">
        <f t="shared" si="149"/>
        <v>58.182881628881169</v>
      </c>
      <c r="BG123" s="46">
        <v>6257.1910099999996</v>
      </c>
      <c r="BH123" s="46">
        <v>1877.1573000000001</v>
      </c>
      <c r="BI123" s="46">
        <f>BH123/BG123*100</f>
        <v>29.999999952055166</v>
      </c>
      <c r="BJ123" s="46"/>
      <c r="BK123" s="46"/>
      <c r="BL123" s="46"/>
      <c r="BM123" s="46">
        <v>5254.9</v>
      </c>
      <c r="BN123" s="46">
        <v>3050.5171700000001</v>
      </c>
      <c r="BO123" s="46">
        <f t="shared" si="152"/>
        <v>58.050908104816465</v>
      </c>
      <c r="BP123" s="46">
        <v>840</v>
      </c>
      <c r="BQ123" s="46">
        <v>160</v>
      </c>
      <c r="BR123" s="46">
        <f t="shared" ref="BR123" si="633">BQ123/BP123*100</f>
        <v>19.047619047619047</v>
      </c>
      <c r="BS123" s="46"/>
      <c r="BT123" s="139"/>
      <c r="BU123" s="93"/>
      <c r="BV123" s="46"/>
      <c r="BW123" s="139"/>
      <c r="BX123" s="139"/>
      <c r="BY123" s="46"/>
      <c r="BZ123" s="139"/>
      <c r="CA123" s="139"/>
      <c r="CB123" s="46"/>
      <c r="CC123" s="139"/>
      <c r="CD123" s="139"/>
      <c r="CE123" s="46"/>
      <c r="CF123" s="139"/>
      <c r="CG123" s="139"/>
      <c r="CH123" s="46"/>
      <c r="CI123" s="139"/>
      <c r="CJ123" s="139"/>
      <c r="CK123" s="46"/>
      <c r="CL123" s="139"/>
      <c r="CM123" s="93"/>
      <c r="CN123" s="46">
        <v>104.4</v>
      </c>
      <c r="CO123" s="46"/>
      <c r="CP123" s="46">
        <f>CO123/CN123*100</f>
        <v>0</v>
      </c>
      <c r="CQ123" s="46"/>
      <c r="CR123" s="139"/>
      <c r="CS123" s="139"/>
      <c r="CT123" s="46"/>
      <c r="CU123" s="139"/>
      <c r="CV123" s="139"/>
      <c r="CW123" s="46">
        <v>6733</v>
      </c>
      <c r="CX123" s="46">
        <v>4359.6404000000002</v>
      </c>
      <c r="CY123" s="46">
        <f t="shared" si="159"/>
        <v>64.750340115847322</v>
      </c>
      <c r="CZ123" s="46"/>
      <c r="DA123" s="139"/>
      <c r="DB123" s="42"/>
      <c r="DC123" s="46">
        <v>4992.5</v>
      </c>
      <c r="DD123" s="46">
        <v>2087.47435</v>
      </c>
      <c r="DE123" s="46">
        <f t="shared" si="617"/>
        <v>41.812205307961939</v>
      </c>
      <c r="DF123" s="46">
        <v>880.1</v>
      </c>
      <c r="DG123" s="46">
        <v>80</v>
      </c>
      <c r="DH123" s="46">
        <f t="shared" si="619"/>
        <v>9.0898761504374495</v>
      </c>
      <c r="DI123" s="46">
        <v>2000</v>
      </c>
      <c r="DJ123" s="46">
        <v>2000</v>
      </c>
      <c r="DK123" s="46">
        <f t="shared" ref="DK123" si="634">DJ123/DI123*100</f>
        <v>100</v>
      </c>
      <c r="DL123" s="46">
        <v>6000</v>
      </c>
      <c r="DM123" s="46">
        <v>2737.26262</v>
      </c>
      <c r="DN123" s="46">
        <f t="shared" ref="DN123" si="635">DM123/DL123*100</f>
        <v>45.621043666666665</v>
      </c>
      <c r="DO123" s="46"/>
      <c r="DP123" s="139"/>
      <c r="DQ123" s="139"/>
      <c r="DR123" s="46"/>
      <c r="DS123" s="139"/>
      <c r="DT123" s="139"/>
      <c r="DU123" s="46"/>
      <c r="DV123" s="139"/>
      <c r="DW123" s="139"/>
      <c r="DX123" s="46"/>
      <c r="DY123" s="139"/>
      <c r="DZ123" s="139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>
        <v>0</v>
      </c>
      <c r="EW123" s="46">
        <v>0</v>
      </c>
      <c r="EX123" s="42"/>
      <c r="EY123" s="46"/>
      <c r="EZ123" s="46"/>
      <c r="FA123" s="42"/>
      <c r="FB123" s="46"/>
      <c r="FC123" s="46"/>
      <c r="FD123" s="42"/>
      <c r="FE123" s="46"/>
      <c r="FF123" s="46"/>
      <c r="FG123" s="42"/>
      <c r="FH123" s="46">
        <v>1500</v>
      </c>
      <c r="FI123" s="46">
        <v>1500</v>
      </c>
      <c r="FJ123" s="42">
        <f t="shared" si="625"/>
        <v>100</v>
      </c>
      <c r="FK123" s="46">
        <v>3266.2</v>
      </c>
      <c r="FL123" s="46">
        <v>3266.2</v>
      </c>
      <c r="FM123" s="42">
        <f t="shared" si="627"/>
        <v>100</v>
      </c>
      <c r="FN123" s="46"/>
      <c r="FO123" s="46"/>
      <c r="FP123" s="42"/>
      <c r="FQ123" s="46"/>
      <c r="FR123" s="46"/>
      <c r="FS123" s="42"/>
      <c r="FT123" s="46"/>
      <c r="FU123" s="46"/>
      <c r="FV123" s="42"/>
      <c r="FW123" s="46"/>
      <c r="FX123" s="46"/>
      <c r="FY123" s="42"/>
      <c r="FZ123" s="46"/>
      <c r="GA123" s="46"/>
      <c r="GB123" s="42"/>
      <c r="GC123" s="46"/>
      <c r="GD123" s="46"/>
      <c r="GE123" s="42"/>
      <c r="GF123" s="46"/>
      <c r="GG123" s="46"/>
      <c r="GH123" s="42"/>
      <c r="GI123" s="46"/>
      <c r="GJ123" s="46"/>
      <c r="GK123" s="42"/>
      <c r="GL123" s="46"/>
      <c r="GM123" s="46"/>
      <c r="GN123" s="42"/>
      <c r="GO123" s="46"/>
      <c r="GP123" s="139"/>
      <c r="GQ123" s="139"/>
      <c r="GR123" s="46"/>
      <c r="GS123" s="139"/>
      <c r="GT123" s="139"/>
      <c r="GU123" s="46"/>
      <c r="GV123" s="46"/>
      <c r="GW123" s="42"/>
      <c r="GX123" s="46"/>
      <c r="GY123" s="46"/>
      <c r="GZ123" s="42"/>
      <c r="HA123" s="46"/>
      <c r="HB123" s="46"/>
      <c r="HC123" s="42"/>
      <c r="HD123" s="46"/>
      <c r="HE123" s="46"/>
      <c r="HF123" s="42"/>
      <c r="HG123" s="46"/>
      <c r="HH123" s="46"/>
      <c r="HI123" s="42"/>
      <c r="HJ123" s="46"/>
      <c r="HK123" s="46"/>
      <c r="HL123" s="42"/>
      <c r="HM123" s="46"/>
      <c r="HN123" s="46"/>
      <c r="HO123" s="42"/>
      <c r="HP123" s="46"/>
      <c r="HQ123" s="46"/>
      <c r="HR123" s="42"/>
      <c r="HS123" s="46"/>
      <c r="HT123" s="46"/>
      <c r="HU123" s="42"/>
    </row>
    <row r="124" spans="1:229" s="18" customFormat="1" ht="15.75" x14ac:dyDescent="0.25">
      <c r="A124" s="23" t="s">
        <v>420</v>
      </c>
      <c r="B124" s="159">
        <f t="shared" si="432"/>
        <v>3579</v>
      </c>
      <c r="C124" s="159">
        <f t="shared" si="433"/>
        <v>3512.9352699999999</v>
      </c>
      <c r="D124" s="42">
        <f t="shared" si="230"/>
        <v>98.154100866163731</v>
      </c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>
        <v>1500</v>
      </c>
      <c r="AY124" s="42">
        <v>1500</v>
      </c>
      <c r="AZ124" s="42">
        <f t="shared" si="434"/>
        <v>100</v>
      </c>
      <c r="BA124" s="42"/>
      <c r="BB124" s="42"/>
      <c r="BC124" s="42"/>
      <c r="BD124" s="143"/>
      <c r="BE124" s="143"/>
      <c r="BF124" s="143"/>
      <c r="BG124" s="42"/>
      <c r="BH124" s="42"/>
      <c r="BI124" s="140"/>
      <c r="BJ124" s="42"/>
      <c r="BK124" s="42"/>
      <c r="BL124" s="140"/>
      <c r="BM124" s="42"/>
      <c r="BN124" s="42"/>
      <c r="BO124" s="140"/>
      <c r="BP124" s="42"/>
      <c r="BQ124" s="42"/>
      <c r="BR124" s="140"/>
      <c r="BS124" s="42"/>
      <c r="BT124" s="42"/>
      <c r="BU124" s="93"/>
      <c r="BV124" s="42"/>
      <c r="BW124" s="42"/>
      <c r="BX124" s="140"/>
      <c r="BY124" s="42"/>
      <c r="BZ124" s="42"/>
      <c r="CA124" s="140"/>
      <c r="CB124" s="42"/>
      <c r="CC124" s="42"/>
      <c r="CD124" s="140"/>
      <c r="CE124" s="42"/>
      <c r="CF124" s="42"/>
      <c r="CG124" s="140"/>
      <c r="CH124" s="42"/>
      <c r="CI124" s="42"/>
      <c r="CJ124" s="140"/>
      <c r="CK124" s="42"/>
      <c r="CL124" s="42"/>
      <c r="CM124" s="93"/>
      <c r="CN124" s="42"/>
      <c r="CO124" s="42"/>
      <c r="CP124" s="140"/>
      <c r="CQ124" s="46"/>
      <c r="CR124" s="42"/>
      <c r="CS124" s="140"/>
      <c r="CT124" s="46"/>
      <c r="CU124" s="42"/>
      <c r="CV124" s="140"/>
      <c r="CW124" s="46"/>
      <c r="CX124" s="42"/>
      <c r="CY124" s="140"/>
      <c r="CZ124" s="46">
        <v>2079</v>
      </c>
      <c r="DA124" s="42">
        <v>2012.9352699999999</v>
      </c>
      <c r="DB124" s="42">
        <f t="shared" si="565"/>
        <v>96.822283309283307</v>
      </c>
      <c r="DC124" s="46"/>
      <c r="DD124" s="42"/>
      <c r="DE124" s="140"/>
      <c r="DF124" s="46"/>
      <c r="DG124" s="42"/>
      <c r="DH124" s="140"/>
      <c r="DI124" s="42"/>
      <c r="DJ124" s="42"/>
      <c r="DK124" s="140"/>
      <c r="DL124" s="42"/>
      <c r="DM124" s="42"/>
      <c r="DN124" s="140"/>
      <c r="DO124" s="46"/>
      <c r="DP124" s="42"/>
      <c r="DQ124" s="140"/>
      <c r="DR124" s="46"/>
      <c r="DS124" s="42"/>
      <c r="DT124" s="140"/>
      <c r="DU124" s="46"/>
      <c r="DV124" s="42"/>
      <c r="DW124" s="140"/>
      <c r="DX124" s="46"/>
      <c r="DY124" s="42"/>
      <c r="DZ124" s="140"/>
      <c r="EA124" s="42"/>
      <c r="EB124" s="42"/>
      <c r="EC124" s="140"/>
      <c r="ED124" s="42"/>
      <c r="EE124" s="42"/>
      <c r="EF124" s="140"/>
      <c r="EG124" s="42"/>
      <c r="EH124" s="42"/>
      <c r="EI124" s="140"/>
      <c r="EJ124" s="42"/>
      <c r="EK124" s="42"/>
      <c r="EL124" s="140"/>
      <c r="EM124" s="42"/>
      <c r="EN124" s="42"/>
      <c r="EO124" s="140"/>
      <c r="EP124" s="42"/>
      <c r="EQ124" s="42"/>
      <c r="ER124" s="140"/>
      <c r="ES124" s="42"/>
      <c r="ET124" s="42"/>
      <c r="EU124" s="140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  <c r="FJ124" s="42"/>
      <c r="FK124" s="42"/>
      <c r="FL124" s="42"/>
      <c r="FM124" s="42"/>
      <c r="FN124" s="42"/>
      <c r="FO124" s="42"/>
      <c r="FP124" s="42"/>
      <c r="FQ124" s="42"/>
      <c r="FR124" s="42"/>
      <c r="FS124" s="42"/>
      <c r="FT124" s="42"/>
      <c r="FU124" s="42"/>
      <c r="FV124" s="42"/>
      <c r="FW124" s="42"/>
      <c r="FX124" s="42"/>
      <c r="FY124" s="42"/>
      <c r="FZ124" s="42"/>
      <c r="GA124" s="42"/>
      <c r="GB124" s="42"/>
      <c r="GC124" s="42"/>
      <c r="GD124" s="42"/>
      <c r="GE124" s="42"/>
      <c r="GF124" s="42"/>
      <c r="GG124" s="42"/>
      <c r="GH124" s="42"/>
      <c r="GI124" s="42"/>
      <c r="GJ124" s="42"/>
      <c r="GK124" s="42"/>
      <c r="GL124" s="42"/>
      <c r="GM124" s="42"/>
      <c r="GN124" s="42"/>
      <c r="GO124" s="46"/>
      <c r="GP124" s="42"/>
      <c r="GQ124" s="140"/>
      <c r="GR124" s="46"/>
      <c r="GS124" s="42"/>
      <c r="GT124" s="140"/>
      <c r="GU124" s="42"/>
      <c r="GV124" s="42"/>
      <c r="GW124" s="42"/>
      <c r="GX124" s="42"/>
      <c r="GY124" s="42"/>
      <c r="GZ124" s="42"/>
      <c r="HA124" s="42"/>
      <c r="HB124" s="42"/>
      <c r="HC124" s="42"/>
      <c r="HD124" s="42"/>
      <c r="HE124" s="42"/>
      <c r="HF124" s="42"/>
      <c r="HG124" s="42"/>
      <c r="HH124" s="42"/>
      <c r="HI124" s="42"/>
      <c r="HJ124" s="42"/>
      <c r="HK124" s="42"/>
      <c r="HL124" s="42"/>
      <c r="HM124" s="42"/>
      <c r="HN124" s="42"/>
      <c r="HO124" s="42"/>
      <c r="HP124" s="42"/>
      <c r="HQ124" s="42"/>
      <c r="HR124" s="42"/>
      <c r="HS124" s="42"/>
      <c r="HT124" s="42"/>
      <c r="HU124" s="42"/>
    </row>
    <row r="125" spans="1:229" s="18" customFormat="1" ht="15.75" x14ac:dyDescent="0.25">
      <c r="A125" s="23" t="s">
        <v>421</v>
      </c>
      <c r="B125" s="159">
        <f t="shared" si="432"/>
        <v>2370</v>
      </c>
      <c r="C125" s="159">
        <f t="shared" si="433"/>
        <v>2369.9994799999999</v>
      </c>
      <c r="D125" s="42">
        <f t="shared" si="230"/>
        <v>99.999978059071722</v>
      </c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143"/>
      <c r="BE125" s="143"/>
      <c r="BF125" s="143"/>
      <c r="BG125" s="42"/>
      <c r="BH125" s="42"/>
      <c r="BI125" s="140"/>
      <c r="BJ125" s="42"/>
      <c r="BK125" s="42"/>
      <c r="BL125" s="140"/>
      <c r="BM125" s="42"/>
      <c r="BN125" s="42"/>
      <c r="BO125" s="140"/>
      <c r="BP125" s="42"/>
      <c r="BQ125" s="42"/>
      <c r="BR125" s="140"/>
      <c r="BS125" s="42"/>
      <c r="BT125" s="42"/>
      <c r="BU125" s="93"/>
      <c r="BV125" s="42"/>
      <c r="BW125" s="42"/>
      <c r="BX125" s="140"/>
      <c r="BY125" s="42"/>
      <c r="BZ125" s="42"/>
      <c r="CA125" s="140"/>
      <c r="CB125" s="42"/>
      <c r="CC125" s="42"/>
      <c r="CD125" s="140"/>
      <c r="CE125" s="42"/>
      <c r="CF125" s="42"/>
      <c r="CG125" s="140"/>
      <c r="CH125" s="42"/>
      <c r="CI125" s="42"/>
      <c r="CJ125" s="140"/>
      <c r="CK125" s="42"/>
      <c r="CL125" s="42"/>
      <c r="CM125" s="93"/>
      <c r="CN125" s="42"/>
      <c r="CO125" s="42"/>
      <c r="CP125" s="140"/>
      <c r="CQ125" s="46"/>
      <c r="CR125" s="42"/>
      <c r="CS125" s="140"/>
      <c r="CT125" s="46"/>
      <c r="CU125" s="42"/>
      <c r="CV125" s="140"/>
      <c r="CW125" s="46"/>
      <c r="CX125" s="42"/>
      <c r="CY125" s="140"/>
      <c r="CZ125" s="46">
        <v>2370</v>
      </c>
      <c r="DA125" s="42">
        <v>2369.9994799999999</v>
      </c>
      <c r="DB125" s="42">
        <f t="shared" si="565"/>
        <v>99.999978059071722</v>
      </c>
      <c r="DC125" s="46"/>
      <c r="DD125" s="42"/>
      <c r="DE125" s="140"/>
      <c r="DF125" s="46"/>
      <c r="DG125" s="42"/>
      <c r="DH125" s="140"/>
      <c r="DI125" s="42"/>
      <c r="DJ125" s="42"/>
      <c r="DK125" s="140"/>
      <c r="DL125" s="42"/>
      <c r="DM125" s="42"/>
      <c r="DN125" s="140"/>
      <c r="DO125" s="46"/>
      <c r="DP125" s="42"/>
      <c r="DQ125" s="140"/>
      <c r="DR125" s="46"/>
      <c r="DS125" s="42"/>
      <c r="DT125" s="140"/>
      <c r="DU125" s="46"/>
      <c r="DV125" s="42"/>
      <c r="DW125" s="140"/>
      <c r="DX125" s="46"/>
      <c r="DY125" s="42"/>
      <c r="DZ125" s="140"/>
      <c r="EA125" s="42"/>
      <c r="EB125" s="42"/>
      <c r="EC125" s="140"/>
      <c r="ED125" s="42"/>
      <c r="EE125" s="42"/>
      <c r="EF125" s="140"/>
      <c r="EG125" s="42"/>
      <c r="EH125" s="42"/>
      <c r="EI125" s="140"/>
      <c r="EJ125" s="42"/>
      <c r="EK125" s="42"/>
      <c r="EL125" s="140"/>
      <c r="EM125" s="42"/>
      <c r="EN125" s="42"/>
      <c r="EO125" s="140"/>
      <c r="EP125" s="42"/>
      <c r="EQ125" s="42"/>
      <c r="ER125" s="140"/>
      <c r="ES125" s="42"/>
      <c r="ET125" s="42"/>
      <c r="EU125" s="140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  <c r="GD125" s="42"/>
      <c r="GE125" s="42"/>
      <c r="GF125" s="42"/>
      <c r="GG125" s="42"/>
      <c r="GH125" s="42"/>
      <c r="GI125" s="42"/>
      <c r="GJ125" s="42"/>
      <c r="GK125" s="42"/>
      <c r="GL125" s="42"/>
      <c r="GM125" s="42"/>
      <c r="GN125" s="42"/>
      <c r="GO125" s="46"/>
      <c r="GP125" s="42"/>
      <c r="GQ125" s="140"/>
      <c r="GR125" s="46"/>
      <c r="GS125" s="42"/>
      <c r="GT125" s="140"/>
      <c r="GU125" s="42"/>
      <c r="GV125" s="42"/>
      <c r="GW125" s="42"/>
      <c r="GX125" s="42"/>
      <c r="GY125" s="42"/>
      <c r="GZ125" s="42"/>
      <c r="HA125" s="42"/>
      <c r="HB125" s="42"/>
      <c r="HC125" s="42"/>
      <c r="HD125" s="42"/>
      <c r="HE125" s="42"/>
      <c r="HF125" s="42"/>
      <c r="HG125" s="42"/>
      <c r="HH125" s="42"/>
      <c r="HI125" s="42"/>
      <c r="HJ125" s="42"/>
      <c r="HK125" s="42"/>
      <c r="HL125" s="42"/>
      <c r="HM125" s="42"/>
      <c r="HN125" s="42"/>
      <c r="HO125" s="42"/>
      <c r="HP125" s="42"/>
      <c r="HQ125" s="42"/>
      <c r="HR125" s="42"/>
      <c r="HS125" s="42"/>
      <c r="HT125" s="42"/>
      <c r="HU125" s="42"/>
    </row>
    <row r="126" spans="1:229" s="18" customFormat="1" ht="15.75" x14ac:dyDescent="0.25">
      <c r="A126" s="23" t="s">
        <v>422</v>
      </c>
      <c r="B126" s="159">
        <f t="shared" si="432"/>
        <v>6351</v>
      </c>
      <c r="C126" s="159">
        <f t="shared" si="433"/>
        <v>0</v>
      </c>
      <c r="D126" s="42">
        <f t="shared" si="230"/>
        <v>0</v>
      </c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143"/>
      <c r="BE126" s="143"/>
      <c r="BF126" s="143"/>
      <c r="BG126" s="42"/>
      <c r="BH126" s="42"/>
      <c r="BI126" s="140"/>
      <c r="BJ126" s="42"/>
      <c r="BK126" s="42"/>
      <c r="BL126" s="140"/>
      <c r="BM126" s="42"/>
      <c r="BN126" s="42"/>
      <c r="BO126" s="140"/>
      <c r="BP126" s="42"/>
      <c r="BQ126" s="42"/>
      <c r="BR126" s="140"/>
      <c r="BS126" s="42"/>
      <c r="BT126" s="42"/>
      <c r="BU126" s="93"/>
      <c r="BV126" s="42"/>
      <c r="BW126" s="42"/>
      <c r="BX126" s="140"/>
      <c r="BY126" s="42"/>
      <c r="BZ126" s="42"/>
      <c r="CA126" s="140"/>
      <c r="CB126" s="42"/>
      <c r="CC126" s="42"/>
      <c r="CD126" s="140"/>
      <c r="CE126" s="42"/>
      <c r="CF126" s="42"/>
      <c r="CG126" s="140"/>
      <c r="CH126" s="42"/>
      <c r="CI126" s="42"/>
      <c r="CJ126" s="140"/>
      <c r="CK126" s="42"/>
      <c r="CL126" s="42"/>
      <c r="CM126" s="93"/>
      <c r="CN126" s="42"/>
      <c r="CO126" s="42"/>
      <c r="CP126" s="140"/>
      <c r="CQ126" s="46"/>
      <c r="CR126" s="42"/>
      <c r="CS126" s="140"/>
      <c r="CT126" s="46"/>
      <c r="CU126" s="42"/>
      <c r="CV126" s="140"/>
      <c r="CW126" s="46"/>
      <c r="CX126" s="42"/>
      <c r="CY126" s="140"/>
      <c r="CZ126" s="46">
        <v>6351</v>
      </c>
      <c r="DA126" s="42">
        <v>0</v>
      </c>
      <c r="DB126" s="42">
        <f t="shared" si="565"/>
        <v>0</v>
      </c>
      <c r="DC126" s="46"/>
      <c r="DD126" s="42"/>
      <c r="DE126" s="140"/>
      <c r="DF126" s="46"/>
      <c r="DG126" s="42"/>
      <c r="DH126" s="140"/>
      <c r="DI126" s="42"/>
      <c r="DJ126" s="42"/>
      <c r="DK126" s="140"/>
      <c r="DL126" s="42"/>
      <c r="DM126" s="42"/>
      <c r="DN126" s="140"/>
      <c r="DO126" s="46"/>
      <c r="DP126" s="42"/>
      <c r="DQ126" s="140"/>
      <c r="DR126" s="46"/>
      <c r="DS126" s="42"/>
      <c r="DT126" s="140"/>
      <c r="DU126" s="46"/>
      <c r="DV126" s="42"/>
      <c r="DW126" s="140"/>
      <c r="DX126" s="46"/>
      <c r="DY126" s="42"/>
      <c r="DZ126" s="140"/>
      <c r="EA126" s="42"/>
      <c r="EB126" s="42"/>
      <c r="EC126" s="140"/>
      <c r="ED126" s="42"/>
      <c r="EE126" s="42"/>
      <c r="EF126" s="140"/>
      <c r="EG126" s="42"/>
      <c r="EH126" s="42"/>
      <c r="EI126" s="140"/>
      <c r="EJ126" s="42"/>
      <c r="EK126" s="42"/>
      <c r="EL126" s="140"/>
      <c r="EM126" s="42"/>
      <c r="EN126" s="42"/>
      <c r="EO126" s="140"/>
      <c r="EP126" s="42"/>
      <c r="EQ126" s="42"/>
      <c r="ER126" s="140"/>
      <c r="ES126" s="42"/>
      <c r="ET126" s="42"/>
      <c r="EU126" s="140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6"/>
      <c r="GP126" s="42"/>
      <c r="GQ126" s="140"/>
      <c r="GR126" s="46"/>
      <c r="GS126" s="42"/>
      <c r="GT126" s="140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42"/>
      <c r="HI126" s="42"/>
      <c r="HJ126" s="42"/>
      <c r="HK126" s="42"/>
      <c r="HL126" s="42"/>
      <c r="HM126" s="42"/>
      <c r="HN126" s="42"/>
      <c r="HO126" s="42"/>
      <c r="HP126" s="42"/>
      <c r="HQ126" s="42"/>
      <c r="HR126" s="42"/>
      <c r="HS126" s="42"/>
      <c r="HT126" s="42"/>
      <c r="HU126" s="42"/>
    </row>
    <row r="127" spans="1:229" s="18" customFormat="1" ht="15.75" x14ac:dyDescent="0.25">
      <c r="A127" s="23" t="s">
        <v>423</v>
      </c>
      <c r="B127" s="159">
        <f t="shared" si="432"/>
        <v>3381</v>
      </c>
      <c r="C127" s="159">
        <f t="shared" si="433"/>
        <v>3011.9454000000001</v>
      </c>
      <c r="D127" s="42">
        <f t="shared" si="230"/>
        <v>89.084454303460518</v>
      </c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143"/>
      <c r="BE127" s="143"/>
      <c r="BF127" s="143"/>
      <c r="BG127" s="42"/>
      <c r="BH127" s="42"/>
      <c r="BI127" s="140"/>
      <c r="BJ127" s="42"/>
      <c r="BK127" s="42"/>
      <c r="BL127" s="140"/>
      <c r="BM127" s="42"/>
      <c r="BN127" s="42"/>
      <c r="BO127" s="140"/>
      <c r="BP127" s="42"/>
      <c r="BQ127" s="42"/>
      <c r="BR127" s="140"/>
      <c r="BS127" s="42"/>
      <c r="BT127" s="42"/>
      <c r="BU127" s="93"/>
      <c r="BV127" s="42"/>
      <c r="BW127" s="42"/>
      <c r="BX127" s="140"/>
      <c r="BY127" s="42"/>
      <c r="BZ127" s="42"/>
      <c r="CA127" s="140"/>
      <c r="CB127" s="42"/>
      <c r="CC127" s="42"/>
      <c r="CD127" s="140"/>
      <c r="CE127" s="42"/>
      <c r="CF127" s="42"/>
      <c r="CG127" s="140"/>
      <c r="CH127" s="42"/>
      <c r="CI127" s="42"/>
      <c r="CJ127" s="140"/>
      <c r="CK127" s="42"/>
      <c r="CL127" s="42"/>
      <c r="CM127" s="93"/>
      <c r="CN127" s="42"/>
      <c r="CO127" s="42"/>
      <c r="CP127" s="140"/>
      <c r="CQ127" s="46"/>
      <c r="CR127" s="42"/>
      <c r="CS127" s="140"/>
      <c r="CT127" s="46"/>
      <c r="CU127" s="42"/>
      <c r="CV127" s="140"/>
      <c r="CW127" s="46"/>
      <c r="CX127" s="42"/>
      <c r="CY127" s="140"/>
      <c r="CZ127" s="46">
        <v>3381</v>
      </c>
      <c r="DA127" s="42">
        <v>3011.9454000000001</v>
      </c>
      <c r="DB127" s="42">
        <f t="shared" si="565"/>
        <v>89.084454303460518</v>
      </c>
      <c r="DC127" s="46"/>
      <c r="DD127" s="42"/>
      <c r="DE127" s="140"/>
      <c r="DF127" s="46"/>
      <c r="DG127" s="42"/>
      <c r="DH127" s="140"/>
      <c r="DI127" s="42"/>
      <c r="DJ127" s="42"/>
      <c r="DK127" s="140"/>
      <c r="DL127" s="42"/>
      <c r="DM127" s="42"/>
      <c r="DN127" s="140"/>
      <c r="DO127" s="46"/>
      <c r="DP127" s="42"/>
      <c r="DQ127" s="140"/>
      <c r="DR127" s="46"/>
      <c r="DS127" s="42"/>
      <c r="DT127" s="140"/>
      <c r="DU127" s="46"/>
      <c r="DV127" s="42"/>
      <c r="DW127" s="140"/>
      <c r="DX127" s="46"/>
      <c r="DY127" s="42"/>
      <c r="DZ127" s="140"/>
      <c r="EA127" s="42"/>
      <c r="EB127" s="42"/>
      <c r="EC127" s="140"/>
      <c r="ED127" s="42"/>
      <c r="EE127" s="42"/>
      <c r="EF127" s="140"/>
      <c r="EG127" s="42"/>
      <c r="EH127" s="42"/>
      <c r="EI127" s="140"/>
      <c r="EJ127" s="42"/>
      <c r="EK127" s="42"/>
      <c r="EL127" s="140"/>
      <c r="EM127" s="42"/>
      <c r="EN127" s="42"/>
      <c r="EO127" s="140"/>
      <c r="EP127" s="42"/>
      <c r="EQ127" s="42"/>
      <c r="ER127" s="140"/>
      <c r="ES127" s="42"/>
      <c r="ET127" s="42"/>
      <c r="EU127" s="140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6"/>
      <c r="GP127" s="42"/>
      <c r="GQ127" s="140"/>
      <c r="GR127" s="46"/>
      <c r="GS127" s="42"/>
      <c r="GT127" s="140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  <c r="HH127" s="42"/>
      <c r="HI127" s="42"/>
      <c r="HJ127" s="42"/>
      <c r="HK127" s="42"/>
      <c r="HL127" s="42"/>
      <c r="HM127" s="42"/>
      <c r="HN127" s="42"/>
      <c r="HO127" s="42"/>
      <c r="HP127" s="42"/>
      <c r="HQ127" s="42"/>
      <c r="HR127" s="42"/>
      <c r="HS127" s="42"/>
      <c r="HT127" s="42"/>
      <c r="HU127" s="42"/>
    </row>
    <row r="128" spans="1:229" s="18" customFormat="1" ht="15.75" x14ac:dyDescent="0.25">
      <c r="A128" s="23" t="s">
        <v>424</v>
      </c>
      <c r="B128" s="159">
        <f t="shared" si="432"/>
        <v>3681</v>
      </c>
      <c r="C128" s="159">
        <f t="shared" si="433"/>
        <v>3681</v>
      </c>
      <c r="D128" s="42">
        <f t="shared" si="230"/>
        <v>100</v>
      </c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143"/>
      <c r="BE128" s="143"/>
      <c r="BF128" s="143"/>
      <c r="BG128" s="42"/>
      <c r="BH128" s="42"/>
      <c r="BI128" s="140"/>
      <c r="BJ128" s="42"/>
      <c r="BK128" s="42"/>
      <c r="BL128" s="140"/>
      <c r="BM128" s="42"/>
      <c r="BN128" s="42"/>
      <c r="BO128" s="140"/>
      <c r="BP128" s="42"/>
      <c r="BQ128" s="42"/>
      <c r="BR128" s="140"/>
      <c r="BS128" s="42"/>
      <c r="BT128" s="42"/>
      <c r="BU128" s="93"/>
      <c r="BV128" s="42"/>
      <c r="BW128" s="42"/>
      <c r="BX128" s="140"/>
      <c r="BY128" s="42"/>
      <c r="BZ128" s="42"/>
      <c r="CA128" s="140"/>
      <c r="CB128" s="42"/>
      <c r="CC128" s="42"/>
      <c r="CD128" s="140"/>
      <c r="CE128" s="42"/>
      <c r="CF128" s="42"/>
      <c r="CG128" s="140"/>
      <c r="CH128" s="42"/>
      <c r="CI128" s="42"/>
      <c r="CJ128" s="140"/>
      <c r="CK128" s="42"/>
      <c r="CL128" s="42"/>
      <c r="CM128" s="93"/>
      <c r="CN128" s="42"/>
      <c r="CO128" s="42"/>
      <c r="CP128" s="140"/>
      <c r="CQ128" s="46"/>
      <c r="CR128" s="42"/>
      <c r="CS128" s="140"/>
      <c r="CT128" s="46"/>
      <c r="CU128" s="42"/>
      <c r="CV128" s="140"/>
      <c r="CW128" s="46"/>
      <c r="CX128" s="42"/>
      <c r="CY128" s="140"/>
      <c r="CZ128" s="46">
        <v>3681</v>
      </c>
      <c r="DA128" s="42">
        <v>3681</v>
      </c>
      <c r="DB128" s="42">
        <f t="shared" si="565"/>
        <v>100</v>
      </c>
      <c r="DC128" s="46"/>
      <c r="DD128" s="42"/>
      <c r="DE128" s="140"/>
      <c r="DF128" s="46"/>
      <c r="DG128" s="42"/>
      <c r="DH128" s="140"/>
      <c r="DI128" s="42"/>
      <c r="DJ128" s="42"/>
      <c r="DK128" s="140"/>
      <c r="DL128" s="42"/>
      <c r="DM128" s="42"/>
      <c r="DN128" s="140"/>
      <c r="DO128" s="46"/>
      <c r="DP128" s="42"/>
      <c r="DQ128" s="140"/>
      <c r="DR128" s="46"/>
      <c r="DS128" s="42"/>
      <c r="DT128" s="140"/>
      <c r="DU128" s="46"/>
      <c r="DV128" s="42"/>
      <c r="DW128" s="140"/>
      <c r="DX128" s="46"/>
      <c r="DY128" s="42"/>
      <c r="DZ128" s="140"/>
      <c r="EA128" s="42"/>
      <c r="EB128" s="42"/>
      <c r="EC128" s="140"/>
      <c r="ED128" s="42"/>
      <c r="EE128" s="42"/>
      <c r="EF128" s="140"/>
      <c r="EG128" s="42"/>
      <c r="EH128" s="42"/>
      <c r="EI128" s="140"/>
      <c r="EJ128" s="42"/>
      <c r="EK128" s="42"/>
      <c r="EL128" s="140"/>
      <c r="EM128" s="42"/>
      <c r="EN128" s="42"/>
      <c r="EO128" s="140"/>
      <c r="EP128" s="42"/>
      <c r="EQ128" s="42"/>
      <c r="ER128" s="140"/>
      <c r="ES128" s="42"/>
      <c r="ET128" s="42"/>
      <c r="EU128" s="140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  <c r="FJ128" s="42"/>
      <c r="FK128" s="42"/>
      <c r="FL128" s="42"/>
      <c r="FM128" s="42"/>
      <c r="FN128" s="42"/>
      <c r="FO128" s="42"/>
      <c r="FP128" s="42"/>
      <c r="FQ128" s="42"/>
      <c r="FR128" s="42"/>
      <c r="FS128" s="42"/>
      <c r="FT128" s="42"/>
      <c r="FU128" s="42"/>
      <c r="FV128" s="42"/>
      <c r="FW128" s="42"/>
      <c r="FX128" s="42"/>
      <c r="FY128" s="42"/>
      <c r="FZ128" s="42"/>
      <c r="GA128" s="42"/>
      <c r="GB128" s="42"/>
      <c r="GC128" s="42"/>
      <c r="GD128" s="42"/>
      <c r="GE128" s="42"/>
      <c r="GF128" s="42"/>
      <c r="GG128" s="42"/>
      <c r="GH128" s="42"/>
      <c r="GI128" s="42"/>
      <c r="GJ128" s="42"/>
      <c r="GK128" s="42"/>
      <c r="GL128" s="42"/>
      <c r="GM128" s="42"/>
      <c r="GN128" s="42"/>
      <c r="GO128" s="46"/>
      <c r="GP128" s="42"/>
      <c r="GQ128" s="140"/>
      <c r="GR128" s="46"/>
      <c r="GS128" s="42"/>
      <c r="GT128" s="140"/>
      <c r="GU128" s="42"/>
      <c r="GV128" s="42"/>
      <c r="GW128" s="42"/>
      <c r="GX128" s="42"/>
      <c r="GY128" s="42"/>
      <c r="GZ128" s="42"/>
      <c r="HA128" s="42"/>
      <c r="HB128" s="42"/>
      <c r="HC128" s="42"/>
      <c r="HD128" s="42"/>
      <c r="HE128" s="42"/>
      <c r="HF128" s="42"/>
      <c r="HG128" s="42"/>
      <c r="HH128" s="42"/>
      <c r="HI128" s="42"/>
      <c r="HJ128" s="42"/>
      <c r="HK128" s="42"/>
      <c r="HL128" s="42"/>
      <c r="HM128" s="42"/>
      <c r="HN128" s="42"/>
      <c r="HO128" s="42"/>
      <c r="HP128" s="42"/>
      <c r="HQ128" s="42"/>
      <c r="HR128" s="42"/>
      <c r="HS128" s="42"/>
      <c r="HT128" s="42"/>
      <c r="HU128" s="42"/>
    </row>
    <row r="129" spans="1:229" s="18" customFormat="1" ht="15.75" x14ac:dyDescent="0.25">
      <c r="A129" s="23" t="s">
        <v>566</v>
      </c>
      <c r="B129" s="159">
        <f t="shared" si="432"/>
        <v>4146.7070000000003</v>
      </c>
      <c r="C129" s="159">
        <f t="shared" si="433"/>
        <v>4146.6578</v>
      </c>
      <c r="D129" s="42">
        <f t="shared" si="230"/>
        <v>99.998813516363697</v>
      </c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143"/>
      <c r="BE129" s="143"/>
      <c r="BF129" s="143"/>
      <c r="BG129" s="42"/>
      <c r="BH129" s="42"/>
      <c r="BI129" s="140"/>
      <c r="BJ129" s="42"/>
      <c r="BK129" s="42"/>
      <c r="BL129" s="140"/>
      <c r="BM129" s="42"/>
      <c r="BN129" s="42"/>
      <c r="BO129" s="140"/>
      <c r="BP129" s="42"/>
      <c r="BQ129" s="42"/>
      <c r="BR129" s="140"/>
      <c r="BS129" s="42"/>
      <c r="BT129" s="42"/>
      <c r="BU129" s="93"/>
      <c r="BV129" s="42"/>
      <c r="BW129" s="42"/>
      <c r="BX129" s="140"/>
      <c r="BY129" s="42"/>
      <c r="BZ129" s="42"/>
      <c r="CA129" s="140"/>
      <c r="CB129" s="42"/>
      <c r="CC129" s="42"/>
      <c r="CD129" s="140"/>
      <c r="CE129" s="42"/>
      <c r="CF129" s="42"/>
      <c r="CG129" s="140"/>
      <c r="CH129" s="42"/>
      <c r="CI129" s="42"/>
      <c r="CJ129" s="140"/>
      <c r="CK129" s="42">
        <v>630.70699999999999</v>
      </c>
      <c r="CL129" s="42">
        <v>630.70699999999999</v>
      </c>
      <c r="CM129" s="93">
        <f t="shared" si="615"/>
        <v>100</v>
      </c>
      <c r="CN129" s="42"/>
      <c r="CO129" s="42"/>
      <c r="CP129" s="140"/>
      <c r="CQ129" s="46"/>
      <c r="CR129" s="42"/>
      <c r="CS129" s="140"/>
      <c r="CT129" s="46"/>
      <c r="CU129" s="42"/>
      <c r="CV129" s="140"/>
      <c r="CW129" s="46"/>
      <c r="CX129" s="42"/>
      <c r="CY129" s="140"/>
      <c r="CZ129" s="46">
        <v>3516</v>
      </c>
      <c r="DA129" s="42">
        <v>3515.9507999999996</v>
      </c>
      <c r="DB129" s="42">
        <f t="shared" si="565"/>
        <v>99.998600682593846</v>
      </c>
      <c r="DC129" s="46"/>
      <c r="DD129" s="42"/>
      <c r="DE129" s="140"/>
      <c r="DF129" s="46"/>
      <c r="DG129" s="42"/>
      <c r="DH129" s="140"/>
      <c r="DI129" s="42"/>
      <c r="DJ129" s="42"/>
      <c r="DK129" s="140"/>
      <c r="DL129" s="42"/>
      <c r="DM129" s="42"/>
      <c r="DN129" s="140"/>
      <c r="DO129" s="46"/>
      <c r="DP129" s="42"/>
      <c r="DQ129" s="140"/>
      <c r="DR129" s="46"/>
      <c r="DS129" s="42"/>
      <c r="DT129" s="140"/>
      <c r="DU129" s="46"/>
      <c r="DV129" s="42"/>
      <c r="DW129" s="140"/>
      <c r="DX129" s="46"/>
      <c r="DY129" s="42"/>
      <c r="DZ129" s="140"/>
      <c r="EA129" s="42"/>
      <c r="EB129" s="42"/>
      <c r="EC129" s="140"/>
      <c r="ED129" s="42"/>
      <c r="EE129" s="42"/>
      <c r="EF129" s="140"/>
      <c r="EG129" s="42"/>
      <c r="EH129" s="42"/>
      <c r="EI129" s="140"/>
      <c r="EJ129" s="42"/>
      <c r="EK129" s="42"/>
      <c r="EL129" s="140"/>
      <c r="EM129" s="42"/>
      <c r="EN129" s="42"/>
      <c r="EO129" s="140"/>
      <c r="EP129" s="42"/>
      <c r="EQ129" s="42"/>
      <c r="ER129" s="140"/>
      <c r="ES129" s="42"/>
      <c r="ET129" s="42"/>
      <c r="EU129" s="140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  <c r="FJ129" s="42"/>
      <c r="FK129" s="42"/>
      <c r="FL129" s="42"/>
      <c r="FM129" s="42"/>
      <c r="FN129" s="42"/>
      <c r="FO129" s="42"/>
      <c r="FP129" s="42"/>
      <c r="FQ129" s="42"/>
      <c r="FR129" s="42"/>
      <c r="FS129" s="42"/>
      <c r="FT129" s="42"/>
      <c r="FU129" s="42"/>
      <c r="FV129" s="42"/>
      <c r="FW129" s="42"/>
      <c r="FX129" s="42"/>
      <c r="FY129" s="42"/>
      <c r="FZ129" s="42"/>
      <c r="GA129" s="42"/>
      <c r="GB129" s="42"/>
      <c r="GC129" s="42"/>
      <c r="GD129" s="42"/>
      <c r="GE129" s="42"/>
      <c r="GF129" s="42"/>
      <c r="GG129" s="42"/>
      <c r="GH129" s="42"/>
      <c r="GI129" s="42"/>
      <c r="GJ129" s="42"/>
      <c r="GK129" s="42"/>
      <c r="GL129" s="42"/>
      <c r="GM129" s="42"/>
      <c r="GN129" s="42"/>
      <c r="GO129" s="46"/>
      <c r="GP129" s="42"/>
      <c r="GQ129" s="140"/>
      <c r="GR129" s="46"/>
      <c r="GS129" s="42"/>
      <c r="GT129" s="140"/>
      <c r="GU129" s="42"/>
      <c r="GV129" s="42"/>
      <c r="GW129" s="42"/>
      <c r="GX129" s="42"/>
      <c r="GY129" s="42"/>
      <c r="GZ129" s="42"/>
      <c r="HA129" s="42"/>
      <c r="HB129" s="42"/>
      <c r="HC129" s="42"/>
      <c r="HD129" s="42"/>
      <c r="HE129" s="42"/>
      <c r="HF129" s="42"/>
      <c r="HG129" s="42"/>
      <c r="HH129" s="42"/>
      <c r="HI129" s="42"/>
      <c r="HJ129" s="42"/>
      <c r="HK129" s="42"/>
      <c r="HL129" s="42"/>
      <c r="HM129" s="42"/>
      <c r="HN129" s="42"/>
      <c r="HO129" s="42"/>
      <c r="HP129" s="42"/>
      <c r="HQ129" s="42"/>
      <c r="HR129" s="42"/>
      <c r="HS129" s="42"/>
      <c r="HT129" s="42"/>
      <c r="HU129" s="42"/>
    </row>
    <row r="130" spans="1:229" s="18" customFormat="1" ht="15.75" x14ac:dyDescent="0.25">
      <c r="A130" s="23" t="s">
        <v>425</v>
      </c>
      <c r="B130" s="159">
        <f t="shared" si="432"/>
        <v>2319</v>
      </c>
      <c r="C130" s="159">
        <f t="shared" si="433"/>
        <v>0</v>
      </c>
      <c r="D130" s="42">
        <f t="shared" si="230"/>
        <v>0</v>
      </c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143"/>
      <c r="BE130" s="143"/>
      <c r="BF130" s="143"/>
      <c r="BG130" s="42"/>
      <c r="BH130" s="42"/>
      <c r="BI130" s="140"/>
      <c r="BJ130" s="42"/>
      <c r="BK130" s="42"/>
      <c r="BL130" s="140"/>
      <c r="BM130" s="42"/>
      <c r="BN130" s="42"/>
      <c r="BO130" s="140"/>
      <c r="BP130" s="42"/>
      <c r="BQ130" s="42"/>
      <c r="BR130" s="140"/>
      <c r="BS130" s="42"/>
      <c r="BT130" s="42"/>
      <c r="BU130" s="93"/>
      <c r="BV130" s="42"/>
      <c r="BW130" s="42"/>
      <c r="BX130" s="140"/>
      <c r="BY130" s="42"/>
      <c r="BZ130" s="42"/>
      <c r="CA130" s="140"/>
      <c r="CB130" s="42"/>
      <c r="CC130" s="42"/>
      <c r="CD130" s="140"/>
      <c r="CE130" s="42"/>
      <c r="CF130" s="42"/>
      <c r="CG130" s="140"/>
      <c r="CH130" s="42"/>
      <c r="CI130" s="42"/>
      <c r="CJ130" s="140"/>
      <c r="CK130" s="42"/>
      <c r="CL130" s="42"/>
      <c r="CM130" s="93"/>
      <c r="CN130" s="42"/>
      <c r="CO130" s="42"/>
      <c r="CP130" s="140"/>
      <c r="CQ130" s="46"/>
      <c r="CR130" s="42"/>
      <c r="CS130" s="140"/>
      <c r="CT130" s="46"/>
      <c r="CU130" s="42"/>
      <c r="CV130" s="140"/>
      <c r="CW130" s="46"/>
      <c r="CX130" s="42"/>
      <c r="CY130" s="140"/>
      <c r="CZ130" s="46">
        <v>2319</v>
      </c>
      <c r="DA130" s="42">
        <v>0</v>
      </c>
      <c r="DB130" s="42">
        <f t="shared" si="565"/>
        <v>0</v>
      </c>
      <c r="DC130" s="46"/>
      <c r="DD130" s="42"/>
      <c r="DE130" s="140"/>
      <c r="DF130" s="46"/>
      <c r="DG130" s="42"/>
      <c r="DH130" s="140"/>
      <c r="DI130" s="42"/>
      <c r="DJ130" s="42"/>
      <c r="DK130" s="140"/>
      <c r="DL130" s="42"/>
      <c r="DM130" s="42"/>
      <c r="DN130" s="140"/>
      <c r="DO130" s="46"/>
      <c r="DP130" s="42"/>
      <c r="DQ130" s="140"/>
      <c r="DR130" s="46"/>
      <c r="DS130" s="42"/>
      <c r="DT130" s="140"/>
      <c r="DU130" s="46"/>
      <c r="DV130" s="42"/>
      <c r="DW130" s="140"/>
      <c r="DX130" s="46"/>
      <c r="DY130" s="42"/>
      <c r="DZ130" s="140"/>
      <c r="EA130" s="42"/>
      <c r="EB130" s="42"/>
      <c r="EC130" s="140"/>
      <c r="ED130" s="42"/>
      <c r="EE130" s="42"/>
      <c r="EF130" s="140"/>
      <c r="EG130" s="42"/>
      <c r="EH130" s="42"/>
      <c r="EI130" s="140"/>
      <c r="EJ130" s="42"/>
      <c r="EK130" s="42"/>
      <c r="EL130" s="140"/>
      <c r="EM130" s="42"/>
      <c r="EN130" s="42"/>
      <c r="EO130" s="140"/>
      <c r="EP130" s="42"/>
      <c r="EQ130" s="42"/>
      <c r="ER130" s="140"/>
      <c r="ES130" s="42"/>
      <c r="ET130" s="42"/>
      <c r="EU130" s="140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  <c r="FJ130" s="42"/>
      <c r="FK130" s="42"/>
      <c r="FL130" s="42"/>
      <c r="FM130" s="42"/>
      <c r="FN130" s="42"/>
      <c r="FO130" s="42"/>
      <c r="FP130" s="42"/>
      <c r="FQ130" s="42"/>
      <c r="FR130" s="42"/>
      <c r="FS130" s="42"/>
      <c r="FT130" s="42"/>
      <c r="FU130" s="42"/>
      <c r="FV130" s="42"/>
      <c r="FW130" s="42"/>
      <c r="FX130" s="42"/>
      <c r="FY130" s="42"/>
      <c r="FZ130" s="42"/>
      <c r="GA130" s="42"/>
      <c r="GB130" s="42"/>
      <c r="GC130" s="42"/>
      <c r="GD130" s="42"/>
      <c r="GE130" s="42"/>
      <c r="GF130" s="42"/>
      <c r="GG130" s="42"/>
      <c r="GH130" s="42"/>
      <c r="GI130" s="42"/>
      <c r="GJ130" s="42"/>
      <c r="GK130" s="42"/>
      <c r="GL130" s="42"/>
      <c r="GM130" s="42"/>
      <c r="GN130" s="42"/>
      <c r="GO130" s="46"/>
      <c r="GP130" s="42"/>
      <c r="GQ130" s="140"/>
      <c r="GR130" s="46"/>
      <c r="GS130" s="42"/>
      <c r="GT130" s="140"/>
      <c r="GU130" s="42"/>
      <c r="GV130" s="42"/>
      <c r="GW130" s="42"/>
      <c r="GX130" s="42"/>
      <c r="GY130" s="42"/>
      <c r="GZ130" s="42"/>
      <c r="HA130" s="42"/>
      <c r="HB130" s="42"/>
      <c r="HC130" s="42"/>
      <c r="HD130" s="42"/>
      <c r="HE130" s="42"/>
      <c r="HF130" s="42"/>
      <c r="HG130" s="42"/>
      <c r="HH130" s="42"/>
      <c r="HI130" s="42"/>
      <c r="HJ130" s="42"/>
      <c r="HK130" s="42"/>
      <c r="HL130" s="42"/>
      <c r="HM130" s="42"/>
      <c r="HN130" s="42"/>
      <c r="HO130" s="42"/>
      <c r="HP130" s="42"/>
      <c r="HQ130" s="42"/>
      <c r="HR130" s="42"/>
      <c r="HS130" s="42"/>
      <c r="HT130" s="42"/>
      <c r="HU130" s="42"/>
    </row>
    <row r="131" spans="1:229" s="18" customFormat="1" ht="15.75" x14ac:dyDescent="0.25">
      <c r="A131" s="23" t="s">
        <v>426</v>
      </c>
      <c r="B131" s="159">
        <f t="shared" si="432"/>
        <v>1800</v>
      </c>
      <c r="C131" s="159">
        <f t="shared" si="433"/>
        <v>1213.87446</v>
      </c>
      <c r="D131" s="42">
        <f t="shared" si="230"/>
        <v>67.437470000000005</v>
      </c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143"/>
      <c r="BE131" s="143"/>
      <c r="BF131" s="143"/>
      <c r="BG131" s="42"/>
      <c r="BH131" s="42"/>
      <c r="BI131" s="140"/>
      <c r="BJ131" s="42"/>
      <c r="BK131" s="42"/>
      <c r="BL131" s="140"/>
      <c r="BM131" s="42"/>
      <c r="BN131" s="42"/>
      <c r="BO131" s="140"/>
      <c r="BP131" s="42"/>
      <c r="BQ131" s="42"/>
      <c r="BR131" s="140"/>
      <c r="BS131" s="42"/>
      <c r="BT131" s="42"/>
      <c r="BU131" s="93"/>
      <c r="BV131" s="42"/>
      <c r="BW131" s="42"/>
      <c r="BX131" s="140"/>
      <c r="BY131" s="42"/>
      <c r="BZ131" s="42"/>
      <c r="CA131" s="140"/>
      <c r="CB131" s="42"/>
      <c r="CC131" s="42"/>
      <c r="CD131" s="140"/>
      <c r="CE131" s="42"/>
      <c r="CF131" s="42"/>
      <c r="CG131" s="140"/>
      <c r="CH131" s="42"/>
      <c r="CI131" s="42"/>
      <c r="CJ131" s="140"/>
      <c r="CK131" s="42"/>
      <c r="CL131" s="42"/>
      <c r="CM131" s="93"/>
      <c r="CN131" s="42"/>
      <c r="CO131" s="42"/>
      <c r="CP131" s="140"/>
      <c r="CQ131" s="46"/>
      <c r="CR131" s="42"/>
      <c r="CS131" s="140"/>
      <c r="CT131" s="46"/>
      <c r="CU131" s="42"/>
      <c r="CV131" s="140"/>
      <c r="CW131" s="46"/>
      <c r="CX131" s="42"/>
      <c r="CY131" s="140"/>
      <c r="CZ131" s="46">
        <v>1800</v>
      </c>
      <c r="DA131" s="42">
        <v>1213.87446</v>
      </c>
      <c r="DB131" s="42">
        <f t="shared" si="565"/>
        <v>67.437470000000005</v>
      </c>
      <c r="DC131" s="46"/>
      <c r="DD131" s="42"/>
      <c r="DE131" s="140"/>
      <c r="DF131" s="46"/>
      <c r="DG131" s="42"/>
      <c r="DH131" s="140"/>
      <c r="DI131" s="42"/>
      <c r="DJ131" s="42"/>
      <c r="DK131" s="140"/>
      <c r="DL131" s="42"/>
      <c r="DM131" s="42"/>
      <c r="DN131" s="140"/>
      <c r="DO131" s="46"/>
      <c r="DP131" s="42"/>
      <c r="DQ131" s="140"/>
      <c r="DR131" s="46"/>
      <c r="DS131" s="42"/>
      <c r="DT131" s="140"/>
      <c r="DU131" s="46"/>
      <c r="DV131" s="42"/>
      <c r="DW131" s="140"/>
      <c r="DX131" s="46"/>
      <c r="DY131" s="42"/>
      <c r="DZ131" s="140"/>
      <c r="EA131" s="42"/>
      <c r="EB131" s="42"/>
      <c r="EC131" s="140"/>
      <c r="ED131" s="42"/>
      <c r="EE131" s="42"/>
      <c r="EF131" s="140"/>
      <c r="EG131" s="42"/>
      <c r="EH131" s="42"/>
      <c r="EI131" s="140"/>
      <c r="EJ131" s="42"/>
      <c r="EK131" s="42"/>
      <c r="EL131" s="140"/>
      <c r="EM131" s="42"/>
      <c r="EN131" s="42"/>
      <c r="EO131" s="140"/>
      <c r="EP131" s="42"/>
      <c r="EQ131" s="42"/>
      <c r="ER131" s="140"/>
      <c r="ES131" s="42"/>
      <c r="ET131" s="42"/>
      <c r="EU131" s="140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  <c r="FJ131" s="42"/>
      <c r="FK131" s="42"/>
      <c r="FL131" s="42"/>
      <c r="FM131" s="42"/>
      <c r="FN131" s="42"/>
      <c r="FO131" s="42"/>
      <c r="FP131" s="42"/>
      <c r="FQ131" s="42"/>
      <c r="FR131" s="42"/>
      <c r="FS131" s="42"/>
      <c r="FT131" s="42"/>
      <c r="FU131" s="42"/>
      <c r="FV131" s="42"/>
      <c r="FW131" s="42"/>
      <c r="FX131" s="42"/>
      <c r="FY131" s="42"/>
      <c r="FZ131" s="42"/>
      <c r="GA131" s="42"/>
      <c r="GB131" s="42"/>
      <c r="GC131" s="42"/>
      <c r="GD131" s="42"/>
      <c r="GE131" s="42"/>
      <c r="GF131" s="42"/>
      <c r="GG131" s="42"/>
      <c r="GH131" s="42"/>
      <c r="GI131" s="42"/>
      <c r="GJ131" s="42"/>
      <c r="GK131" s="42"/>
      <c r="GL131" s="42"/>
      <c r="GM131" s="42"/>
      <c r="GN131" s="42"/>
      <c r="GO131" s="46"/>
      <c r="GP131" s="42"/>
      <c r="GQ131" s="140"/>
      <c r="GR131" s="46"/>
      <c r="GS131" s="42"/>
      <c r="GT131" s="140"/>
      <c r="GU131" s="42"/>
      <c r="GV131" s="42"/>
      <c r="GW131" s="42"/>
      <c r="GX131" s="42"/>
      <c r="GY131" s="42"/>
      <c r="GZ131" s="42"/>
      <c r="HA131" s="42"/>
      <c r="HB131" s="42"/>
      <c r="HC131" s="42"/>
      <c r="HD131" s="42"/>
      <c r="HE131" s="42"/>
      <c r="HF131" s="42"/>
      <c r="HG131" s="42"/>
      <c r="HH131" s="42"/>
      <c r="HI131" s="42"/>
      <c r="HJ131" s="42"/>
      <c r="HK131" s="42"/>
      <c r="HL131" s="42"/>
      <c r="HM131" s="42"/>
      <c r="HN131" s="42"/>
      <c r="HO131" s="42"/>
      <c r="HP131" s="42"/>
      <c r="HQ131" s="42"/>
      <c r="HR131" s="42"/>
      <c r="HS131" s="42"/>
      <c r="HT131" s="42"/>
      <c r="HU131" s="42"/>
    </row>
    <row r="132" spans="1:229" s="18" customFormat="1" ht="15.75" x14ac:dyDescent="0.25">
      <c r="A132" s="23" t="s">
        <v>427</v>
      </c>
      <c r="B132" s="159">
        <f t="shared" si="432"/>
        <v>5445</v>
      </c>
      <c r="C132" s="159">
        <f t="shared" si="433"/>
        <v>5445</v>
      </c>
      <c r="D132" s="42">
        <f t="shared" si="230"/>
        <v>100</v>
      </c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143"/>
      <c r="BE132" s="143"/>
      <c r="BF132" s="143"/>
      <c r="BG132" s="42"/>
      <c r="BH132" s="42"/>
      <c r="BI132" s="140"/>
      <c r="BJ132" s="42"/>
      <c r="BK132" s="42"/>
      <c r="BL132" s="140"/>
      <c r="BM132" s="42"/>
      <c r="BN132" s="42"/>
      <c r="BO132" s="140"/>
      <c r="BP132" s="42"/>
      <c r="BQ132" s="42"/>
      <c r="BR132" s="140"/>
      <c r="BS132" s="42"/>
      <c r="BT132" s="42"/>
      <c r="BU132" s="93"/>
      <c r="BV132" s="42"/>
      <c r="BW132" s="42"/>
      <c r="BX132" s="140"/>
      <c r="BY132" s="42"/>
      <c r="BZ132" s="42"/>
      <c r="CA132" s="140"/>
      <c r="CB132" s="42"/>
      <c r="CC132" s="42"/>
      <c r="CD132" s="140"/>
      <c r="CE132" s="42"/>
      <c r="CF132" s="42"/>
      <c r="CG132" s="140"/>
      <c r="CH132" s="42"/>
      <c r="CI132" s="42"/>
      <c r="CJ132" s="140"/>
      <c r="CK132" s="42"/>
      <c r="CL132" s="42"/>
      <c r="CM132" s="93"/>
      <c r="CN132" s="42"/>
      <c r="CO132" s="42"/>
      <c r="CP132" s="140"/>
      <c r="CQ132" s="46"/>
      <c r="CR132" s="42"/>
      <c r="CS132" s="140"/>
      <c r="CT132" s="46"/>
      <c r="CU132" s="42"/>
      <c r="CV132" s="140"/>
      <c r="CW132" s="46"/>
      <c r="CX132" s="42"/>
      <c r="CY132" s="140"/>
      <c r="CZ132" s="46">
        <v>5445</v>
      </c>
      <c r="DA132" s="42">
        <v>5445</v>
      </c>
      <c r="DB132" s="42">
        <f t="shared" si="565"/>
        <v>100</v>
      </c>
      <c r="DC132" s="46"/>
      <c r="DD132" s="42"/>
      <c r="DE132" s="140"/>
      <c r="DF132" s="46"/>
      <c r="DG132" s="42"/>
      <c r="DH132" s="140"/>
      <c r="DI132" s="42"/>
      <c r="DJ132" s="42"/>
      <c r="DK132" s="140"/>
      <c r="DL132" s="42"/>
      <c r="DM132" s="42"/>
      <c r="DN132" s="140"/>
      <c r="DO132" s="46"/>
      <c r="DP132" s="42"/>
      <c r="DQ132" s="140"/>
      <c r="DR132" s="46"/>
      <c r="DS132" s="42"/>
      <c r="DT132" s="140"/>
      <c r="DU132" s="46"/>
      <c r="DV132" s="42"/>
      <c r="DW132" s="140"/>
      <c r="DX132" s="46"/>
      <c r="DY132" s="42"/>
      <c r="DZ132" s="140"/>
      <c r="EA132" s="42"/>
      <c r="EB132" s="42"/>
      <c r="EC132" s="140"/>
      <c r="ED132" s="42"/>
      <c r="EE132" s="42"/>
      <c r="EF132" s="140"/>
      <c r="EG132" s="42"/>
      <c r="EH132" s="42"/>
      <c r="EI132" s="140"/>
      <c r="EJ132" s="42"/>
      <c r="EK132" s="42"/>
      <c r="EL132" s="140"/>
      <c r="EM132" s="42"/>
      <c r="EN132" s="42"/>
      <c r="EO132" s="140"/>
      <c r="EP132" s="42"/>
      <c r="EQ132" s="42"/>
      <c r="ER132" s="140"/>
      <c r="ES132" s="42"/>
      <c r="ET132" s="42"/>
      <c r="EU132" s="140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  <c r="FJ132" s="42"/>
      <c r="FK132" s="42"/>
      <c r="FL132" s="42"/>
      <c r="FM132" s="42"/>
      <c r="FN132" s="42"/>
      <c r="FO132" s="42"/>
      <c r="FP132" s="42"/>
      <c r="FQ132" s="42"/>
      <c r="FR132" s="42"/>
      <c r="FS132" s="42"/>
      <c r="FT132" s="42"/>
      <c r="FU132" s="42"/>
      <c r="FV132" s="42"/>
      <c r="FW132" s="42"/>
      <c r="FX132" s="42"/>
      <c r="FY132" s="42"/>
      <c r="FZ132" s="42"/>
      <c r="GA132" s="42"/>
      <c r="GB132" s="42"/>
      <c r="GC132" s="42"/>
      <c r="GD132" s="42"/>
      <c r="GE132" s="42"/>
      <c r="GF132" s="42"/>
      <c r="GG132" s="42"/>
      <c r="GH132" s="42"/>
      <c r="GI132" s="42"/>
      <c r="GJ132" s="42"/>
      <c r="GK132" s="42"/>
      <c r="GL132" s="42"/>
      <c r="GM132" s="42"/>
      <c r="GN132" s="42"/>
      <c r="GO132" s="46"/>
      <c r="GP132" s="42"/>
      <c r="GQ132" s="140"/>
      <c r="GR132" s="46"/>
      <c r="GS132" s="42"/>
      <c r="GT132" s="140"/>
      <c r="GU132" s="42"/>
      <c r="GV132" s="42"/>
      <c r="GW132" s="42"/>
      <c r="GX132" s="42"/>
      <c r="GY132" s="42"/>
      <c r="GZ132" s="42"/>
      <c r="HA132" s="42"/>
      <c r="HB132" s="42"/>
      <c r="HC132" s="42"/>
      <c r="HD132" s="42"/>
      <c r="HE132" s="42"/>
      <c r="HF132" s="42"/>
      <c r="HG132" s="42"/>
      <c r="HH132" s="42"/>
      <c r="HI132" s="42"/>
      <c r="HJ132" s="42"/>
      <c r="HK132" s="42"/>
      <c r="HL132" s="42"/>
      <c r="HM132" s="42"/>
      <c r="HN132" s="42"/>
      <c r="HO132" s="42"/>
      <c r="HP132" s="42"/>
      <c r="HQ132" s="42"/>
      <c r="HR132" s="42"/>
      <c r="HS132" s="42"/>
      <c r="HT132" s="42"/>
      <c r="HU132" s="42"/>
    </row>
    <row r="133" spans="1:229" s="18" customFormat="1" ht="15.75" x14ac:dyDescent="0.25">
      <c r="A133" s="23" t="s">
        <v>246</v>
      </c>
      <c r="B133" s="159">
        <f t="shared" si="432"/>
        <v>134674.66071</v>
      </c>
      <c r="C133" s="159">
        <f t="shared" si="433"/>
        <v>73155.693299999999</v>
      </c>
      <c r="D133" s="42">
        <f t="shared" si="230"/>
        <v>54.320310082331602</v>
      </c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>
        <v>10000</v>
      </c>
      <c r="BB133" s="42">
        <v>9992.19254</v>
      </c>
      <c r="BC133" s="42">
        <f t="shared" si="611"/>
        <v>99.921925400000006</v>
      </c>
      <c r="BD133" s="143"/>
      <c r="BE133" s="143"/>
      <c r="BF133" s="143"/>
      <c r="BG133" s="42"/>
      <c r="BH133" s="42"/>
      <c r="BI133" s="140"/>
      <c r="BJ133" s="42"/>
      <c r="BK133" s="42"/>
      <c r="BL133" s="140"/>
      <c r="BM133" s="42"/>
      <c r="BN133" s="42"/>
      <c r="BO133" s="140"/>
      <c r="BP133" s="42"/>
      <c r="BQ133" s="42"/>
      <c r="BR133" s="140"/>
      <c r="BS133" s="42">
        <v>124674.66071</v>
      </c>
      <c r="BT133" s="42">
        <v>63163.500759999995</v>
      </c>
      <c r="BU133" s="93">
        <f>BT133/BS133*100</f>
        <v>50.66266104138171</v>
      </c>
      <c r="BV133" s="42"/>
      <c r="BW133" s="42"/>
      <c r="BX133" s="140"/>
      <c r="BY133" s="42"/>
      <c r="BZ133" s="42"/>
      <c r="CA133" s="140"/>
      <c r="CB133" s="42"/>
      <c r="CC133" s="42"/>
      <c r="CD133" s="140"/>
      <c r="CE133" s="42"/>
      <c r="CF133" s="42"/>
      <c r="CG133" s="140"/>
      <c r="CH133" s="42"/>
      <c r="CI133" s="42"/>
      <c r="CJ133" s="140"/>
      <c r="CK133" s="42"/>
      <c r="CL133" s="42"/>
      <c r="CM133" s="93"/>
      <c r="CN133" s="42"/>
      <c r="CO133" s="42"/>
      <c r="CP133" s="140"/>
      <c r="CQ133" s="46"/>
      <c r="CR133" s="42"/>
      <c r="CS133" s="140"/>
      <c r="CT133" s="46"/>
      <c r="CU133" s="42"/>
      <c r="CV133" s="140"/>
      <c r="CW133" s="46"/>
      <c r="CX133" s="42"/>
      <c r="CY133" s="140"/>
      <c r="CZ133" s="46"/>
      <c r="DA133" s="42"/>
      <c r="DB133" s="42"/>
      <c r="DC133" s="46"/>
      <c r="DD133" s="42"/>
      <c r="DE133" s="140"/>
      <c r="DF133" s="46"/>
      <c r="DG133" s="42"/>
      <c r="DH133" s="140"/>
      <c r="DI133" s="42"/>
      <c r="DJ133" s="42"/>
      <c r="DK133" s="140"/>
      <c r="DL133" s="42"/>
      <c r="DM133" s="42"/>
      <c r="DN133" s="140"/>
      <c r="DO133" s="46"/>
      <c r="DP133" s="42"/>
      <c r="DQ133" s="140"/>
      <c r="DR133" s="46"/>
      <c r="DS133" s="42"/>
      <c r="DT133" s="140"/>
      <c r="DU133" s="46"/>
      <c r="DV133" s="42"/>
      <c r="DW133" s="140"/>
      <c r="DX133" s="46"/>
      <c r="DY133" s="42"/>
      <c r="DZ133" s="140"/>
      <c r="EA133" s="42"/>
      <c r="EB133" s="42"/>
      <c r="EC133" s="140"/>
      <c r="ED133" s="42"/>
      <c r="EE133" s="42"/>
      <c r="EF133" s="140"/>
      <c r="EG133" s="42"/>
      <c r="EH133" s="42"/>
      <c r="EI133" s="140"/>
      <c r="EJ133" s="42"/>
      <c r="EK133" s="42"/>
      <c r="EL133" s="140"/>
      <c r="EM133" s="42"/>
      <c r="EN133" s="42"/>
      <c r="EO133" s="140"/>
      <c r="EP133" s="42"/>
      <c r="EQ133" s="42"/>
      <c r="ER133" s="140"/>
      <c r="ES133" s="42"/>
      <c r="ET133" s="42"/>
      <c r="EU133" s="140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2"/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2"/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2"/>
      <c r="GI133" s="42"/>
      <c r="GJ133" s="42"/>
      <c r="GK133" s="42"/>
      <c r="GL133" s="42"/>
      <c r="GM133" s="42"/>
      <c r="GN133" s="42"/>
      <c r="GO133" s="46"/>
      <c r="GP133" s="42"/>
      <c r="GQ133" s="140"/>
      <c r="GR133" s="46"/>
      <c r="GS133" s="42"/>
      <c r="GT133" s="140"/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42"/>
      <c r="HI133" s="42"/>
      <c r="HJ133" s="42"/>
      <c r="HK133" s="42"/>
      <c r="HL133" s="42"/>
      <c r="HM133" s="42"/>
      <c r="HN133" s="42"/>
      <c r="HO133" s="42"/>
      <c r="HP133" s="42"/>
      <c r="HQ133" s="42"/>
      <c r="HR133" s="42"/>
      <c r="HS133" s="42"/>
      <c r="HT133" s="42"/>
      <c r="HU133" s="42"/>
    </row>
    <row r="134" spans="1:229" s="18" customFormat="1" ht="15.75" x14ac:dyDescent="0.25">
      <c r="A134" s="23" t="s">
        <v>428</v>
      </c>
      <c r="B134" s="159">
        <f t="shared" si="432"/>
        <v>5024.9655899999998</v>
      </c>
      <c r="C134" s="159">
        <f t="shared" si="433"/>
        <v>5009.8207000000002</v>
      </c>
      <c r="D134" s="42">
        <f t="shared" si="230"/>
        <v>99.698607090362188</v>
      </c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>
        <v>843.07558999999992</v>
      </c>
      <c r="AY134" s="42">
        <v>843.07558999999992</v>
      </c>
      <c r="AZ134" s="42">
        <f t="shared" si="434"/>
        <v>100</v>
      </c>
      <c r="BA134" s="42"/>
      <c r="BB134" s="42"/>
      <c r="BC134" s="42"/>
      <c r="BD134" s="143"/>
      <c r="BE134" s="143"/>
      <c r="BF134" s="143"/>
      <c r="BG134" s="42"/>
      <c r="BH134" s="42"/>
      <c r="BI134" s="140"/>
      <c r="BJ134" s="42"/>
      <c r="BK134" s="42"/>
      <c r="BL134" s="140"/>
      <c r="BM134" s="42"/>
      <c r="BN134" s="42"/>
      <c r="BO134" s="140"/>
      <c r="BP134" s="42"/>
      <c r="BQ134" s="42"/>
      <c r="BR134" s="140"/>
      <c r="BS134" s="42"/>
      <c r="BT134" s="42"/>
      <c r="BU134" s="93"/>
      <c r="BV134" s="42"/>
      <c r="BW134" s="42"/>
      <c r="BX134" s="140"/>
      <c r="BY134" s="42"/>
      <c r="BZ134" s="42"/>
      <c r="CA134" s="140"/>
      <c r="CB134" s="42"/>
      <c r="CC134" s="42"/>
      <c r="CD134" s="140"/>
      <c r="CE134" s="42"/>
      <c r="CF134" s="42"/>
      <c r="CG134" s="140"/>
      <c r="CH134" s="42"/>
      <c r="CI134" s="42"/>
      <c r="CJ134" s="140"/>
      <c r="CK134" s="42">
        <v>302.89</v>
      </c>
      <c r="CL134" s="42">
        <v>287.74511000000001</v>
      </c>
      <c r="CM134" s="93">
        <f>CL134/CK134*100</f>
        <v>94.999871240384309</v>
      </c>
      <c r="CN134" s="42"/>
      <c r="CO134" s="42"/>
      <c r="CP134" s="140"/>
      <c r="CQ134" s="46"/>
      <c r="CR134" s="42"/>
      <c r="CS134" s="140"/>
      <c r="CT134" s="46"/>
      <c r="CU134" s="42"/>
      <c r="CV134" s="140"/>
      <c r="CW134" s="46"/>
      <c r="CX134" s="42"/>
      <c r="CY134" s="140"/>
      <c r="CZ134" s="46">
        <v>3879</v>
      </c>
      <c r="DA134" s="42">
        <v>3879</v>
      </c>
      <c r="DB134" s="42">
        <f t="shared" si="565"/>
        <v>100</v>
      </c>
      <c r="DC134" s="46"/>
      <c r="DD134" s="42"/>
      <c r="DE134" s="140"/>
      <c r="DF134" s="46"/>
      <c r="DG134" s="42"/>
      <c r="DH134" s="140"/>
      <c r="DI134" s="42"/>
      <c r="DJ134" s="42"/>
      <c r="DK134" s="140"/>
      <c r="DL134" s="42"/>
      <c r="DM134" s="42"/>
      <c r="DN134" s="140"/>
      <c r="DO134" s="46"/>
      <c r="DP134" s="42"/>
      <c r="DQ134" s="140"/>
      <c r="DR134" s="46"/>
      <c r="DS134" s="42"/>
      <c r="DT134" s="140"/>
      <c r="DU134" s="46"/>
      <c r="DV134" s="42"/>
      <c r="DW134" s="140"/>
      <c r="DX134" s="46"/>
      <c r="DY134" s="42"/>
      <c r="DZ134" s="140"/>
      <c r="EA134" s="42"/>
      <c r="EB134" s="42"/>
      <c r="EC134" s="140"/>
      <c r="ED134" s="42"/>
      <c r="EE134" s="42"/>
      <c r="EF134" s="140"/>
      <c r="EG134" s="42"/>
      <c r="EH134" s="42"/>
      <c r="EI134" s="140"/>
      <c r="EJ134" s="42"/>
      <c r="EK134" s="42"/>
      <c r="EL134" s="140"/>
      <c r="EM134" s="42"/>
      <c r="EN134" s="42"/>
      <c r="EO134" s="140"/>
      <c r="EP134" s="42"/>
      <c r="EQ134" s="42"/>
      <c r="ER134" s="140"/>
      <c r="ES134" s="42"/>
      <c r="ET134" s="42"/>
      <c r="EU134" s="140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  <c r="FJ134" s="42"/>
      <c r="FK134" s="42"/>
      <c r="FL134" s="42"/>
      <c r="FM134" s="42"/>
      <c r="FN134" s="42"/>
      <c r="FO134" s="42"/>
      <c r="FP134" s="42"/>
      <c r="FQ134" s="42"/>
      <c r="FR134" s="42"/>
      <c r="FS134" s="42"/>
      <c r="FT134" s="42"/>
      <c r="FU134" s="42"/>
      <c r="FV134" s="42"/>
      <c r="FW134" s="42"/>
      <c r="FX134" s="42"/>
      <c r="FY134" s="42"/>
      <c r="FZ134" s="42"/>
      <c r="GA134" s="42"/>
      <c r="GB134" s="42"/>
      <c r="GC134" s="42"/>
      <c r="GD134" s="42"/>
      <c r="GE134" s="42"/>
      <c r="GF134" s="42"/>
      <c r="GG134" s="42"/>
      <c r="GH134" s="42"/>
      <c r="GI134" s="42"/>
      <c r="GJ134" s="42"/>
      <c r="GK134" s="42"/>
      <c r="GL134" s="42"/>
      <c r="GM134" s="42"/>
      <c r="GN134" s="42"/>
      <c r="GO134" s="46"/>
      <c r="GP134" s="42"/>
      <c r="GQ134" s="140"/>
      <c r="GR134" s="46"/>
      <c r="GS134" s="42"/>
      <c r="GT134" s="140"/>
      <c r="GU134" s="42"/>
      <c r="GV134" s="42"/>
      <c r="GW134" s="42"/>
      <c r="GX134" s="42"/>
      <c r="GY134" s="42"/>
      <c r="GZ134" s="42"/>
      <c r="HA134" s="42"/>
      <c r="HB134" s="42"/>
      <c r="HC134" s="42"/>
      <c r="HD134" s="42"/>
      <c r="HE134" s="42"/>
      <c r="HF134" s="42"/>
      <c r="HG134" s="42"/>
      <c r="HH134" s="42"/>
      <c r="HI134" s="42"/>
      <c r="HJ134" s="42"/>
      <c r="HK134" s="42"/>
      <c r="HL134" s="42"/>
      <c r="HM134" s="42"/>
      <c r="HN134" s="42"/>
      <c r="HO134" s="42"/>
      <c r="HP134" s="42"/>
      <c r="HQ134" s="42"/>
      <c r="HR134" s="42"/>
      <c r="HS134" s="42"/>
      <c r="HT134" s="42"/>
      <c r="HU134" s="42"/>
    </row>
    <row r="135" spans="1:229" s="19" customFormat="1" ht="31.5" x14ac:dyDescent="0.25">
      <c r="A135" s="24" t="s">
        <v>251</v>
      </c>
      <c r="B135" s="158">
        <f t="shared" si="432"/>
        <v>784989.50454999984</v>
      </c>
      <c r="C135" s="158">
        <f t="shared" si="433"/>
        <v>289218.08726</v>
      </c>
      <c r="D135" s="48">
        <f t="shared" ref="D135" si="636">C135/B135*100</f>
        <v>36.843561039175434</v>
      </c>
      <c r="E135" s="49">
        <f t="shared" ref="E135:BF135" si="637">E136+E137+E138+E139+E140+E141+E142+E143+E144+E145</f>
        <v>0</v>
      </c>
      <c r="F135" s="49">
        <f t="shared" si="637"/>
        <v>0</v>
      </c>
      <c r="G135" s="49">
        <f t="shared" si="637"/>
        <v>0</v>
      </c>
      <c r="H135" s="49">
        <f t="shared" si="637"/>
        <v>0</v>
      </c>
      <c r="I135" s="49">
        <f t="shared" si="637"/>
        <v>0</v>
      </c>
      <c r="J135" s="48"/>
      <c r="K135" s="49">
        <f t="shared" ref="K135:M135" si="638">K136+K137+K138+K139+K140+K141+K142+K143+K144+K145</f>
        <v>0</v>
      </c>
      <c r="L135" s="49">
        <f t="shared" si="638"/>
        <v>0</v>
      </c>
      <c r="M135" s="49">
        <f t="shared" si="638"/>
        <v>0</v>
      </c>
      <c r="N135" s="49">
        <f t="shared" ref="N135:P135" si="639">N136+N137+N138+N139+N140+N141+N142+N143+N144+N145</f>
        <v>0</v>
      </c>
      <c r="O135" s="49">
        <f t="shared" si="639"/>
        <v>0</v>
      </c>
      <c r="P135" s="49">
        <f t="shared" si="639"/>
        <v>0</v>
      </c>
      <c r="Q135" s="49">
        <f t="shared" ref="Q135:S135" si="640">Q136+Q137+Q138+Q139+Q140+Q141+Q142+Q143+Q144+Q145</f>
        <v>0</v>
      </c>
      <c r="R135" s="49">
        <f t="shared" si="640"/>
        <v>0</v>
      </c>
      <c r="S135" s="49">
        <f t="shared" si="640"/>
        <v>0</v>
      </c>
      <c r="T135" s="49">
        <f t="shared" ref="T135:V135" si="641">T136+T137+T138+T139+T140+T141+T142+T143+T144+T145</f>
        <v>0</v>
      </c>
      <c r="U135" s="49">
        <f t="shared" si="641"/>
        <v>0</v>
      </c>
      <c r="V135" s="49">
        <f t="shared" si="641"/>
        <v>0</v>
      </c>
      <c r="W135" s="49">
        <f t="shared" si="637"/>
        <v>945</v>
      </c>
      <c r="X135" s="49">
        <f t="shared" si="637"/>
        <v>945</v>
      </c>
      <c r="Y135" s="49">
        <f>X135/W135*100</f>
        <v>100</v>
      </c>
      <c r="Z135" s="49">
        <f t="shared" si="637"/>
        <v>0</v>
      </c>
      <c r="AA135" s="49">
        <f t="shared" si="637"/>
        <v>0</v>
      </c>
      <c r="AB135" s="49">
        <f t="shared" si="637"/>
        <v>0</v>
      </c>
      <c r="AC135" s="49">
        <f t="shared" si="637"/>
        <v>0</v>
      </c>
      <c r="AD135" s="49">
        <f t="shared" si="637"/>
        <v>0</v>
      </c>
      <c r="AE135" s="49">
        <f t="shared" si="637"/>
        <v>0</v>
      </c>
      <c r="AF135" s="49"/>
      <c r="AG135" s="49"/>
      <c r="AH135" s="49"/>
      <c r="AI135" s="49">
        <f t="shared" si="637"/>
        <v>102.04082000000001</v>
      </c>
      <c r="AJ135" s="49">
        <f t="shared" si="637"/>
        <v>102.04082000000001</v>
      </c>
      <c r="AK135" s="48">
        <f>AJ135/AI135*100</f>
        <v>100</v>
      </c>
      <c r="AL135" s="49"/>
      <c r="AM135" s="49"/>
      <c r="AN135" s="48"/>
      <c r="AO135" s="49">
        <f t="shared" ref="AO135:AP135" si="642">AO136+AO137+AO138+AO139+AO140+AO141+AO142+AO143+AO144+AO145</f>
        <v>140.77718999999999</v>
      </c>
      <c r="AP135" s="49">
        <f t="shared" si="642"/>
        <v>140.77718999999999</v>
      </c>
      <c r="AQ135" s="48">
        <f>AP135/AO135*100</f>
        <v>100</v>
      </c>
      <c r="AR135" s="49"/>
      <c r="AS135" s="49"/>
      <c r="AT135" s="48"/>
      <c r="AU135" s="49">
        <f t="shared" si="637"/>
        <v>0</v>
      </c>
      <c r="AV135" s="49">
        <f t="shared" si="637"/>
        <v>0</v>
      </c>
      <c r="AW135" s="49">
        <f t="shared" si="637"/>
        <v>0</v>
      </c>
      <c r="AX135" s="49">
        <f t="shared" si="637"/>
        <v>3744.2637399999994</v>
      </c>
      <c r="AY135" s="49">
        <f t="shared" si="637"/>
        <v>2495.73416</v>
      </c>
      <c r="AZ135" s="48">
        <f t="shared" si="434"/>
        <v>66.654870845182515</v>
      </c>
      <c r="BA135" s="49">
        <f t="shared" si="637"/>
        <v>15000</v>
      </c>
      <c r="BB135" s="49">
        <f t="shared" si="637"/>
        <v>15000</v>
      </c>
      <c r="BC135" s="48">
        <f t="shared" si="611"/>
        <v>100</v>
      </c>
      <c r="BD135" s="49">
        <f t="shared" si="637"/>
        <v>39186.400000000001</v>
      </c>
      <c r="BE135" s="49">
        <f t="shared" si="637"/>
        <v>22340.548260000003</v>
      </c>
      <c r="BF135" s="49">
        <f t="shared" si="637"/>
        <v>57.010973858277367</v>
      </c>
      <c r="BG135" s="49">
        <f t="shared" ref="BG135:CP135" si="643">BG136+BG137+BG138+BG139+BG140+BG141+BG142+BG143+BG144+BG145</f>
        <v>0</v>
      </c>
      <c r="BH135" s="49">
        <f t="shared" si="643"/>
        <v>0</v>
      </c>
      <c r="BI135" s="49">
        <f t="shared" si="643"/>
        <v>0</v>
      </c>
      <c r="BJ135" s="49">
        <f t="shared" ref="BJ135:BL135" si="644">BJ136+BJ137+BJ138+BJ139+BJ140+BJ141+BJ142+BJ143+BJ144+BJ145</f>
        <v>0</v>
      </c>
      <c r="BK135" s="49">
        <f t="shared" si="644"/>
        <v>0</v>
      </c>
      <c r="BL135" s="49">
        <f t="shared" si="644"/>
        <v>0</v>
      </c>
      <c r="BM135" s="49">
        <f t="shared" si="643"/>
        <v>5191.3999999999996</v>
      </c>
      <c r="BN135" s="49">
        <f t="shared" si="643"/>
        <v>3269.20732</v>
      </c>
      <c r="BO135" s="49">
        <f t="shared" si="643"/>
        <v>62.973520052394349</v>
      </c>
      <c r="BP135" s="49">
        <f t="shared" ref="BP135:BQ135" si="645">BP136+BP137+BP138+BP139+BP140+BP141+BP142+BP143+BP144+BP145</f>
        <v>840</v>
      </c>
      <c r="BQ135" s="49">
        <f t="shared" si="645"/>
        <v>211.15422000000001</v>
      </c>
      <c r="BR135" s="49">
        <f t="shared" ref="BR135:BR136" si="646">BQ135/BP135*100</f>
        <v>25.137407142857143</v>
      </c>
      <c r="BS135" s="49">
        <f t="shared" si="643"/>
        <v>24161.35757</v>
      </c>
      <c r="BT135" s="49">
        <f t="shared" si="643"/>
        <v>10029.885849999999</v>
      </c>
      <c r="BU135" s="148">
        <f t="shared" ref="BU135:BU156" si="647">BT135/BS135*100</f>
        <v>41.512095588757923</v>
      </c>
      <c r="BV135" s="49"/>
      <c r="BW135" s="49"/>
      <c r="BX135" s="48"/>
      <c r="BY135" s="49">
        <f t="shared" si="643"/>
        <v>0</v>
      </c>
      <c r="BZ135" s="49">
        <f t="shared" si="643"/>
        <v>0</v>
      </c>
      <c r="CA135" s="49">
        <f t="shared" si="643"/>
        <v>0</v>
      </c>
      <c r="CB135" s="49">
        <f t="shared" ref="CB135:CD135" si="648">CB136+CB137+CB138+CB139+CB140+CB141+CB142+CB143+CB144+CB145</f>
        <v>0</v>
      </c>
      <c r="CC135" s="49">
        <f t="shared" si="648"/>
        <v>0</v>
      </c>
      <c r="CD135" s="49">
        <f t="shared" si="648"/>
        <v>0</v>
      </c>
      <c r="CE135" s="49">
        <f t="shared" si="643"/>
        <v>0</v>
      </c>
      <c r="CF135" s="49">
        <f t="shared" si="643"/>
        <v>0</v>
      </c>
      <c r="CG135" s="49"/>
      <c r="CH135" s="49">
        <f t="shared" si="643"/>
        <v>0</v>
      </c>
      <c r="CI135" s="49">
        <f t="shared" si="643"/>
        <v>0</v>
      </c>
      <c r="CJ135" s="49">
        <f t="shared" si="643"/>
        <v>0</v>
      </c>
      <c r="CK135" s="49">
        <f t="shared" si="643"/>
        <v>1000</v>
      </c>
      <c r="CL135" s="49">
        <f t="shared" si="643"/>
        <v>1000</v>
      </c>
      <c r="CM135" s="48">
        <f t="shared" ref="CM135:CM143" si="649">CL135/CK135*100</f>
        <v>100</v>
      </c>
      <c r="CN135" s="49">
        <f t="shared" si="643"/>
        <v>318.39999999999998</v>
      </c>
      <c r="CO135" s="49">
        <f t="shared" si="643"/>
        <v>0</v>
      </c>
      <c r="CP135" s="49">
        <f t="shared" si="643"/>
        <v>0</v>
      </c>
      <c r="CQ135" s="49">
        <f t="shared" ref="CQ135:DA135" si="650">CQ136+CQ137+CQ138+CQ139+CQ140+CQ141+CQ142+CQ143+CQ144+CQ145</f>
        <v>4005.4</v>
      </c>
      <c r="CR135" s="49">
        <f t="shared" si="650"/>
        <v>0</v>
      </c>
      <c r="CS135" s="49">
        <f t="shared" si="650"/>
        <v>0</v>
      </c>
      <c r="CT135" s="49">
        <f t="shared" ref="CT135:CV135" si="651">CT136+CT137+CT138+CT139+CT140+CT141+CT142+CT143+CT144+CT145</f>
        <v>1391.3</v>
      </c>
      <c r="CU135" s="49">
        <f t="shared" si="651"/>
        <v>0</v>
      </c>
      <c r="CV135" s="49">
        <f t="shared" si="651"/>
        <v>0</v>
      </c>
      <c r="CW135" s="49">
        <f t="shared" si="650"/>
        <v>17324.099999999999</v>
      </c>
      <c r="CX135" s="49">
        <f t="shared" si="650"/>
        <v>8640.9395299999996</v>
      </c>
      <c r="CY135" s="49">
        <f t="shared" si="159"/>
        <v>49.878143915124021</v>
      </c>
      <c r="CZ135" s="49">
        <f t="shared" si="650"/>
        <v>40182</v>
      </c>
      <c r="DA135" s="49">
        <f t="shared" si="650"/>
        <v>40182</v>
      </c>
      <c r="DB135" s="48">
        <f t="shared" si="565"/>
        <v>100</v>
      </c>
      <c r="DC135" s="49">
        <f t="shared" ref="DC135:DD135" si="652">DC136+DC137+DC138+DC139+DC140+DC141+DC142+DC143+DC144+DC145</f>
        <v>8532.2999999999993</v>
      </c>
      <c r="DD135" s="49">
        <f t="shared" si="652"/>
        <v>3093.6257999999998</v>
      </c>
      <c r="DE135" s="49">
        <f>DD135/DC135*100</f>
        <v>36.257817938891037</v>
      </c>
      <c r="DF135" s="49">
        <f t="shared" ref="DF135:DG135" si="653">DF136+DF137+DF138+DF139+DF140+DF141+DF142+DF143+DF144+DF145</f>
        <v>1440.1</v>
      </c>
      <c r="DG135" s="49">
        <f t="shared" si="653"/>
        <v>139.96</v>
      </c>
      <c r="DH135" s="49">
        <f>DG135/DF135*100</f>
        <v>9.7187695298937591</v>
      </c>
      <c r="DI135" s="49">
        <f t="shared" ref="DI135:DN135" si="654">DI136+DI137+DI138+DI139+DI140+DI141+DI142+DI143+DI144+DI145</f>
        <v>3500</v>
      </c>
      <c r="DJ135" s="49">
        <f t="shared" si="654"/>
        <v>2000</v>
      </c>
      <c r="DK135" s="49">
        <f t="shared" si="654"/>
        <v>57.142857142857139</v>
      </c>
      <c r="DL135" s="49">
        <f t="shared" si="654"/>
        <v>3500</v>
      </c>
      <c r="DM135" s="49">
        <f t="shared" si="654"/>
        <v>2000</v>
      </c>
      <c r="DN135" s="49">
        <f t="shared" si="654"/>
        <v>57.142857142857139</v>
      </c>
      <c r="DO135" s="49">
        <f t="shared" ref="DO135:DQ135" si="655">DO136+DO137+DO138+DO139+DO140+DO141+DO142+DO143+DO144+DO145</f>
        <v>0</v>
      </c>
      <c r="DP135" s="49">
        <f t="shared" si="655"/>
        <v>0</v>
      </c>
      <c r="DQ135" s="49">
        <f t="shared" si="655"/>
        <v>0</v>
      </c>
      <c r="DR135" s="49">
        <f t="shared" ref="DR135:DT135" si="656">DR136+DR137+DR138+DR139+DR140+DR141+DR142+DR143+DR144+DR145</f>
        <v>0</v>
      </c>
      <c r="DS135" s="49">
        <f t="shared" si="656"/>
        <v>0</v>
      </c>
      <c r="DT135" s="49">
        <f t="shared" si="656"/>
        <v>0</v>
      </c>
      <c r="DU135" s="49">
        <f t="shared" ref="DU135:DW135" si="657">DU136+DU137+DU138+DU139+DU140+DU141+DU142+DU143+DU144+DU145</f>
        <v>0</v>
      </c>
      <c r="DV135" s="49">
        <f t="shared" si="657"/>
        <v>0</v>
      </c>
      <c r="DW135" s="49">
        <f t="shared" si="657"/>
        <v>0</v>
      </c>
      <c r="DX135" s="49">
        <f t="shared" ref="DX135:DZ135" si="658">DX136+DX137+DX138+DX139+DX140+DX141+DX142+DX143+DX144+DX145</f>
        <v>0</v>
      </c>
      <c r="DY135" s="49">
        <f t="shared" si="658"/>
        <v>0</v>
      </c>
      <c r="DZ135" s="49">
        <f t="shared" si="658"/>
        <v>0</v>
      </c>
      <c r="EA135" s="49"/>
      <c r="EB135" s="49"/>
      <c r="EC135" s="49"/>
      <c r="ED135" s="49">
        <f>SUM(ED136:ED145)</f>
        <v>0</v>
      </c>
      <c r="EE135" s="49">
        <f>SUM(EE136:EE145)</f>
        <v>0</v>
      </c>
      <c r="EF135" s="49"/>
      <c r="EG135" s="49">
        <f t="shared" ref="EG135:EL135" si="659">EG136+EG137+EG138+EG139+EG140+EG141+EG142+EG143+EG144+EG145</f>
        <v>0</v>
      </c>
      <c r="EH135" s="49">
        <f t="shared" si="659"/>
        <v>0</v>
      </c>
      <c r="EI135" s="49">
        <f t="shared" si="659"/>
        <v>0</v>
      </c>
      <c r="EJ135" s="49">
        <f t="shared" si="659"/>
        <v>0</v>
      </c>
      <c r="EK135" s="49">
        <f t="shared" si="659"/>
        <v>0</v>
      </c>
      <c r="EL135" s="49">
        <f t="shared" si="659"/>
        <v>0</v>
      </c>
      <c r="EM135" s="49">
        <f t="shared" ref="EM135:EO135" si="660">EM136+EM137+EM138+EM139+EM140+EM141+EM142+EM143+EM144+EM145</f>
        <v>0</v>
      </c>
      <c r="EN135" s="49">
        <f t="shared" si="660"/>
        <v>0</v>
      </c>
      <c r="EO135" s="49">
        <f t="shared" si="660"/>
        <v>0</v>
      </c>
      <c r="EP135" s="49">
        <f t="shared" ref="EP135:EQ135" si="661">EP136+EP137+EP138+EP139+EP140+EP141+EP142+EP143+EP144+EP145</f>
        <v>388101.50438999996</v>
      </c>
      <c r="EQ135" s="49">
        <f t="shared" si="661"/>
        <v>134574.44761</v>
      </c>
      <c r="ER135" s="49">
        <f>EQ135/EP135*100</f>
        <v>34.675064664208897</v>
      </c>
      <c r="ES135" s="49">
        <f t="shared" ref="ES135:ET135" si="662">ES136+ES137+ES138+ES139+ES140+ES141+ES142+ES143+ES144+ES145</f>
        <v>163472.56083999999</v>
      </c>
      <c r="ET135" s="49">
        <f t="shared" si="662"/>
        <v>1097.6418899999999</v>
      </c>
      <c r="EU135" s="49">
        <f>ET135/ES135*100</f>
        <v>0.67145329121890085</v>
      </c>
      <c r="EV135" s="49">
        <f t="shared" ref="EV135:EX135" si="663">EV136+EV137+EV138+EV139+EV140+EV141+EV142+EV143+EV144+EV145</f>
        <v>0</v>
      </c>
      <c r="EW135" s="49">
        <f t="shared" si="663"/>
        <v>0</v>
      </c>
      <c r="EX135" s="49">
        <f t="shared" si="663"/>
        <v>0</v>
      </c>
      <c r="EY135" s="49"/>
      <c r="EZ135" s="49"/>
      <c r="FA135" s="48"/>
      <c r="FB135" s="49">
        <f t="shared" ref="FB135:FC135" si="664">FB136+FB137+FB138+FB139+FB140+FB141+FB142+FB143+FB144+FB145</f>
        <v>0</v>
      </c>
      <c r="FC135" s="49">
        <f t="shared" si="664"/>
        <v>0</v>
      </c>
      <c r="FD135" s="48"/>
      <c r="FE135" s="49">
        <f t="shared" ref="FE135:FF135" si="665">FE136+FE137+FE138+FE139+FE140+FE141+FE142+FE143+FE144+FE145</f>
        <v>0</v>
      </c>
      <c r="FF135" s="49">
        <f t="shared" si="665"/>
        <v>0</v>
      </c>
      <c r="FG135" s="48"/>
      <c r="FH135" s="49">
        <f t="shared" ref="FH135:FI135" si="666">FH136+FH137+FH138+FH139+FH140+FH141+FH142+FH143+FH144+FH145</f>
        <v>3000</v>
      </c>
      <c r="FI135" s="49">
        <f t="shared" si="666"/>
        <v>3000</v>
      </c>
      <c r="FJ135" s="48">
        <f t="shared" ref="FJ135" si="667">FI135/FH135*100</f>
        <v>100</v>
      </c>
      <c r="FK135" s="49">
        <f t="shared" ref="FK135:FL135" si="668">FK136+FK137+FK138+FK139+FK140+FK141+FK142+FK143+FK144+FK145</f>
        <v>4571.2</v>
      </c>
      <c r="FL135" s="49">
        <f t="shared" si="668"/>
        <v>4571.2</v>
      </c>
      <c r="FM135" s="48">
        <f t="shared" ref="FM135" si="669">FL135/FK135*100</f>
        <v>100</v>
      </c>
      <c r="FN135" s="49">
        <f t="shared" ref="FN135:FO135" si="670">FN136+FN137+FN138+FN139+FN140+FN141+FN142+FN143+FN144+FN145</f>
        <v>298</v>
      </c>
      <c r="FO135" s="49">
        <f t="shared" si="670"/>
        <v>298</v>
      </c>
      <c r="FP135" s="48">
        <f t="shared" ref="FP135" si="671">FO135/FN135*100</f>
        <v>100</v>
      </c>
      <c r="FQ135" s="49">
        <f t="shared" ref="FQ135:FR135" si="672">FQ136+FQ137+FQ138+FQ139+FQ140+FQ141+FQ142+FQ143+FQ144+FQ145</f>
        <v>15557</v>
      </c>
      <c r="FR135" s="49">
        <f t="shared" si="672"/>
        <v>15557</v>
      </c>
      <c r="FS135" s="48">
        <f t="shared" ref="FS135" si="673">FR135/FQ135*100</f>
        <v>100</v>
      </c>
      <c r="FT135" s="49">
        <f t="shared" ref="FT135:FU135" si="674">FT136+FT137+FT138+FT139+FT140+FT141+FT142+FT143+FT144+FT145</f>
        <v>20324.400000000001</v>
      </c>
      <c r="FU135" s="49">
        <f t="shared" si="674"/>
        <v>18528.924609999998</v>
      </c>
      <c r="FV135" s="48">
        <f t="shared" ref="FV135" si="675">FU135/FT135*100</f>
        <v>91.165911958040567</v>
      </c>
      <c r="FW135" s="49"/>
      <c r="FX135" s="49">
        <f t="shared" ref="FX135" si="676">FX136+FX137+FX138+FX139+FX140+FX141+FX142+FX143+FX144+FX145</f>
        <v>0</v>
      </c>
      <c r="FY135" s="48"/>
      <c r="FZ135" s="49"/>
      <c r="GA135" s="49">
        <f t="shared" ref="GA135" si="677">GA136+GA137+GA138+GA139+GA140+GA141+GA142+GA143+GA144+GA145</f>
        <v>0</v>
      </c>
      <c r="GB135" s="48"/>
      <c r="GC135" s="49"/>
      <c r="GD135" s="49">
        <f t="shared" ref="GD135" si="678">GD136+GD137+GD138+GD139+GD140+GD141+GD142+GD143+GD144+GD145</f>
        <v>0</v>
      </c>
      <c r="GE135" s="48"/>
      <c r="GF135" s="49"/>
      <c r="GG135" s="49">
        <f t="shared" ref="GG135" si="679">GG136+GG137+GG138+GG139+GG140+GG141+GG142+GG143+GG144+GG145</f>
        <v>0</v>
      </c>
      <c r="GH135" s="48"/>
      <c r="GI135" s="49"/>
      <c r="GJ135" s="49">
        <f t="shared" ref="GJ135" si="680">GJ136+GJ137+GJ138+GJ139+GJ140+GJ141+GJ142+GJ143+GJ144+GJ145</f>
        <v>0</v>
      </c>
      <c r="GK135" s="48"/>
      <c r="GL135" s="49">
        <f t="shared" ref="GL135:GM135" si="681">GL136+GL137+GL138+GL139+GL140+GL141+GL142+GL143+GL144+GL145</f>
        <v>0</v>
      </c>
      <c r="GM135" s="49">
        <f t="shared" si="681"/>
        <v>0</v>
      </c>
      <c r="GN135" s="48"/>
      <c r="GO135" s="49">
        <f t="shared" ref="GO135:GQ135" si="682">GO136+GO137+GO138+GO139+GO140+GO141+GO142+GO143+GO144+GO145</f>
        <v>0</v>
      </c>
      <c r="GP135" s="49">
        <f t="shared" si="682"/>
        <v>0</v>
      </c>
      <c r="GQ135" s="49">
        <f t="shared" si="682"/>
        <v>0</v>
      </c>
      <c r="GR135" s="49">
        <f t="shared" ref="GR135:GT135" si="683">GR136+GR137+GR138+GR139+GR140+GR141+GR142+GR143+GR144+GR145</f>
        <v>0</v>
      </c>
      <c r="GS135" s="49">
        <f t="shared" si="683"/>
        <v>0</v>
      </c>
      <c r="GT135" s="49">
        <f t="shared" si="683"/>
        <v>0</v>
      </c>
      <c r="GU135" s="49"/>
      <c r="GV135" s="49">
        <f t="shared" ref="GV135" si="684">GV136+GV137+GV138+GV139+GV140+GV141+GV142+GV143+GV144+GV145</f>
        <v>0</v>
      </c>
      <c r="GW135" s="48"/>
      <c r="GX135" s="49"/>
      <c r="GY135" s="49">
        <f t="shared" ref="GY135" si="685">GY136+GY137+GY138+GY139+GY140+GY141+GY142+GY143+GY144+GY145</f>
        <v>0</v>
      </c>
      <c r="GZ135" s="48"/>
      <c r="HA135" s="49"/>
      <c r="HB135" s="49">
        <f t="shared" ref="HB135" si="686">HB136+HB137+HB138+HB139+HB140+HB141+HB142+HB143+HB144+HB145</f>
        <v>0</v>
      </c>
      <c r="HC135" s="48"/>
      <c r="HD135" s="49"/>
      <c r="HE135" s="49"/>
      <c r="HF135" s="48"/>
      <c r="HG135" s="49"/>
      <c r="HH135" s="49"/>
      <c r="HI135" s="48"/>
      <c r="HJ135" s="49"/>
      <c r="HK135" s="49"/>
      <c r="HL135" s="48"/>
      <c r="HM135" s="49"/>
      <c r="HN135" s="49"/>
      <c r="HO135" s="48"/>
      <c r="HP135" s="49"/>
      <c r="HQ135" s="49"/>
      <c r="HR135" s="48"/>
      <c r="HS135" s="49">
        <f>SUM(HS136:HS145)</f>
        <v>19160</v>
      </c>
      <c r="HT135" s="49"/>
      <c r="HU135" s="48"/>
    </row>
    <row r="136" spans="1:229" s="18" customFormat="1" ht="15.75" x14ac:dyDescent="0.25">
      <c r="A136" s="23" t="s">
        <v>250</v>
      </c>
      <c r="B136" s="159">
        <f t="shared" si="432"/>
        <v>695321.88324</v>
      </c>
      <c r="C136" s="159">
        <f t="shared" si="433"/>
        <v>220510.46725000002</v>
      </c>
      <c r="D136" s="42">
        <f t="shared" si="230"/>
        <v>31.713436980076722</v>
      </c>
      <c r="E136" s="46"/>
      <c r="F136" s="42"/>
      <c r="G136" s="42"/>
      <c r="H136" s="46"/>
      <c r="I136" s="46"/>
      <c r="J136" s="42"/>
      <c r="K136" s="46"/>
      <c r="L136" s="46"/>
      <c r="M136" s="42"/>
      <c r="N136" s="46"/>
      <c r="O136" s="46"/>
      <c r="P136" s="42"/>
      <c r="Q136" s="46"/>
      <c r="R136" s="46"/>
      <c r="S136" s="42"/>
      <c r="T136" s="46"/>
      <c r="U136" s="46"/>
      <c r="V136" s="42"/>
      <c r="W136" s="42">
        <v>945</v>
      </c>
      <c r="X136" s="42">
        <v>945</v>
      </c>
      <c r="Y136" s="46">
        <f>X136/W136*100</f>
        <v>100</v>
      </c>
      <c r="Z136" s="42"/>
      <c r="AA136" s="42"/>
      <c r="AB136" s="46"/>
      <c r="AC136" s="46">
        <v>0</v>
      </c>
      <c r="AD136" s="46">
        <v>0</v>
      </c>
      <c r="AE136" s="42"/>
      <c r="AF136" s="46"/>
      <c r="AG136" s="46"/>
      <c r="AH136" s="46"/>
      <c r="AI136" s="46">
        <v>102.04082000000001</v>
      </c>
      <c r="AJ136" s="46">
        <v>102.04082000000001</v>
      </c>
      <c r="AK136" s="42">
        <f>AJ136/AI136*100</f>
        <v>100</v>
      </c>
      <c r="AL136" s="46"/>
      <c r="AM136" s="46"/>
      <c r="AN136" s="42"/>
      <c r="AO136" s="46">
        <v>140.77718999999999</v>
      </c>
      <c r="AP136" s="46">
        <v>140.77718999999999</v>
      </c>
      <c r="AQ136" s="42">
        <f>AP136/AO136*100</f>
        <v>100</v>
      </c>
      <c r="AR136" s="46"/>
      <c r="AS136" s="46"/>
      <c r="AT136" s="42"/>
      <c r="AU136" s="46"/>
      <c r="AV136" s="46"/>
      <c r="AW136" s="42"/>
      <c r="AX136" s="42"/>
      <c r="AY136" s="42"/>
      <c r="AZ136" s="42"/>
      <c r="BA136" s="46">
        <v>0</v>
      </c>
      <c r="BB136" s="46"/>
      <c r="BC136" s="42"/>
      <c r="BD136" s="46">
        <v>39186.400000000001</v>
      </c>
      <c r="BE136" s="42">
        <v>22340.548260000003</v>
      </c>
      <c r="BF136" s="46">
        <f t="shared" si="149"/>
        <v>57.010973858277367</v>
      </c>
      <c r="BG136" s="46"/>
      <c r="BH136" s="46"/>
      <c r="BI136" s="46"/>
      <c r="BJ136" s="46"/>
      <c r="BK136" s="46"/>
      <c r="BL136" s="46"/>
      <c r="BM136" s="46">
        <v>5191.3999999999996</v>
      </c>
      <c r="BN136" s="46">
        <v>3269.20732</v>
      </c>
      <c r="BO136" s="46">
        <f t="shared" si="152"/>
        <v>62.973520052394349</v>
      </c>
      <c r="BP136" s="46">
        <v>840</v>
      </c>
      <c r="BQ136" s="46">
        <v>211.15422000000001</v>
      </c>
      <c r="BR136" s="46">
        <f t="shared" si="646"/>
        <v>25.137407142857143</v>
      </c>
      <c r="BS136" s="46"/>
      <c r="BT136" s="139"/>
      <c r="BU136" s="93"/>
      <c r="BV136" s="46"/>
      <c r="BW136" s="139"/>
      <c r="BX136" s="42"/>
      <c r="BY136" s="46"/>
      <c r="BZ136" s="139"/>
      <c r="CA136" s="139"/>
      <c r="CB136" s="46"/>
      <c r="CC136" s="139"/>
      <c r="CD136" s="139"/>
      <c r="CE136" s="46"/>
      <c r="CF136" s="46"/>
      <c r="CG136" s="46"/>
      <c r="CH136" s="46"/>
      <c r="CI136" s="139"/>
      <c r="CJ136" s="139"/>
      <c r="CK136" s="46"/>
      <c r="CL136" s="46"/>
      <c r="CM136" s="42"/>
      <c r="CN136" s="46">
        <v>318.39999999999998</v>
      </c>
      <c r="CO136" s="139"/>
      <c r="CP136" s="139"/>
      <c r="CQ136" s="46">
        <v>4005.4</v>
      </c>
      <c r="CR136" s="139"/>
      <c r="CS136" s="139"/>
      <c r="CT136" s="46">
        <v>1391.3</v>
      </c>
      <c r="CU136" s="139">
        <v>0</v>
      </c>
      <c r="CV136" s="139"/>
      <c r="CW136" s="46">
        <v>17324.099999999999</v>
      </c>
      <c r="CX136" s="46">
        <v>8640.9395299999996</v>
      </c>
      <c r="CY136" s="46">
        <f t="shared" si="159"/>
        <v>49.878143915124021</v>
      </c>
      <c r="CZ136" s="46"/>
      <c r="DA136" s="139"/>
      <c r="DB136" s="42"/>
      <c r="DC136" s="46">
        <v>8532.2999999999993</v>
      </c>
      <c r="DD136" s="46">
        <v>3093.6257999999998</v>
      </c>
      <c r="DE136" s="46">
        <f>DD136/DC136*100</f>
        <v>36.257817938891037</v>
      </c>
      <c r="DF136" s="46">
        <v>1440.1</v>
      </c>
      <c r="DG136" s="46">
        <v>139.96</v>
      </c>
      <c r="DH136" s="46">
        <f>DG136/DF136*100</f>
        <v>9.7187695298937591</v>
      </c>
      <c r="DI136" s="46">
        <v>3500</v>
      </c>
      <c r="DJ136" s="46">
        <v>2000</v>
      </c>
      <c r="DK136" s="46">
        <f t="shared" ref="DK136" si="687">DJ136/DI136*100</f>
        <v>57.142857142857139</v>
      </c>
      <c r="DL136" s="46">
        <v>3500</v>
      </c>
      <c r="DM136" s="46">
        <v>2000</v>
      </c>
      <c r="DN136" s="46">
        <f t="shared" ref="DN136" si="688">DM136/DL136*100</f>
        <v>57.142857142857139</v>
      </c>
      <c r="DO136" s="46"/>
      <c r="DP136" s="139"/>
      <c r="DQ136" s="139"/>
      <c r="DR136" s="46"/>
      <c r="DS136" s="139"/>
      <c r="DT136" s="139"/>
      <c r="DU136" s="46"/>
      <c r="DV136" s="139"/>
      <c r="DW136" s="139"/>
      <c r="DX136" s="46"/>
      <c r="DY136" s="139"/>
      <c r="DZ136" s="139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>
        <v>388101.50438999996</v>
      </c>
      <c r="EQ136" s="46">
        <v>134574.44761</v>
      </c>
      <c r="ER136" s="46">
        <f>EQ136/EP136*100</f>
        <v>34.675064664208897</v>
      </c>
      <c r="ES136" s="46">
        <v>163472.56083999999</v>
      </c>
      <c r="ET136" s="46">
        <v>1097.6418899999999</v>
      </c>
      <c r="EU136" s="46">
        <f>ET136/ES136*100</f>
        <v>0.67145329121890085</v>
      </c>
      <c r="EV136" s="46">
        <v>0</v>
      </c>
      <c r="EW136" s="46">
        <v>0</v>
      </c>
      <c r="EX136" s="42"/>
      <c r="EY136" s="46"/>
      <c r="EZ136" s="46"/>
      <c r="FA136" s="42"/>
      <c r="FB136" s="46"/>
      <c r="FC136" s="46"/>
      <c r="FD136" s="42"/>
      <c r="FE136" s="46"/>
      <c r="FF136" s="46"/>
      <c r="FG136" s="42"/>
      <c r="FH136" s="46">
        <v>3000</v>
      </c>
      <c r="FI136" s="46">
        <v>3000</v>
      </c>
      <c r="FJ136" s="42">
        <f>FI136/FH136*100</f>
        <v>100</v>
      </c>
      <c r="FK136" s="46">
        <v>4571.2</v>
      </c>
      <c r="FL136" s="46">
        <v>4571.2</v>
      </c>
      <c r="FM136" s="42">
        <f>FL136/FK136*100</f>
        <v>100</v>
      </c>
      <c r="FN136" s="46">
        <v>298</v>
      </c>
      <c r="FO136" s="46">
        <v>298</v>
      </c>
      <c r="FP136" s="42">
        <f>FO136/FN136*100</f>
        <v>100</v>
      </c>
      <c r="FQ136" s="46">
        <v>15557</v>
      </c>
      <c r="FR136" s="46">
        <v>15557</v>
      </c>
      <c r="FS136" s="42">
        <f>FR136/FQ136*100</f>
        <v>100</v>
      </c>
      <c r="FT136" s="46">
        <v>20324.400000000001</v>
      </c>
      <c r="FU136" s="46">
        <v>18528.924609999998</v>
      </c>
      <c r="FV136" s="42">
        <f>FU136/FT136*100</f>
        <v>91.165911958040567</v>
      </c>
      <c r="FW136" s="46"/>
      <c r="FX136" s="46"/>
      <c r="FY136" s="42"/>
      <c r="FZ136" s="46"/>
      <c r="GA136" s="46"/>
      <c r="GB136" s="42"/>
      <c r="GC136" s="46"/>
      <c r="GD136" s="46"/>
      <c r="GE136" s="42"/>
      <c r="GF136" s="46"/>
      <c r="GG136" s="46"/>
      <c r="GH136" s="42"/>
      <c r="GI136" s="46"/>
      <c r="GJ136" s="46"/>
      <c r="GK136" s="42"/>
      <c r="GL136" s="46"/>
      <c r="GM136" s="46"/>
      <c r="GN136" s="42"/>
      <c r="GO136" s="46"/>
      <c r="GP136" s="139"/>
      <c r="GQ136" s="139"/>
      <c r="GR136" s="46"/>
      <c r="GS136" s="139"/>
      <c r="GT136" s="139"/>
      <c r="GU136" s="46"/>
      <c r="GV136" s="46"/>
      <c r="GW136" s="42"/>
      <c r="GX136" s="46"/>
      <c r="GY136" s="46"/>
      <c r="GZ136" s="42"/>
      <c r="HA136" s="46"/>
      <c r="HB136" s="46"/>
      <c r="HC136" s="42"/>
      <c r="HD136" s="46"/>
      <c r="HE136" s="46"/>
      <c r="HF136" s="42"/>
      <c r="HG136" s="46"/>
      <c r="HH136" s="46"/>
      <c r="HI136" s="42"/>
      <c r="HJ136" s="46"/>
      <c r="HK136" s="46"/>
      <c r="HL136" s="42"/>
      <c r="HM136" s="46"/>
      <c r="HN136" s="46"/>
      <c r="HO136" s="42"/>
      <c r="HP136" s="46"/>
      <c r="HQ136" s="46"/>
      <c r="HR136" s="42"/>
      <c r="HS136" s="46">
        <v>13580</v>
      </c>
      <c r="HT136" s="46"/>
      <c r="HU136" s="42"/>
    </row>
    <row r="137" spans="1:229" s="18" customFormat="1" ht="15.75" x14ac:dyDescent="0.25">
      <c r="A137" s="23" t="s">
        <v>429</v>
      </c>
      <c r="B137" s="159">
        <f t="shared" si="432"/>
        <v>46121.35757</v>
      </c>
      <c r="C137" s="159">
        <f t="shared" si="433"/>
        <v>25443.885849999999</v>
      </c>
      <c r="D137" s="42">
        <f>C137/B137*100</f>
        <v>55.167252636444886</v>
      </c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>
        <v>1380</v>
      </c>
      <c r="AY137" s="42">
        <v>414</v>
      </c>
      <c r="AZ137" s="42">
        <f t="shared" si="434"/>
        <v>30</v>
      </c>
      <c r="BA137" s="42">
        <v>15000</v>
      </c>
      <c r="BB137" s="42">
        <v>15000</v>
      </c>
      <c r="BC137" s="42">
        <f>BB137/BA137*100</f>
        <v>100</v>
      </c>
      <c r="BD137" s="143"/>
      <c r="BE137" s="143"/>
      <c r="BF137" s="143"/>
      <c r="BG137" s="42"/>
      <c r="BH137" s="42"/>
      <c r="BI137" s="140"/>
      <c r="BJ137" s="42"/>
      <c r="BK137" s="42"/>
      <c r="BL137" s="140"/>
      <c r="BM137" s="42"/>
      <c r="BN137" s="42"/>
      <c r="BO137" s="140"/>
      <c r="BP137" s="42"/>
      <c r="BQ137" s="42"/>
      <c r="BR137" s="140"/>
      <c r="BS137" s="42">
        <v>24161.35757</v>
      </c>
      <c r="BT137" s="42">
        <v>10029.885849999999</v>
      </c>
      <c r="BU137" s="93">
        <f t="shared" si="647"/>
        <v>41.512095588757923</v>
      </c>
      <c r="BV137" s="42"/>
      <c r="BW137" s="42"/>
      <c r="BX137" s="42"/>
      <c r="BY137" s="42"/>
      <c r="BZ137" s="42"/>
      <c r="CA137" s="140"/>
      <c r="CB137" s="42"/>
      <c r="CC137" s="42"/>
      <c r="CD137" s="140"/>
      <c r="CE137" s="42"/>
      <c r="CF137" s="42"/>
      <c r="CG137" s="42"/>
      <c r="CH137" s="42"/>
      <c r="CI137" s="42"/>
      <c r="CJ137" s="140"/>
      <c r="CK137" s="42"/>
      <c r="CL137" s="42"/>
      <c r="CM137" s="42"/>
      <c r="CN137" s="42"/>
      <c r="CO137" s="42"/>
      <c r="CP137" s="140"/>
      <c r="CQ137" s="46"/>
      <c r="CR137" s="42"/>
      <c r="CS137" s="140"/>
      <c r="CT137" s="46"/>
      <c r="CU137" s="42"/>
      <c r="CV137" s="140"/>
      <c r="CW137" s="46"/>
      <c r="CX137" s="42"/>
      <c r="CY137" s="140"/>
      <c r="CZ137" s="46"/>
      <c r="DA137" s="42"/>
      <c r="DB137" s="42"/>
      <c r="DC137" s="46"/>
      <c r="DD137" s="42"/>
      <c r="DE137" s="140"/>
      <c r="DF137" s="46"/>
      <c r="DG137" s="42"/>
      <c r="DH137" s="140"/>
      <c r="DI137" s="42"/>
      <c r="DJ137" s="42"/>
      <c r="DK137" s="140"/>
      <c r="DL137" s="42"/>
      <c r="DM137" s="42"/>
      <c r="DN137" s="140"/>
      <c r="DO137" s="46"/>
      <c r="DP137" s="42"/>
      <c r="DQ137" s="140"/>
      <c r="DR137" s="46"/>
      <c r="DS137" s="42"/>
      <c r="DT137" s="140"/>
      <c r="DU137" s="46"/>
      <c r="DV137" s="42"/>
      <c r="DW137" s="140"/>
      <c r="DX137" s="46"/>
      <c r="DY137" s="42"/>
      <c r="DZ137" s="140"/>
      <c r="EA137" s="42"/>
      <c r="EB137" s="42"/>
      <c r="EC137" s="140"/>
      <c r="ED137" s="42"/>
      <c r="EE137" s="42"/>
      <c r="EF137" s="46"/>
      <c r="EG137" s="42"/>
      <c r="EH137" s="42"/>
      <c r="EI137" s="140"/>
      <c r="EJ137" s="42"/>
      <c r="EK137" s="42"/>
      <c r="EL137" s="140"/>
      <c r="EM137" s="42"/>
      <c r="EN137" s="42"/>
      <c r="EO137" s="140"/>
      <c r="EP137" s="42"/>
      <c r="EQ137" s="42"/>
      <c r="ER137" s="140"/>
      <c r="ES137" s="42"/>
      <c r="ET137" s="42"/>
      <c r="EU137" s="140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  <c r="FJ137" s="42"/>
      <c r="FK137" s="42"/>
      <c r="FL137" s="42"/>
      <c r="FM137" s="42"/>
      <c r="FN137" s="42"/>
      <c r="FO137" s="42"/>
      <c r="FP137" s="42"/>
      <c r="FQ137" s="42"/>
      <c r="FR137" s="42"/>
      <c r="FS137" s="42"/>
      <c r="FT137" s="42"/>
      <c r="FU137" s="42"/>
      <c r="FV137" s="42"/>
      <c r="FW137" s="42"/>
      <c r="FX137" s="42"/>
      <c r="FY137" s="42"/>
      <c r="FZ137" s="42"/>
      <c r="GA137" s="42"/>
      <c r="GB137" s="42"/>
      <c r="GC137" s="42"/>
      <c r="GD137" s="42"/>
      <c r="GE137" s="42"/>
      <c r="GF137" s="42"/>
      <c r="GG137" s="42"/>
      <c r="GH137" s="42"/>
      <c r="GI137" s="42"/>
      <c r="GJ137" s="42"/>
      <c r="GK137" s="42"/>
      <c r="GL137" s="42"/>
      <c r="GM137" s="42"/>
      <c r="GN137" s="42"/>
      <c r="GO137" s="46"/>
      <c r="GP137" s="42"/>
      <c r="GQ137" s="140"/>
      <c r="GR137" s="46"/>
      <c r="GS137" s="42"/>
      <c r="GT137" s="140"/>
      <c r="GU137" s="42"/>
      <c r="GV137" s="42"/>
      <c r="GW137" s="42"/>
      <c r="GX137" s="42"/>
      <c r="GY137" s="42"/>
      <c r="GZ137" s="42"/>
      <c r="HA137" s="42"/>
      <c r="HB137" s="42"/>
      <c r="HC137" s="42"/>
      <c r="HD137" s="42"/>
      <c r="HE137" s="42"/>
      <c r="HF137" s="42"/>
      <c r="HG137" s="42"/>
      <c r="HH137" s="42"/>
      <c r="HI137" s="42"/>
      <c r="HJ137" s="42"/>
      <c r="HK137" s="42"/>
      <c r="HL137" s="42"/>
      <c r="HM137" s="42"/>
      <c r="HN137" s="42"/>
      <c r="HO137" s="42"/>
      <c r="HP137" s="42"/>
      <c r="HQ137" s="42"/>
      <c r="HR137" s="42"/>
      <c r="HS137" s="42">
        <v>5580</v>
      </c>
      <c r="HT137" s="42"/>
      <c r="HU137" s="42"/>
    </row>
    <row r="138" spans="1:229" s="18" customFormat="1" ht="15.75" x14ac:dyDescent="0.25">
      <c r="A138" s="23" t="s">
        <v>430</v>
      </c>
      <c r="B138" s="159">
        <f t="shared" si="432"/>
        <v>2991</v>
      </c>
      <c r="C138" s="159">
        <f t="shared" si="433"/>
        <v>2991</v>
      </c>
      <c r="D138" s="42">
        <f t="shared" ref="D138:D145" si="689">C138/B138*100</f>
        <v>100</v>
      </c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143"/>
      <c r="BE138" s="143"/>
      <c r="BF138" s="143"/>
      <c r="BG138" s="42"/>
      <c r="BH138" s="42"/>
      <c r="BI138" s="140"/>
      <c r="BJ138" s="42"/>
      <c r="BK138" s="42"/>
      <c r="BL138" s="140"/>
      <c r="BM138" s="42"/>
      <c r="BN138" s="42"/>
      <c r="BO138" s="140"/>
      <c r="BP138" s="42"/>
      <c r="BQ138" s="42"/>
      <c r="BR138" s="140"/>
      <c r="BS138" s="42"/>
      <c r="BT138" s="42"/>
      <c r="BU138" s="93"/>
      <c r="BV138" s="42"/>
      <c r="BW138" s="42"/>
      <c r="BX138" s="140"/>
      <c r="BY138" s="42"/>
      <c r="BZ138" s="42"/>
      <c r="CA138" s="140"/>
      <c r="CB138" s="42"/>
      <c r="CC138" s="42"/>
      <c r="CD138" s="140"/>
      <c r="CE138" s="42"/>
      <c r="CF138" s="42"/>
      <c r="CG138" s="42"/>
      <c r="CH138" s="42"/>
      <c r="CI138" s="42"/>
      <c r="CJ138" s="140"/>
      <c r="CK138" s="42"/>
      <c r="CL138" s="42"/>
      <c r="CM138" s="42"/>
      <c r="CN138" s="42"/>
      <c r="CO138" s="42"/>
      <c r="CP138" s="140"/>
      <c r="CQ138" s="46"/>
      <c r="CR138" s="42"/>
      <c r="CS138" s="140"/>
      <c r="CT138" s="46"/>
      <c r="CU138" s="42"/>
      <c r="CV138" s="140"/>
      <c r="CW138" s="46"/>
      <c r="CX138" s="42"/>
      <c r="CY138" s="140"/>
      <c r="CZ138" s="46">
        <v>2991</v>
      </c>
      <c r="DA138" s="42">
        <v>2991</v>
      </c>
      <c r="DB138" s="42">
        <f t="shared" si="565"/>
        <v>100</v>
      </c>
      <c r="DC138" s="46"/>
      <c r="DD138" s="42"/>
      <c r="DE138" s="140"/>
      <c r="DF138" s="46"/>
      <c r="DG138" s="42"/>
      <c r="DH138" s="140"/>
      <c r="DI138" s="42"/>
      <c r="DJ138" s="42"/>
      <c r="DK138" s="140"/>
      <c r="DL138" s="42"/>
      <c r="DM138" s="42"/>
      <c r="DN138" s="140"/>
      <c r="DO138" s="46"/>
      <c r="DP138" s="42"/>
      <c r="DQ138" s="140"/>
      <c r="DR138" s="46"/>
      <c r="DS138" s="42"/>
      <c r="DT138" s="140"/>
      <c r="DU138" s="46"/>
      <c r="DV138" s="42"/>
      <c r="DW138" s="140"/>
      <c r="DX138" s="46"/>
      <c r="DY138" s="42"/>
      <c r="DZ138" s="140"/>
      <c r="EA138" s="42"/>
      <c r="EB138" s="42"/>
      <c r="EC138" s="140"/>
      <c r="ED138" s="42"/>
      <c r="EE138" s="42"/>
      <c r="EF138" s="46"/>
      <c r="EG138" s="42"/>
      <c r="EH138" s="42"/>
      <c r="EI138" s="140"/>
      <c r="EJ138" s="42"/>
      <c r="EK138" s="42"/>
      <c r="EL138" s="140"/>
      <c r="EM138" s="42"/>
      <c r="EN138" s="42"/>
      <c r="EO138" s="140"/>
      <c r="EP138" s="42"/>
      <c r="EQ138" s="42"/>
      <c r="ER138" s="140"/>
      <c r="ES138" s="42"/>
      <c r="ET138" s="42"/>
      <c r="EU138" s="140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  <c r="FJ138" s="42"/>
      <c r="FK138" s="42"/>
      <c r="FL138" s="42"/>
      <c r="FM138" s="42"/>
      <c r="FN138" s="42"/>
      <c r="FO138" s="42"/>
      <c r="FP138" s="42"/>
      <c r="FQ138" s="42"/>
      <c r="FR138" s="42"/>
      <c r="FS138" s="42"/>
      <c r="FT138" s="42"/>
      <c r="FU138" s="42"/>
      <c r="FV138" s="42"/>
      <c r="FW138" s="42"/>
      <c r="FX138" s="42"/>
      <c r="FY138" s="42"/>
      <c r="FZ138" s="42"/>
      <c r="GA138" s="42"/>
      <c r="GB138" s="42"/>
      <c r="GC138" s="42"/>
      <c r="GD138" s="42"/>
      <c r="GE138" s="42"/>
      <c r="GF138" s="42"/>
      <c r="GG138" s="42"/>
      <c r="GH138" s="42"/>
      <c r="GI138" s="42"/>
      <c r="GJ138" s="42"/>
      <c r="GK138" s="42"/>
      <c r="GL138" s="42"/>
      <c r="GM138" s="42"/>
      <c r="GN138" s="42"/>
      <c r="GO138" s="46"/>
      <c r="GP138" s="42"/>
      <c r="GQ138" s="140"/>
      <c r="GR138" s="46"/>
      <c r="GS138" s="42"/>
      <c r="GT138" s="140"/>
      <c r="GU138" s="42"/>
      <c r="GV138" s="42"/>
      <c r="GW138" s="42"/>
      <c r="GX138" s="42"/>
      <c r="GY138" s="42"/>
      <c r="GZ138" s="42"/>
      <c r="HA138" s="42"/>
      <c r="HB138" s="42"/>
      <c r="HC138" s="42"/>
      <c r="HD138" s="42"/>
      <c r="HE138" s="42"/>
      <c r="HF138" s="42"/>
      <c r="HG138" s="42"/>
      <c r="HH138" s="42"/>
      <c r="HI138" s="42"/>
      <c r="HJ138" s="42"/>
      <c r="HK138" s="42"/>
      <c r="HL138" s="42"/>
      <c r="HM138" s="42"/>
      <c r="HN138" s="42"/>
      <c r="HO138" s="42"/>
      <c r="HP138" s="42"/>
      <c r="HQ138" s="42"/>
      <c r="HR138" s="42"/>
      <c r="HS138" s="42"/>
      <c r="HT138" s="42"/>
      <c r="HU138" s="42"/>
    </row>
    <row r="139" spans="1:229" s="26" customFormat="1" ht="15.75" x14ac:dyDescent="0.25">
      <c r="A139" s="25" t="s">
        <v>431</v>
      </c>
      <c r="B139" s="159">
        <f t="shared" si="432"/>
        <v>5960.9831999999997</v>
      </c>
      <c r="C139" s="159">
        <f t="shared" si="433"/>
        <v>5678.4536200000002</v>
      </c>
      <c r="D139" s="42">
        <f t="shared" si="689"/>
        <v>95.260352688127028</v>
      </c>
      <c r="E139" s="50"/>
      <c r="F139" s="50"/>
      <c r="G139" s="50"/>
      <c r="H139" s="50"/>
      <c r="I139" s="50"/>
      <c r="J139" s="42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2"/>
      <c r="AL139" s="50"/>
      <c r="AM139" s="50"/>
      <c r="AN139" s="42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>
        <v>872.9831999999999</v>
      </c>
      <c r="AY139" s="50">
        <v>590.45362</v>
      </c>
      <c r="AZ139" s="42">
        <f t="shared" si="434"/>
        <v>67.636309610540053</v>
      </c>
      <c r="BA139" s="50"/>
      <c r="BB139" s="50"/>
      <c r="BC139" s="50"/>
      <c r="BD139" s="144"/>
      <c r="BE139" s="144"/>
      <c r="BF139" s="144"/>
      <c r="BG139" s="50"/>
      <c r="BH139" s="50"/>
      <c r="BI139" s="141"/>
      <c r="BJ139" s="50"/>
      <c r="BK139" s="50"/>
      <c r="BL139" s="141"/>
      <c r="BM139" s="50"/>
      <c r="BN139" s="50"/>
      <c r="BO139" s="141"/>
      <c r="BP139" s="50"/>
      <c r="BQ139" s="50"/>
      <c r="BR139" s="141"/>
      <c r="BS139" s="50"/>
      <c r="BT139" s="50"/>
      <c r="BU139" s="93"/>
      <c r="BV139" s="50"/>
      <c r="BW139" s="50"/>
      <c r="BX139" s="141"/>
      <c r="BY139" s="50"/>
      <c r="BZ139" s="50"/>
      <c r="CA139" s="141"/>
      <c r="CB139" s="50"/>
      <c r="CC139" s="50"/>
      <c r="CD139" s="141"/>
      <c r="CE139" s="50"/>
      <c r="CF139" s="50"/>
      <c r="CG139" s="141"/>
      <c r="CH139" s="50"/>
      <c r="CI139" s="50"/>
      <c r="CJ139" s="141"/>
      <c r="CK139" s="50"/>
      <c r="CL139" s="50"/>
      <c r="CM139" s="42"/>
      <c r="CN139" s="50"/>
      <c r="CO139" s="50"/>
      <c r="CP139" s="141"/>
      <c r="CQ139" s="50"/>
      <c r="CR139" s="50"/>
      <c r="CS139" s="141"/>
      <c r="CT139" s="50"/>
      <c r="CU139" s="50"/>
      <c r="CV139" s="141"/>
      <c r="CW139" s="50"/>
      <c r="CX139" s="50"/>
      <c r="CY139" s="141"/>
      <c r="CZ139" s="50">
        <v>5088</v>
      </c>
      <c r="DA139" s="50">
        <v>5088</v>
      </c>
      <c r="DB139" s="42">
        <f t="shared" si="565"/>
        <v>100</v>
      </c>
      <c r="DC139" s="50"/>
      <c r="DD139" s="50"/>
      <c r="DE139" s="141"/>
      <c r="DF139" s="50"/>
      <c r="DG139" s="50"/>
      <c r="DH139" s="141"/>
      <c r="DI139" s="50"/>
      <c r="DJ139" s="50"/>
      <c r="DK139" s="141"/>
      <c r="DL139" s="50"/>
      <c r="DM139" s="50"/>
      <c r="DN139" s="141"/>
      <c r="DO139" s="50"/>
      <c r="DP139" s="50"/>
      <c r="DQ139" s="141"/>
      <c r="DR139" s="50"/>
      <c r="DS139" s="50"/>
      <c r="DT139" s="141"/>
      <c r="DU139" s="50"/>
      <c r="DV139" s="50"/>
      <c r="DW139" s="141"/>
      <c r="DX139" s="50"/>
      <c r="DY139" s="50"/>
      <c r="DZ139" s="141"/>
      <c r="EA139" s="50"/>
      <c r="EB139" s="50"/>
      <c r="EC139" s="141"/>
      <c r="ED139" s="50"/>
      <c r="EE139" s="50"/>
      <c r="EF139" s="46"/>
      <c r="EG139" s="50"/>
      <c r="EH139" s="50"/>
      <c r="EI139" s="141"/>
      <c r="EJ139" s="50"/>
      <c r="EK139" s="50"/>
      <c r="EL139" s="141"/>
      <c r="EM139" s="50"/>
      <c r="EN139" s="50"/>
      <c r="EO139" s="141"/>
      <c r="EP139" s="50"/>
      <c r="EQ139" s="50"/>
      <c r="ER139" s="141"/>
      <c r="ES139" s="50"/>
      <c r="ET139" s="50"/>
      <c r="EU139" s="141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42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141"/>
      <c r="GR139" s="50"/>
      <c r="GS139" s="50"/>
      <c r="GT139" s="141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</row>
    <row r="140" spans="1:229" s="18" customFormat="1" ht="15.75" x14ac:dyDescent="0.25">
      <c r="A140" s="23" t="s">
        <v>432</v>
      </c>
      <c r="B140" s="159">
        <f t="shared" si="432"/>
        <v>2397</v>
      </c>
      <c r="C140" s="159">
        <f t="shared" si="433"/>
        <v>2397</v>
      </c>
      <c r="D140" s="42">
        <f t="shared" si="689"/>
        <v>100</v>
      </c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143"/>
      <c r="BE140" s="143"/>
      <c r="BF140" s="143"/>
      <c r="BG140" s="42"/>
      <c r="BH140" s="42"/>
      <c r="BI140" s="140"/>
      <c r="BJ140" s="42"/>
      <c r="BK140" s="42"/>
      <c r="BL140" s="140"/>
      <c r="BM140" s="42"/>
      <c r="BN140" s="42"/>
      <c r="BO140" s="140"/>
      <c r="BP140" s="42"/>
      <c r="BQ140" s="42"/>
      <c r="BR140" s="140"/>
      <c r="BS140" s="42"/>
      <c r="BT140" s="42"/>
      <c r="BU140" s="93"/>
      <c r="BV140" s="42"/>
      <c r="BW140" s="42"/>
      <c r="BX140" s="140"/>
      <c r="BY140" s="42"/>
      <c r="BZ140" s="42"/>
      <c r="CA140" s="140"/>
      <c r="CB140" s="42"/>
      <c r="CC140" s="42"/>
      <c r="CD140" s="140"/>
      <c r="CE140" s="42"/>
      <c r="CF140" s="42"/>
      <c r="CG140" s="140"/>
      <c r="CH140" s="42"/>
      <c r="CI140" s="42"/>
      <c r="CJ140" s="140"/>
      <c r="CK140" s="42"/>
      <c r="CL140" s="42"/>
      <c r="CM140" s="42"/>
      <c r="CN140" s="42"/>
      <c r="CO140" s="42"/>
      <c r="CP140" s="140"/>
      <c r="CQ140" s="46"/>
      <c r="CR140" s="42"/>
      <c r="CS140" s="140"/>
      <c r="CT140" s="46"/>
      <c r="CU140" s="42"/>
      <c r="CV140" s="140"/>
      <c r="CW140" s="46"/>
      <c r="CX140" s="42"/>
      <c r="CY140" s="140"/>
      <c r="CZ140" s="46">
        <v>2397</v>
      </c>
      <c r="DA140" s="42">
        <v>2397</v>
      </c>
      <c r="DB140" s="42">
        <f t="shared" si="565"/>
        <v>100</v>
      </c>
      <c r="DC140" s="46"/>
      <c r="DD140" s="42"/>
      <c r="DE140" s="140"/>
      <c r="DF140" s="46"/>
      <c r="DG140" s="42"/>
      <c r="DH140" s="140"/>
      <c r="DI140" s="42"/>
      <c r="DJ140" s="42"/>
      <c r="DK140" s="140"/>
      <c r="DL140" s="42"/>
      <c r="DM140" s="42"/>
      <c r="DN140" s="140"/>
      <c r="DO140" s="46"/>
      <c r="DP140" s="42"/>
      <c r="DQ140" s="140"/>
      <c r="DR140" s="46"/>
      <c r="DS140" s="42"/>
      <c r="DT140" s="140"/>
      <c r="DU140" s="46"/>
      <c r="DV140" s="42"/>
      <c r="DW140" s="140"/>
      <c r="DX140" s="46"/>
      <c r="DY140" s="42"/>
      <c r="DZ140" s="140"/>
      <c r="EA140" s="42"/>
      <c r="EB140" s="42"/>
      <c r="EC140" s="140"/>
      <c r="ED140" s="42"/>
      <c r="EE140" s="42"/>
      <c r="EF140" s="46"/>
      <c r="EG140" s="42"/>
      <c r="EH140" s="42"/>
      <c r="EI140" s="140"/>
      <c r="EJ140" s="42"/>
      <c r="EK140" s="42"/>
      <c r="EL140" s="140"/>
      <c r="EM140" s="42"/>
      <c r="EN140" s="42"/>
      <c r="EO140" s="140"/>
      <c r="EP140" s="42"/>
      <c r="EQ140" s="42"/>
      <c r="ER140" s="140"/>
      <c r="ES140" s="42"/>
      <c r="ET140" s="42"/>
      <c r="EU140" s="140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  <c r="FJ140" s="42"/>
      <c r="FK140" s="42"/>
      <c r="FL140" s="42"/>
      <c r="FM140" s="42"/>
      <c r="FN140" s="42"/>
      <c r="FO140" s="42"/>
      <c r="FP140" s="42"/>
      <c r="FQ140" s="42"/>
      <c r="FR140" s="42"/>
      <c r="FS140" s="42"/>
      <c r="FT140" s="42"/>
      <c r="FU140" s="42"/>
      <c r="FV140" s="42"/>
      <c r="FW140" s="42"/>
      <c r="FX140" s="42"/>
      <c r="FY140" s="42"/>
      <c r="FZ140" s="42"/>
      <c r="GA140" s="42"/>
      <c r="GB140" s="42"/>
      <c r="GC140" s="42"/>
      <c r="GD140" s="42"/>
      <c r="GE140" s="42"/>
      <c r="GF140" s="42"/>
      <c r="GG140" s="42"/>
      <c r="GH140" s="42"/>
      <c r="GI140" s="42"/>
      <c r="GJ140" s="42"/>
      <c r="GK140" s="42"/>
      <c r="GL140" s="42"/>
      <c r="GM140" s="42"/>
      <c r="GN140" s="42"/>
      <c r="GO140" s="46"/>
      <c r="GP140" s="42"/>
      <c r="GQ140" s="140"/>
      <c r="GR140" s="46"/>
      <c r="GS140" s="42"/>
      <c r="GT140" s="140"/>
      <c r="GU140" s="42"/>
      <c r="GV140" s="42"/>
      <c r="GW140" s="42"/>
      <c r="GX140" s="42"/>
      <c r="GY140" s="42"/>
      <c r="GZ140" s="42"/>
      <c r="HA140" s="42"/>
      <c r="HB140" s="42"/>
      <c r="HC140" s="42"/>
      <c r="HD140" s="42"/>
      <c r="HE140" s="42"/>
      <c r="HF140" s="42"/>
      <c r="HG140" s="42"/>
      <c r="HH140" s="42"/>
      <c r="HI140" s="42"/>
      <c r="HJ140" s="42"/>
      <c r="HK140" s="42"/>
      <c r="HL140" s="42"/>
      <c r="HM140" s="42"/>
      <c r="HN140" s="42"/>
      <c r="HO140" s="42"/>
      <c r="HP140" s="42"/>
      <c r="HQ140" s="42"/>
      <c r="HR140" s="42"/>
      <c r="HS140" s="42"/>
      <c r="HT140" s="42"/>
      <c r="HU140" s="42"/>
    </row>
    <row r="141" spans="1:229" s="18" customFormat="1" ht="15.75" x14ac:dyDescent="0.25">
      <c r="A141" s="23" t="s">
        <v>433</v>
      </c>
      <c r="B141" s="159">
        <f t="shared" ref="B141:B204" si="690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+FE141+FH141+FK141+FN141+FQ141+FT141+FW141+FZ141+GC141+GF141+GI141+GL141+GO141+GR141+GU141+GX141+HA141+HD141+HG141+HJ141+HM141+HP141+HS141</f>
        <v>3336</v>
      </c>
      <c r="C141" s="159">
        <f t="shared" ref="C141:C204" si="691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+FF141+FI141+FL141+FO141+FR141+FU141+FX141+GA141+GD141+GG141+GJ141+GM141+GP141+GS141+GV141+GY141+HB141+HE141+HH141+HK141+HN141+HQ141+HT141</f>
        <v>3336</v>
      </c>
      <c r="D141" s="42">
        <f t="shared" si="689"/>
        <v>100</v>
      </c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143"/>
      <c r="BE141" s="143"/>
      <c r="BF141" s="143"/>
      <c r="BG141" s="42"/>
      <c r="BH141" s="42"/>
      <c r="BI141" s="140"/>
      <c r="BJ141" s="42"/>
      <c r="BK141" s="42"/>
      <c r="BL141" s="140"/>
      <c r="BM141" s="42"/>
      <c r="BN141" s="42"/>
      <c r="BO141" s="140"/>
      <c r="BP141" s="42"/>
      <c r="BQ141" s="42"/>
      <c r="BR141" s="140"/>
      <c r="BS141" s="42"/>
      <c r="BT141" s="42"/>
      <c r="BU141" s="93"/>
      <c r="BV141" s="42"/>
      <c r="BW141" s="42"/>
      <c r="BX141" s="140"/>
      <c r="BY141" s="42"/>
      <c r="BZ141" s="42"/>
      <c r="CA141" s="140"/>
      <c r="CB141" s="42"/>
      <c r="CC141" s="42"/>
      <c r="CD141" s="140"/>
      <c r="CE141" s="42"/>
      <c r="CF141" s="42"/>
      <c r="CG141" s="140"/>
      <c r="CH141" s="42"/>
      <c r="CI141" s="42"/>
      <c r="CJ141" s="140"/>
      <c r="CK141" s="42"/>
      <c r="CL141" s="42"/>
      <c r="CM141" s="42"/>
      <c r="CN141" s="42"/>
      <c r="CO141" s="42"/>
      <c r="CP141" s="140"/>
      <c r="CQ141" s="46"/>
      <c r="CR141" s="42"/>
      <c r="CS141" s="140"/>
      <c r="CT141" s="46"/>
      <c r="CU141" s="42"/>
      <c r="CV141" s="140"/>
      <c r="CW141" s="46"/>
      <c r="CX141" s="42"/>
      <c r="CY141" s="140"/>
      <c r="CZ141" s="46">
        <v>3336</v>
      </c>
      <c r="DA141" s="42">
        <v>3336</v>
      </c>
      <c r="DB141" s="42">
        <f t="shared" si="565"/>
        <v>100</v>
      </c>
      <c r="DC141" s="46"/>
      <c r="DD141" s="42"/>
      <c r="DE141" s="140"/>
      <c r="DF141" s="46"/>
      <c r="DG141" s="42"/>
      <c r="DH141" s="140"/>
      <c r="DI141" s="42"/>
      <c r="DJ141" s="42"/>
      <c r="DK141" s="140"/>
      <c r="DL141" s="42"/>
      <c r="DM141" s="42"/>
      <c r="DN141" s="140"/>
      <c r="DO141" s="46"/>
      <c r="DP141" s="42"/>
      <c r="DQ141" s="140"/>
      <c r="DR141" s="46"/>
      <c r="DS141" s="42"/>
      <c r="DT141" s="140"/>
      <c r="DU141" s="46"/>
      <c r="DV141" s="42"/>
      <c r="DW141" s="140"/>
      <c r="DX141" s="46"/>
      <c r="DY141" s="42"/>
      <c r="DZ141" s="140"/>
      <c r="EA141" s="42"/>
      <c r="EB141" s="42"/>
      <c r="EC141" s="140"/>
      <c r="ED141" s="42"/>
      <c r="EE141" s="42"/>
      <c r="EF141" s="46"/>
      <c r="EG141" s="42"/>
      <c r="EH141" s="42"/>
      <c r="EI141" s="140"/>
      <c r="EJ141" s="42"/>
      <c r="EK141" s="42"/>
      <c r="EL141" s="140"/>
      <c r="EM141" s="42"/>
      <c r="EN141" s="42"/>
      <c r="EO141" s="140"/>
      <c r="EP141" s="42"/>
      <c r="EQ141" s="42"/>
      <c r="ER141" s="140"/>
      <c r="ES141" s="42"/>
      <c r="ET141" s="42"/>
      <c r="EU141" s="140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  <c r="FJ141" s="42"/>
      <c r="FK141" s="42"/>
      <c r="FL141" s="42"/>
      <c r="FM141" s="42"/>
      <c r="FN141" s="42"/>
      <c r="FO141" s="42"/>
      <c r="FP141" s="42"/>
      <c r="FQ141" s="42"/>
      <c r="FR141" s="42"/>
      <c r="FS141" s="42"/>
      <c r="FT141" s="42"/>
      <c r="FU141" s="42"/>
      <c r="FV141" s="42"/>
      <c r="FW141" s="42"/>
      <c r="FX141" s="42"/>
      <c r="FY141" s="42"/>
      <c r="FZ141" s="42"/>
      <c r="GA141" s="42"/>
      <c r="GB141" s="42"/>
      <c r="GC141" s="42"/>
      <c r="GD141" s="42"/>
      <c r="GE141" s="42"/>
      <c r="GF141" s="42"/>
      <c r="GG141" s="42"/>
      <c r="GH141" s="42"/>
      <c r="GI141" s="42"/>
      <c r="GJ141" s="42"/>
      <c r="GK141" s="42"/>
      <c r="GL141" s="42"/>
      <c r="GM141" s="42"/>
      <c r="GN141" s="42"/>
      <c r="GO141" s="46"/>
      <c r="GP141" s="42"/>
      <c r="GQ141" s="140"/>
      <c r="GR141" s="46"/>
      <c r="GS141" s="42"/>
      <c r="GT141" s="140"/>
      <c r="GU141" s="42"/>
      <c r="GV141" s="42"/>
      <c r="GW141" s="42"/>
      <c r="GX141" s="42"/>
      <c r="GY141" s="42"/>
      <c r="GZ141" s="42"/>
      <c r="HA141" s="42"/>
      <c r="HB141" s="42"/>
      <c r="HC141" s="42"/>
      <c r="HD141" s="42"/>
      <c r="HE141" s="42"/>
      <c r="HF141" s="42"/>
      <c r="HG141" s="42"/>
      <c r="HH141" s="42"/>
      <c r="HI141" s="42"/>
      <c r="HJ141" s="42"/>
      <c r="HK141" s="42"/>
      <c r="HL141" s="42"/>
      <c r="HM141" s="42"/>
      <c r="HN141" s="42"/>
      <c r="HO141" s="42"/>
      <c r="HP141" s="42"/>
      <c r="HQ141" s="42"/>
      <c r="HR141" s="42"/>
      <c r="HS141" s="42"/>
      <c r="HT141" s="42"/>
      <c r="HU141" s="42"/>
    </row>
    <row r="142" spans="1:229" s="18" customFormat="1" ht="15.75" x14ac:dyDescent="0.25">
      <c r="A142" s="23" t="s">
        <v>434</v>
      </c>
      <c r="B142" s="159">
        <f t="shared" si="690"/>
        <v>5111</v>
      </c>
      <c r="C142" s="159">
        <f t="shared" si="691"/>
        <v>5111</v>
      </c>
      <c r="D142" s="42">
        <f t="shared" si="689"/>
        <v>100</v>
      </c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143"/>
      <c r="BE142" s="143"/>
      <c r="BF142" s="143"/>
      <c r="BG142" s="42"/>
      <c r="BH142" s="42"/>
      <c r="BI142" s="140"/>
      <c r="BJ142" s="42"/>
      <c r="BK142" s="42"/>
      <c r="BL142" s="140"/>
      <c r="BM142" s="42"/>
      <c r="BN142" s="42"/>
      <c r="BO142" s="140"/>
      <c r="BP142" s="42"/>
      <c r="BQ142" s="42"/>
      <c r="BR142" s="140"/>
      <c r="BS142" s="42"/>
      <c r="BT142" s="42"/>
      <c r="BU142" s="93"/>
      <c r="BV142" s="42"/>
      <c r="BW142" s="42"/>
      <c r="BX142" s="140"/>
      <c r="BY142" s="42"/>
      <c r="BZ142" s="42"/>
      <c r="CA142" s="140"/>
      <c r="CB142" s="42"/>
      <c r="CC142" s="42"/>
      <c r="CD142" s="140"/>
      <c r="CE142" s="42"/>
      <c r="CF142" s="42"/>
      <c r="CG142" s="140"/>
      <c r="CH142" s="42"/>
      <c r="CI142" s="42"/>
      <c r="CJ142" s="140"/>
      <c r="CK142" s="42">
        <v>338</v>
      </c>
      <c r="CL142" s="42">
        <v>338</v>
      </c>
      <c r="CM142" s="42">
        <f t="shared" si="649"/>
        <v>100</v>
      </c>
      <c r="CN142" s="42"/>
      <c r="CO142" s="42"/>
      <c r="CP142" s="140"/>
      <c r="CQ142" s="46"/>
      <c r="CR142" s="42"/>
      <c r="CS142" s="140"/>
      <c r="CT142" s="46"/>
      <c r="CU142" s="42"/>
      <c r="CV142" s="140"/>
      <c r="CW142" s="46"/>
      <c r="CX142" s="42"/>
      <c r="CY142" s="140"/>
      <c r="CZ142" s="46">
        <v>4773</v>
      </c>
      <c r="DA142" s="42">
        <v>4773</v>
      </c>
      <c r="DB142" s="42">
        <f t="shared" si="565"/>
        <v>100</v>
      </c>
      <c r="DC142" s="46"/>
      <c r="DD142" s="42"/>
      <c r="DE142" s="140"/>
      <c r="DF142" s="46"/>
      <c r="DG142" s="42"/>
      <c r="DH142" s="140"/>
      <c r="DI142" s="42"/>
      <c r="DJ142" s="42"/>
      <c r="DK142" s="140"/>
      <c r="DL142" s="42"/>
      <c r="DM142" s="42"/>
      <c r="DN142" s="140"/>
      <c r="DO142" s="46"/>
      <c r="DP142" s="42"/>
      <c r="DQ142" s="140"/>
      <c r="DR142" s="46"/>
      <c r="DS142" s="42"/>
      <c r="DT142" s="140"/>
      <c r="DU142" s="46"/>
      <c r="DV142" s="42"/>
      <c r="DW142" s="140"/>
      <c r="DX142" s="46"/>
      <c r="DY142" s="42"/>
      <c r="DZ142" s="140"/>
      <c r="EA142" s="42"/>
      <c r="EB142" s="42"/>
      <c r="EC142" s="140"/>
      <c r="ED142" s="42"/>
      <c r="EE142" s="42"/>
      <c r="EF142" s="46"/>
      <c r="EG142" s="42"/>
      <c r="EH142" s="42"/>
      <c r="EI142" s="140"/>
      <c r="EJ142" s="42"/>
      <c r="EK142" s="42"/>
      <c r="EL142" s="140"/>
      <c r="EM142" s="42"/>
      <c r="EN142" s="42"/>
      <c r="EO142" s="140"/>
      <c r="EP142" s="42"/>
      <c r="EQ142" s="42"/>
      <c r="ER142" s="140"/>
      <c r="ES142" s="42"/>
      <c r="ET142" s="42"/>
      <c r="EU142" s="140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  <c r="FJ142" s="42"/>
      <c r="FK142" s="42"/>
      <c r="FL142" s="42"/>
      <c r="FM142" s="42"/>
      <c r="FN142" s="42"/>
      <c r="FO142" s="42"/>
      <c r="FP142" s="42"/>
      <c r="FQ142" s="42"/>
      <c r="FR142" s="42"/>
      <c r="FS142" s="42"/>
      <c r="FT142" s="42"/>
      <c r="FU142" s="42"/>
      <c r="FV142" s="42"/>
      <c r="FW142" s="42"/>
      <c r="FX142" s="42"/>
      <c r="FY142" s="42"/>
      <c r="FZ142" s="42"/>
      <c r="GA142" s="42"/>
      <c r="GB142" s="42"/>
      <c r="GC142" s="42"/>
      <c r="GD142" s="42"/>
      <c r="GE142" s="42"/>
      <c r="GF142" s="42"/>
      <c r="GG142" s="42"/>
      <c r="GH142" s="42"/>
      <c r="GI142" s="42"/>
      <c r="GJ142" s="42"/>
      <c r="GK142" s="42"/>
      <c r="GL142" s="42"/>
      <c r="GM142" s="42"/>
      <c r="GN142" s="42"/>
      <c r="GO142" s="46"/>
      <c r="GP142" s="42"/>
      <c r="GQ142" s="140"/>
      <c r="GR142" s="46"/>
      <c r="GS142" s="42"/>
      <c r="GT142" s="140"/>
      <c r="GU142" s="42"/>
      <c r="GV142" s="42"/>
      <c r="GW142" s="42"/>
      <c r="GX142" s="42"/>
      <c r="GY142" s="42"/>
      <c r="GZ142" s="42"/>
      <c r="HA142" s="42"/>
      <c r="HB142" s="42"/>
      <c r="HC142" s="42"/>
      <c r="HD142" s="42"/>
      <c r="HE142" s="42"/>
      <c r="HF142" s="42"/>
      <c r="HG142" s="42"/>
      <c r="HH142" s="42"/>
      <c r="HI142" s="42"/>
      <c r="HJ142" s="42"/>
      <c r="HK142" s="42"/>
      <c r="HL142" s="42"/>
      <c r="HM142" s="42"/>
      <c r="HN142" s="42"/>
      <c r="HO142" s="42"/>
      <c r="HP142" s="42"/>
      <c r="HQ142" s="42"/>
      <c r="HR142" s="42"/>
      <c r="HS142" s="42"/>
      <c r="HT142" s="42"/>
      <c r="HU142" s="42"/>
    </row>
    <row r="143" spans="1:229" s="18" customFormat="1" ht="15.75" x14ac:dyDescent="0.25">
      <c r="A143" s="23" t="s">
        <v>435</v>
      </c>
      <c r="B143" s="159">
        <f t="shared" si="690"/>
        <v>9015.8012199999994</v>
      </c>
      <c r="C143" s="159">
        <f t="shared" si="691"/>
        <v>9015.8012199999994</v>
      </c>
      <c r="D143" s="42">
        <f t="shared" si="689"/>
        <v>100</v>
      </c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>
        <v>725.80121999999994</v>
      </c>
      <c r="AY143" s="42">
        <v>725.80121999999994</v>
      </c>
      <c r="AZ143" s="42">
        <f t="shared" ref="AZ143:AZ203" si="692">AY143/AX143*100</f>
        <v>100</v>
      </c>
      <c r="BA143" s="42"/>
      <c r="BB143" s="42"/>
      <c r="BC143" s="42"/>
      <c r="BD143" s="143"/>
      <c r="BE143" s="143"/>
      <c r="BF143" s="143"/>
      <c r="BG143" s="42"/>
      <c r="BH143" s="42"/>
      <c r="BI143" s="140"/>
      <c r="BJ143" s="42"/>
      <c r="BK143" s="42"/>
      <c r="BL143" s="140"/>
      <c r="BM143" s="42"/>
      <c r="BN143" s="42"/>
      <c r="BO143" s="140"/>
      <c r="BP143" s="42"/>
      <c r="BQ143" s="42"/>
      <c r="BR143" s="140"/>
      <c r="BS143" s="42"/>
      <c r="BT143" s="42"/>
      <c r="BU143" s="93"/>
      <c r="BV143" s="42"/>
      <c r="BW143" s="42"/>
      <c r="BX143" s="42"/>
      <c r="BY143" s="42"/>
      <c r="BZ143" s="42"/>
      <c r="CA143" s="140"/>
      <c r="CB143" s="42"/>
      <c r="CC143" s="42"/>
      <c r="CD143" s="140"/>
      <c r="CE143" s="42"/>
      <c r="CF143" s="42"/>
      <c r="CG143" s="140"/>
      <c r="CH143" s="42"/>
      <c r="CI143" s="42"/>
      <c r="CJ143" s="140"/>
      <c r="CK143" s="50">
        <v>364</v>
      </c>
      <c r="CL143" s="42">
        <v>364</v>
      </c>
      <c r="CM143" s="42">
        <f t="shared" si="649"/>
        <v>100</v>
      </c>
      <c r="CN143" s="42"/>
      <c r="CO143" s="42"/>
      <c r="CP143" s="140"/>
      <c r="CQ143" s="46"/>
      <c r="CR143" s="42"/>
      <c r="CS143" s="140"/>
      <c r="CT143" s="46"/>
      <c r="CU143" s="42"/>
      <c r="CV143" s="140"/>
      <c r="CW143" s="46"/>
      <c r="CX143" s="42"/>
      <c r="CY143" s="140"/>
      <c r="CZ143" s="46">
        <v>7926</v>
      </c>
      <c r="DA143" s="42">
        <v>7926</v>
      </c>
      <c r="DB143" s="42">
        <f t="shared" si="565"/>
        <v>100</v>
      </c>
      <c r="DC143" s="46"/>
      <c r="DD143" s="42"/>
      <c r="DE143" s="140"/>
      <c r="DF143" s="46"/>
      <c r="DG143" s="42"/>
      <c r="DH143" s="140"/>
      <c r="DI143" s="42"/>
      <c r="DJ143" s="42"/>
      <c r="DK143" s="140"/>
      <c r="DL143" s="42"/>
      <c r="DM143" s="42"/>
      <c r="DN143" s="140"/>
      <c r="DO143" s="46"/>
      <c r="DP143" s="42"/>
      <c r="DQ143" s="140"/>
      <c r="DR143" s="46"/>
      <c r="DS143" s="42"/>
      <c r="DT143" s="140"/>
      <c r="DU143" s="46"/>
      <c r="DV143" s="42"/>
      <c r="DW143" s="140"/>
      <c r="DX143" s="46"/>
      <c r="DY143" s="42"/>
      <c r="DZ143" s="140"/>
      <c r="EA143" s="42"/>
      <c r="EB143" s="42"/>
      <c r="EC143" s="140"/>
      <c r="ED143" s="42"/>
      <c r="EE143" s="42"/>
      <c r="EF143" s="46"/>
      <c r="EG143" s="42"/>
      <c r="EH143" s="42"/>
      <c r="EI143" s="140"/>
      <c r="EJ143" s="42"/>
      <c r="EK143" s="42"/>
      <c r="EL143" s="140"/>
      <c r="EM143" s="42"/>
      <c r="EN143" s="42"/>
      <c r="EO143" s="140"/>
      <c r="EP143" s="42"/>
      <c r="EQ143" s="42"/>
      <c r="ER143" s="140"/>
      <c r="ES143" s="42"/>
      <c r="ET143" s="42"/>
      <c r="EU143" s="140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  <c r="FJ143" s="42"/>
      <c r="FK143" s="42"/>
      <c r="FL143" s="42"/>
      <c r="FM143" s="42"/>
      <c r="FN143" s="42"/>
      <c r="FO143" s="42"/>
      <c r="FP143" s="42"/>
      <c r="FQ143" s="42"/>
      <c r="FR143" s="42"/>
      <c r="FS143" s="42"/>
      <c r="FT143" s="42"/>
      <c r="FU143" s="42"/>
      <c r="FV143" s="42"/>
      <c r="FW143" s="42"/>
      <c r="FX143" s="42"/>
      <c r="FY143" s="42"/>
      <c r="FZ143" s="42"/>
      <c r="GA143" s="42"/>
      <c r="GB143" s="42"/>
      <c r="GC143" s="42"/>
      <c r="GD143" s="42"/>
      <c r="GE143" s="42"/>
      <c r="GF143" s="42"/>
      <c r="GG143" s="42"/>
      <c r="GH143" s="42"/>
      <c r="GI143" s="42"/>
      <c r="GJ143" s="42"/>
      <c r="GK143" s="42"/>
      <c r="GL143" s="42"/>
      <c r="GM143" s="42"/>
      <c r="GN143" s="42"/>
      <c r="GO143" s="46"/>
      <c r="GP143" s="42"/>
      <c r="GQ143" s="140"/>
      <c r="GR143" s="46"/>
      <c r="GS143" s="42"/>
      <c r="GT143" s="140"/>
      <c r="GU143" s="42"/>
      <c r="GV143" s="42"/>
      <c r="GW143" s="42"/>
      <c r="GX143" s="42"/>
      <c r="GY143" s="42"/>
      <c r="GZ143" s="42"/>
      <c r="HA143" s="42"/>
      <c r="HB143" s="42"/>
      <c r="HC143" s="42"/>
      <c r="HD143" s="42"/>
      <c r="HE143" s="42"/>
      <c r="HF143" s="42"/>
      <c r="HG143" s="42"/>
      <c r="HH143" s="42"/>
      <c r="HI143" s="42"/>
      <c r="HJ143" s="42"/>
      <c r="HK143" s="42"/>
      <c r="HL143" s="42"/>
      <c r="HM143" s="42"/>
      <c r="HN143" s="42"/>
      <c r="HO143" s="42"/>
      <c r="HP143" s="42"/>
      <c r="HQ143" s="42"/>
      <c r="HR143" s="42"/>
      <c r="HS143" s="42"/>
      <c r="HT143" s="42"/>
      <c r="HU143" s="42"/>
    </row>
    <row r="144" spans="1:229" s="18" customFormat="1" ht="15.75" x14ac:dyDescent="0.25">
      <c r="A144" s="23" t="s">
        <v>436</v>
      </c>
      <c r="B144" s="159">
        <f t="shared" si="690"/>
        <v>8427</v>
      </c>
      <c r="C144" s="159">
        <f t="shared" si="691"/>
        <v>8427</v>
      </c>
      <c r="D144" s="42">
        <f t="shared" si="689"/>
        <v>100</v>
      </c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143"/>
      <c r="BE144" s="143"/>
      <c r="BF144" s="143"/>
      <c r="BG144" s="42"/>
      <c r="BH144" s="42"/>
      <c r="BI144" s="140"/>
      <c r="BJ144" s="42"/>
      <c r="BK144" s="42"/>
      <c r="BL144" s="140"/>
      <c r="BM144" s="42"/>
      <c r="BN144" s="42"/>
      <c r="BO144" s="140"/>
      <c r="BP144" s="42"/>
      <c r="BQ144" s="42"/>
      <c r="BR144" s="140"/>
      <c r="BS144" s="42"/>
      <c r="BT144" s="42"/>
      <c r="BU144" s="93"/>
      <c r="BV144" s="42"/>
      <c r="BW144" s="42"/>
      <c r="BX144" s="140"/>
      <c r="BY144" s="42"/>
      <c r="BZ144" s="42"/>
      <c r="CA144" s="140"/>
      <c r="CB144" s="42"/>
      <c r="CC144" s="42"/>
      <c r="CD144" s="140"/>
      <c r="CE144" s="42"/>
      <c r="CF144" s="42"/>
      <c r="CG144" s="140"/>
      <c r="CH144" s="42"/>
      <c r="CI144" s="42"/>
      <c r="CJ144" s="140"/>
      <c r="CK144" s="42"/>
      <c r="CL144" s="42"/>
      <c r="CM144" s="42"/>
      <c r="CN144" s="42"/>
      <c r="CO144" s="42"/>
      <c r="CP144" s="140"/>
      <c r="CQ144" s="46"/>
      <c r="CR144" s="42"/>
      <c r="CS144" s="140"/>
      <c r="CT144" s="46"/>
      <c r="CU144" s="42"/>
      <c r="CV144" s="140"/>
      <c r="CW144" s="46"/>
      <c r="CX144" s="42"/>
      <c r="CY144" s="140"/>
      <c r="CZ144" s="46">
        <v>8427</v>
      </c>
      <c r="DA144" s="42">
        <v>8427</v>
      </c>
      <c r="DB144" s="42">
        <f t="shared" si="565"/>
        <v>100</v>
      </c>
      <c r="DC144" s="46"/>
      <c r="DD144" s="42"/>
      <c r="DE144" s="140"/>
      <c r="DF144" s="46"/>
      <c r="DG144" s="42"/>
      <c r="DH144" s="140"/>
      <c r="DI144" s="42"/>
      <c r="DJ144" s="42"/>
      <c r="DK144" s="140"/>
      <c r="DL144" s="42"/>
      <c r="DM144" s="42"/>
      <c r="DN144" s="140"/>
      <c r="DO144" s="46"/>
      <c r="DP144" s="42"/>
      <c r="DQ144" s="140"/>
      <c r="DR144" s="46"/>
      <c r="DS144" s="42"/>
      <c r="DT144" s="140"/>
      <c r="DU144" s="46"/>
      <c r="DV144" s="42"/>
      <c r="DW144" s="140"/>
      <c r="DX144" s="46"/>
      <c r="DY144" s="42"/>
      <c r="DZ144" s="140"/>
      <c r="EA144" s="42"/>
      <c r="EB144" s="42"/>
      <c r="EC144" s="140"/>
      <c r="ED144" s="42"/>
      <c r="EE144" s="42"/>
      <c r="EF144" s="46"/>
      <c r="EG144" s="42"/>
      <c r="EH144" s="42"/>
      <c r="EI144" s="140"/>
      <c r="EJ144" s="42"/>
      <c r="EK144" s="42"/>
      <c r="EL144" s="140"/>
      <c r="EM144" s="42"/>
      <c r="EN144" s="42"/>
      <c r="EO144" s="140"/>
      <c r="EP144" s="42"/>
      <c r="EQ144" s="42"/>
      <c r="ER144" s="140"/>
      <c r="ES144" s="42"/>
      <c r="ET144" s="42"/>
      <c r="EU144" s="140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  <c r="FJ144" s="42"/>
      <c r="FK144" s="42"/>
      <c r="FL144" s="42"/>
      <c r="FM144" s="42"/>
      <c r="FN144" s="42"/>
      <c r="FO144" s="42"/>
      <c r="FP144" s="42"/>
      <c r="FQ144" s="42"/>
      <c r="FR144" s="42"/>
      <c r="FS144" s="42"/>
      <c r="FT144" s="42"/>
      <c r="FU144" s="42"/>
      <c r="FV144" s="42"/>
      <c r="FW144" s="42"/>
      <c r="FX144" s="42"/>
      <c r="FY144" s="42"/>
      <c r="FZ144" s="42"/>
      <c r="GA144" s="42"/>
      <c r="GB144" s="42"/>
      <c r="GC144" s="42"/>
      <c r="GD144" s="42"/>
      <c r="GE144" s="42"/>
      <c r="GF144" s="42"/>
      <c r="GG144" s="42"/>
      <c r="GH144" s="42"/>
      <c r="GI144" s="42"/>
      <c r="GJ144" s="42"/>
      <c r="GK144" s="42"/>
      <c r="GL144" s="42"/>
      <c r="GM144" s="42"/>
      <c r="GN144" s="42"/>
      <c r="GO144" s="46"/>
      <c r="GP144" s="42"/>
      <c r="GQ144" s="140"/>
      <c r="GR144" s="46"/>
      <c r="GS144" s="42"/>
      <c r="GT144" s="140"/>
      <c r="GU144" s="42"/>
      <c r="GV144" s="42"/>
      <c r="GW144" s="42"/>
      <c r="GX144" s="42"/>
      <c r="GY144" s="42"/>
      <c r="GZ144" s="42"/>
      <c r="HA144" s="42"/>
      <c r="HB144" s="42"/>
      <c r="HC144" s="42"/>
      <c r="HD144" s="42"/>
      <c r="HE144" s="42"/>
      <c r="HF144" s="42"/>
      <c r="HG144" s="42"/>
      <c r="HH144" s="42"/>
      <c r="HI144" s="42"/>
      <c r="HJ144" s="42"/>
      <c r="HK144" s="42"/>
      <c r="HL144" s="42"/>
      <c r="HM144" s="42"/>
      <c r="HN144" s="42"/>
      <c r="HO144" s="42"/>
      <c r="HP144" s="42"/>
      <c r="HQ144" s="42"/>
      <c r="HR144" s="42"/>
      <c r="HS144" s="42"/>
      <c r="HT144" s="42"/>
      <c r="HU144" s="42"/>
    </row>
    <row r="145" spans="1:229" s="18" customFormat="1" ht="15.75" x14ac:dyDescent="0.25">
      <c r="A145" s="23" t="s">
        <v>437</v>
      </c>
      <c r="B145" s="159">
        <f t="shared" si="690"/>
        <v>6307.4793200000004</v>
      </c>
      <c r="C145" s="159">
        <f t="shared" si="691"/>
        <v>6307.4793200000004</v>
      </c>
      <c r="D145" s="42">
        <f t="shared" si="689"/>
        <v>100</v>
      </c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>
        <v>765.47931999999992</v>
      </c>
      <c r="AY145" s="42">
        <v>765.47931999999992</v>
      </c>
      <c r="AZ145" s="42">
        <f t="shared" si="692"/>
        <v>100</v>
      </c>
      <c r="BA145" s="42"/>
      <c r="BB145" s="42"/>
      <c r="BC145" s="42"/>
      <c r="BD145" s="143"/>
      <c r="BE145" s="143"/>
      <c r="BF145" s="143"/>
      <c r="BG145" s="42"/>
      <c r="BH145" s="42"/>
      <c r="BI145" s="140"/>
      <c r="BJ145" s="42"/>
      <c r="BK145" s="42"/>
      <c r="BL145" s="140"/>
      <c r="BM145" s="42"/>
      <c r="BN145" s="42"/>
      <c r="BO145" s="140"/>
      <c r="BP145" s="42"/>
      <c r="BQ145" s="42"/>
      <c r="BR145" s="140"/>
      <c r="BS145" s="42"/>
      <c r="BT145" s="42"/>
      <c r="BU145" s="93"/>
      <c r="BV145" s="42"/>
      <c r="BW145" s="42"/>
      <c r="BX145" s="140"/>
      <c r="BY145" s="42"/>
      <c r="BZ145" s="42"/>
      <c r="CA145" s="140"/>
      <c r="CB145" s="42"/>
      <c r="CC145" s="42"/>
      <c r="CD145" s="140"/>
      <c r="CE145" s="42"/>
      <c r="CF145" s="42"/>
      <c r="CG145" s="140"/>
      <c r="CH145" s="42"/>
      <c r="CI145" s="42"/>
      <c r="CJ145" s="140"/>
      <c r="CK145" s="42">
        <v>298</v>
      </c>
      <c r="CL145" s="42">
        <v>298</v>
      </c>
      <c r="CM145" s="42">
        <f>CL145/CK145*100</f>
        <v>100</v>
      </c>
      <c r="CN145" s="42"/>
      <c r="CO145" s="42"/>
      <c r="CP145" s="140"/>
      <c r="CQ145" s="46"/>
      <c r="CR145" s="42"/>
      <c r="CS145" s="140"/>
      <c r="CT145" s="46"/>
      <c r="CU145" s="42"/>
      <c r="CV145" s="140"/>
      <c r="CW145" s="46"/>
      <c r="CX145" s="42"/>
      <c r="CY145" s="140"/>
      <c r="CZ145" s="46">
        <v>5244</v>
      </c>
      <c r="DA145" s="42">
        <v>5244</v>
      </c>
      <c r="DB145" s="42">
        <f t="shared" si="565"/>
        <v>100</v>
      </c>
      <c r="DC145" s="46"/>
      <c r="DD145" s="42"/>
      <c r="DE145" s="140"/>
      <c r="DF145" s="46"/>
      <c r="DG145" s="42"/>
      <c r="DH145" s="140"/>
      <c r="DI145" s="42"/>
      <c r="DJ145" s="42"/>
      <c r="DK145" s="140"/>
      <c r="DL145" s="42"/>
      <c r="DM145" s="42"/>
      <c r="DN145" s="140"/>
      <c r="DO145" s="46"/>
      <c r="DP145" s="42"/>
      <c r="DQ145" s="140"/>
      <c r="DR145" s="46"/>
      <c r="DS145" s="42"/>
      <c r="DT145" s="140"/>
      <c r="DU145" s="46"/>
      <c r="DV145" s="42"/>
      <c r="DW145" s="140"/>
      <c r="DX145" s="46"/>
      <c r="DY145" s="42"/>
      <c r="DZ145" s="140"/>
      <c r="EA145" s="42"/>
      <c r="EB145" s="42"/>
      <c r="EC145" s="140"/>
      <c r="ED145" s="42"/>
      <c r="EE145" s="42"/>
      <c r="EF145" s="140"/>
      <c r="EG145" s="42"/>
      <c r="EH145" s="42"/>
      <c r="EI145" s="140"/>
      <c r="EJ145" s="42"/>
      <c r="EK145" s="42"/>
      <c r="EL145" s="140"/>
      <c r="EM145" s="42"/>
      <c r="EN145" s="42"/>
      <c r="EO145" s="140"/>
      <c r="EP145" s="42"/>
      <c r="EQ145" s="42"/>
      <c r="ER145" s="140"/>
      <c r="ES145" s="42"/>
      <c r="ET145" s="42"/>
      <c r="EU145" s="140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6"/>
      <c r="GP145" s="42"/>
      <c r="GQ145" s="140"/>
      <c r="GR145" s="46"/>
      <c r="GS145" s="42"/>
      <c r="GT145" s="140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  <c r="HK145" s="42"/>
      <c r="HL145" s="42"/>
      <c r="HM145" s="42"/>
      <c r="HN145" s="42"/>
      <c r="HO145" s="42"/>
      <c r="HP145" s="42"/>
      <c r="HQ145" s="42"/>
      <c r="HR145" s="42"/>
      <c r="HS145" s="42"/>
      <c r="HT145" s="42"/>
      <c r="HU145" s="42"/>
    </row>
    <row r="146" spans="1:229" s="19" customFormat="1" ht="31.5" x14ac:dyDescent="0.25">
      <c r="A146" s="22" t="s">
        <v>255</v>
      </c>
      <c r="B146" s="158">
        <f t="shared" si="690"/>
        <v>279179.17645999999</v>
      </c>
      <c r="C146" s="158">
        <f t="shared" si="691"/>
        <v>145122.89666999999</v>
      </c>
      <c r="D146" s="48">
        <f t="shared" ref="D146" si="693">C146/B146*100</f>
        <v>51.981991819792043</v>
      </c>
      <c r="E146" s="49">
        <f t="shared" ref="E146:BF146" si="694">E147+E148+E149+E150+E151+E152+E153+E154+E155+E156</f>
        <v>0</v>
      </c>
      <c r="F146" s="49">
        <f t="shared" si="694"/>
        <v>0</v>
      </c>
      <c r="G146" s="49"/>
      <c r="H146" s="49">
        <f t="shared" si="694"/>
        <v>0</v>
      </c>
      <c r="I146" s="49">
        <f t="shared" si="694"/>
        <v>0</v>
      </c>
      <c r="J146" s="48"/>
      <c r="K146" s="49">
        <f t="shared" ref="K146:M146" si="695">K147+K148+K149+K150+K151+K152+K153+K154+K155+K156</f>
        <v>0</v>
      </c>
      <c r="L146" s="49">
        <f t="shared" si="695"/>
        <v>0</v>
      </c>
      <c r="M146" s="49">
        <f t="shared" si="695"/>
        <v>0</v>
      </c>
      <c r="N146" s="49">
        <f t="shared" ref="N146:P146" si="696">N147+N148+N149+N150+N151+N152+N153+N154+N155+N156</f>
        <v>0</v>
      </c>
      <c r="O146" s="49">
        <f t="shared" si="696"/>
        <v>0</v>
      </c>
      <c r="P146" s="49">
        <f t="shared" si="696"/>
        <v>0</v>
      </c>
      <c r="Q146" s="49">
        <f t="shared" ref="Q146:S146" si="697">Q147+Q148+Q149+Q150+Q151+Q152+Q153+Q154+Q155+Q156</f>
        <v>0</v>
      </c>
      <c r="R146" s="49">
        <f t="shared" si="697"/>
        <v>0</v>
      </c>
      <c r="S146" s="49">
        <f t="shared" si="697"/>
        <v>0</v>
      </c>
      <c r="T146" s="49">
        <f t="shared" ref="T146:V146" si="698">T147+T148+T149+T150+T151+T152+T153+T154+T155+T156</f>
        <v>0</v>
      </c>
      <c r="U146" s="49">
        <f t="shared" si="698"/>
        <v>0</v>
      </c>
      <c r="V146" s="49">
        <f t="shared" si="698"/>
        <v>0</v>
      </c>
      <c r="W146" s="49">
        <f t="shared" si="694"/>
        <v>0</v>
      </c>
      <c r="X146" s="49">
        <f t="shared" si="694"/>
        <v>0</v>
      </c>
      <c r="Y146" s="49">
        <f t="shared" si="694"/>
        <v>0</v>
      </c>
      <c r="Z146" s="49">
        <f t="shared" si="694"/>
        <v>0</v>
      </c>
      <c r="AA146" s="49">
        <f t="shared" si="694"/>
        <v>0</v>
      </c>
      <c r="AB146" s="49">
        <f t="shared" si="694"/>
        <v>0</v>
      </c>
      <c r="AC146" s="49">
        <f t="shared" si="694"/>
        <v>0</v>
      </c>
      <c r="AD146" s="49">
        <f t="shared" si="694"/>
        <v>0</v>
      </c>
      <c r="AE146" s="49">
        <f t="shared" si="694"/>
        <v>0</v>
      </c>
      <c r="AF146" s="49"/>
      <c r="AG146" s="49"/>
      <c r="AH146" s="49"/>
      <c r="AI146" s="49"/>
      <c r="AJ146" s="49"/>
      <c r="AK146" s="48"/>
      <c r="AL146" s="49">
        <f t="shared" si="694"/>
        <v>51.020410000000005</v>
      </c>
      <c r="AM146" s="49">
        <f t="shared" si="694"/>
        <v>51.020410000000005</v>
      </c>
      <c r="AN146" s="48">
        <f t="shared" ref="AN146:AN147" si="699">AM146/AL146*100</f>
        <v>100</v>
      </c>
      <c r="AO146" s="49">
        <f t="shared" ref="AO146:AP146" si="700">AO147+AO148+AO149+AO150+AO151+AO152+AO153+AO154+AO155+AO156</f>
        <v>54.434919999999998</v>
      </c>
      <c r="AP146" s="49">
        <f t="shared" si="700"/>
        <v>54.434919999999998</v>
      </c>
      <c r="AQ146" s="48">
        <f>AP146/AO146*100</f>
        <v>100</v>
      </c>
      <c r="AR146" s="49"/>
      <c r="AS146" s="49"/>
      <c r="AT146" s="48"/>
      <c r="AU146" s="49">
        <f t="shared" si="694"/>
        <v>0</v>
      </c>
      <c r="AV146" s="49">
        <f t="shared" si="694"/>
        <v>0</v>
      </c>
      <c r="AW146" s="49">
        <f t="shared" si="694"/>
        <v>0</v>
      </c>
      <c r="AX146" s="49">
        <f t="shared" si="694"/>
        <v>2619.2388000000001</v>
      </c>
      <c r="AY146" s="49">
        <f t="shared" si="694"/>
        <v>136.97945000000001</v>
      </c>
      <c r="AZ146" s="48">
        <f t="shared" si="692"/>
        <v>5.2297427023454297</v>
      </c>
      <c r="BA146" s="49">
        <f t="shared" si="694"/>
        <v>10000</v>
      </c>
      <c r="BB146" s="49">
        <f t="shared" si="694"/>
        <v>10000</v>
      </c>
      <c r="BC146" s="48">
        <f t="shared" ref="BC146" si="701">BB146/BA146*100</f>
        <v>100</v>
      </c>
      <c r="BD146" s="49">
        <f t="shared" si="694"/>
        <v>26348.5</v>
      </c>
      <c r="BE146" s="49">
        <f t="shared" si="694"/>
        <v>16515.871900000002</v>
      </c>
      <c r="BF146" s="49">
        <f t="shared" si="694"/>
        <v>62.682398998045443</v>
      </c>
      <c r="BG146" s="49">
        <f t="shared" ref="BG146:CP146" si="702">BG147+BG148+BG149+BG150+BG151+BG152+BG153+BG154+BG155+BG156</f>
        <v>0</v>
      </c>
      <c r="BH146" s="49">
        <f t="shared" si="702"/>
        <v>0</v>
      </c>
      <c r="BI146" s="49"/>
      <c r="BJ146" s="49">
        <f t="shared" ref="BJ146:BL146" si="703">BJ147+BJ148+BJ149+BJ150+BJ151+BJ152+BJ153+BJ154+BJ155+BJ156</f>
        <v>0</v>
      </c>
      <c r="BK146" s="49">
        <f t="shared" si="703"/>
        <v>0</v>
      </c>
      <c r="BL146" s="49">
        <f t="shared" si="703"/>
        <v>0</v>
      </c>
      <c r="BM146" s="49">
        <f t="shared" si="702"/>
        <v>5220.5</v>
      </c>
      <c r="BN146" s="49">
        <f t="shared" si="702"/>
        <v>3277.6634900000004</v>
      </c>
      <c r="BO146" s="49">
        <f t="shared" si="702"/>
        <v>62.784474475624954</v>
      </c>
      <c r="BP146" s="49">
        <f t="shared" ref="BP146:BQ146" si="704">BP147+BP148+BP149+BP150+BP151+BP152+BP153+BP154+BP155+BP156</f>
        <v>840</v>
      </c>
      <c r="BQ146" s="49">
        <f t="shared" si="704"/>
        <v>40</v>
      </c>
      <c r="BR146" s="49">
        <f t="shared" ref="BR146:BR147" si="705">BQ146/BP146*100</f>
        <v>4.7619047619047619</v>
      </c>
      <c r="BS146" s="49">
        <f t="shared" si="702"/>
        <v>126353.13513000001</v>
      </c>
      <c r="BT146" s="49">
        <f t="shared" si="702"/>
        <v>20994.374529999997</v>
      </c>
      <c r="BU146" s="148">
        <f t="shared" si="647"/>
        <v>16.615634038996873</v>
      </c>
      <c r="BV146" s="49">
        <f t="shared" si="702"/>
        <v>0</v>
      </c>
      <c r="BW146" s="49">
        <f t="shared" si="702"/>
        <v>0</v>
      </c>
      <c r="BX146" s="49">
        <f t="shared" si="702"/>
        <v>0</v>
      </c>
      <c r="BY146" s="49">
        <f t="shared" si="702"/>
        <v>0</v>
      </c>
      <c r="BZ146" s="49">
        <f t="shared" si="702"/>
        <v>0</v>
      </c>
      <c r="CA146" s="49">
        <f t="shared" si="702"/>
        <v>0</v>
      </c>
      <c r="CB146" s="49">
        <f t="shared" ref="CB146:CD146" si="706">CB147+CB148+CB149+CB150+CB151+CB152+CB153+CB154+CB155+CB156</f>
        <v>0</v>
      </c>
      <c r="CC146" s="49">
        <f t="shared" si="706"/>
        <v>0</v>
      </c>
      <c r="CD146" s="49">
        <f t="shared" si="706"/>
        <v>0</v>
      </c>
      <c r="CE146" s="49">
        <f t="shared" si="702"/>
        <v>0</v>
      </c>
      <c r="CF146" s="49">
        <f t="shared" si="702"/>
        <v>0</v>
      </c>
      <c r="CG146" s="49">
        <f t="shared" si="702"/>
        <v>0</v>
      </c>
      <c r="CH146" s="49">
        <f t="shared" si="702"/>
        <v>0</v>
      </c>
      <c r="CI146" s="49">
        <f t="shared" si="702"/>
        <v>0</v>
      </c>
      <c r="CJ146" s="49">
        <f t="shared" si="702"/>
        <v>0</v>
      </c>
      <c r="CK146" s="49">
        <f t="shared" si="702"/>
        <v>1000</v>
      </c>
      <c r="CL146" s="49">
        <f t="shared" si="702"/>
        <v>1000</v>
      </c>
      <c r="CM146" s="48">
        <f t="shared" ref="CM146:CM154" si="707">CL146/CK146*100</f>
        <v>100</v>
      </c>
      <c r="CN146" s="49">
        <f t="shared" si="702"/>
        <v>318.39999999999998</v>
      </c>
      <c r="CO146" s="49">
        <f t="shared" si="702"/>
        <v>0</v>
      </c>
      <c r="CP146" s="49">
        <f t="shared" si="702"/>
        <v>0</v>
      </c>
      <c r="CQ146" s="49">
        <f t="shared" ref="CQ146:DA146" si="708">CQ147+CQ148+CQ149+CQ150+CQ151+CQ152+CQ153+CQ154+CQ155+CQ156</f>
        <v>0</v>
      </c>
      <c r="CR146" s="49">
        <f t="shared" si="708"/>
        <v>0</v>
      </c>
      <c r="CS146" s="49">
        <f t="shared" si="708"/>
        <v>0</v>
      </c>
      <c r="CT146" s="49">
        <f t="shared" ref="CT146:CV146" si="709">CT147+CT148+CT149+CT150+CT151+CT152+CT153+CT154+CT155+CT156</f>
        <v>0</v>
      </c>
      <c r="CU146" s="49">
        <f t="shared" si="709"/>
        <v>0</v>
      </c>
      <c r="CV146" s="49">
        <f t="shared" si="709"/>
        <v>0</v>
      </c>
      <c r="CW146" s="49">
        <f t="shared" si="708"/>
        <v>6754.6</v>
      </c>
      <c r="CX146" s="49">
        <f t="shared" si="708"/>
        <v>3675.1244700000002</v>
      </c>
      <c r="CY146" s="49">
        <f t="shared" si="159"/>
        <v>54.409209575696558</v>
      </c>
      <c r="CZ146" s="49">
        <f t="shared" si="708"/>
        <v>38271</v>
      </c>
      <c r="DA146" s="49">
        <f t="shared" si="708"/>
        <v>38271</v>
      </c>
      <c r="DB146" s="48">
        <f t="shared" si="565"/>
        <v>100</v>
      </c>
      <c r="DC146" s="49">
        <f t="shared" ref="DC146:DD146" si="710">DC147+DC148+DC149+DC150+DC151+DC152+DC153+DC154+DC155+DC156</f>
        <v>7293.5</v>
      </c>
      <c r="DD146" s="49">
        <f t="shared" si="710"/>
        <v>3909.2811000000002</v>
      </c>
      <c r="DE146" s="49">
        <f>DD146/DC146*100</f>
        <v>53.599521491739225</v>
      </c>
      <c r="DF146" s="49">
        <f t="shared" ref="DF146:DG146" si="711">DF147+DF148+DF149+DF150+DF151+DF152+DF153+DF154+DF155+DF156</f>
        <v>1120</v>
      </c>
      <c r="DG146" s="49">
        <f t="shared" si="711"/>
        <v>59.319199999999995</v>
      </c>
      <c r="DH146" s="49">
        <f>DG146/DF146*100</f>
        <v>5.2963571428571425</v>
      </c>
      <c r="DI146" s="49">
        <f>SUM(DI147:DI156)</f>
        <v>3000</v>
      </c>
      <c r="DJ146" s="49">
        <f>SUM(DJ147:DJ156)</f>
        <v>0</v>
      </c>
      <c r="DK146" s="49"/>
      <c r="DL146" s="49">
        <f t="shared" ref="DL146:DN146" si="712">DL147+DL148+DL149+DL150+DL151+DL152+DL153+DL154+DL155+DL156</f>
        <v>4000</v>
      </c>
      <c r="DM146" s="49">
        <f t="shared" si="712"/>
        <v>4000</v>
      </c>
      <c r="DN146" s="49">
        <f t="shared" si="712"/>
        <v>100</v>
      </c>
      <c r="DO146" s="49">
        <f t="shared" ref="DO146:DQ146" si="713">DO147+DO148+DO149+DO150+DO151+DO152+DO153+DO154+DO155+DO156</f>
        <v>0</v>
      </c>
      <c r="DP146" s="49">
        <f t="shared" si="713"/>
        <v>0</v>
      </c>
      <c r="DQ146" s="49">
        <f t="shared" si="713"/>
        <v>0</v>
      </c>
      <c r="DR146" s="49">
        <f t="shared" ref="DR146:DT146" si="714">DR147+DR148+DR149+DR150+DR151+DR152+DR153+DR154+DR155+DR156</f>
        <v>0</v>
      </c>
      <c r="DS146" s="49">
        <f t="shared" si="714"/>
        <v>0</v>
      </c>
      <c r="DT146" s="49">
        <f t="shared" si="714"/>
        <v>0</v>
      </c>
      <c r="DU146" s="49">
        <f t="shared" ref="DU146:DW146" si="715">DU147+DU148+DU149+DU150+DU151+DU152+DU153+DU154+DU155+DU156</f>
        <v>0</v>
      </c>
      <c r="DV146" s="49">
        <f t="shared" si="715"/>
        <v>0</v>
      </c>
      <c r="DW146" s="49">
        <f t="shared" si="715"/>
        <v>0</v>
      </c>
      <c r="DX146" s="49">
        <f t="shared" ref="DX146:DZ146" si="716">DX147+DX148+DX149+DX150+DX151+DX152+DX153+DX154+DX155+DX156</f>
        <v>0</v>
      </c>
      <c r="DY146" s="49">
        <f t="shared" si="716"/>
        <v>0</v>
      </c>
      <c r="DZ146" s="49">
        <f t="shared" si="716"/>
        <v>0</v>
      </c>
      <c r="EA146" s="49"/>
      <c r="EB146" s="49"/>
      <c r="EC146" s="49"/>
      <c r="ED146" s="49"/>
      <c r="EE146" s="49"/>
      <c r="EF146" s="49"/>
      <c r="EG146" s="49">
        <f t="shared" ref="EG146:EK146" si="717">EG147+EG148+EG149+EG150+EG151+EG152+EG153+EG154+EG155+EG156</f>
        <v>0</v>
      </c>
      <c r="EH146" s="49">
        <f t="shared" si="717"/>
        <v>0</v>
      </c>
      <c r="EI146" s="49">
        <f t="shared" si="717"/>
        <v>0</v>
      </c>
      <c r="EJ146" s="49">
        <f t="shared" si="717"/>
        <v>23772.247199999998</v>
      </c>
      <c r="EK146" s="49">
        <f t="shared" si="717"/>
        <v>23772.247199999998</v>
      </c>
      <c r="EL146" s="49">
        <f t="shared" ref="EL146:EL147" si="718">EK146/EJ146*100</f>
        <v>100</v>
      </c>
      <c r="EM146" s="49">
        <f t="shared" ref="EM146:EN146" si="719">EM147+EM148+EM149+EM150+EM151+EM152+EM153+EM154+EM155+EM156</f>
        <v>5436</v>
      </c>
      <c r="EN146" s="49">
        <f t="shared" si="719"/>
        <v>5436</v>
      </c>
      <c r="EO146" s="49">
        <f t="shared" ref="EO146:EO147" si="720">EN146/EM146*100</f>
        <v>100</v>
      </c>
      <c r="EP146" s="49">
        <f t="shared" ref="EP146:ER146" si="721">EP147+EP148+EP149+EP150+EP151+EP152+EP153+EP154+EP155+EP156</f>
        <v>0</v>
      </c>
      <c r="EQ146" s="49">
        <f t="shared" si="721"/>
        <v>0</v>
      </c>
      <c r="ER146" s="49">
        <f t="shared" si="721"/>
        <v>0</v>
      </c>
      <c r="ES146" s="49">
        <f t="shared" ref="ES146:EU146" si="722">ES147+ES148+ES149+ES150+ES151+ES152+ES153+ES154+ES155+ES156</f>
        <v>0</v>
      </c>
      <c r="ET146" s="49">
        <f t="shared" si="722"/>
        <v>0</v>
      </c>
      <c r="EU146" s="49">
        <f t="shared" si="722"/>
        <v>0</v>
      </c>
      <c r="EV146" s="49">
        <f t="shared" ref="EV146:EX146" si="723">EV147+EV148+EV149+EV150+EV151+EV152+EV153+EV154+EV155+EV156</f>
        <v>0</v>
      </c>
      <c r="EW146" s="49">
        <f t="shared" si="723"/>
        <v>0</v>
      </c>
      <c r="EX146" s="49">
        <f t="shared" si="723"/>
        <v>0</v>
      </c>
      <c r="EY146" s="49"/>
      <c r="EZ146" s="49"/>
      <c r="FA146" s="48"/>
      <c r="FB146" s="49">
        <f t="shared" ref="FB146:FC146" si="724">FB147+FB148+FB149+FB150+FB151+FB152+FB153+FB154+FB155+FB156</f>
        <v>0</v>
      </c>
      <c r="FC146" s="49">
        <f t="shared" si="724"/>
        <v>0</v>
      </c>
      <c r="FD146" s="48"/>
      <c r="FE146" s="49">
        <f t="shared" ref="FE146:FF146" si="725">FE147+FE148+FE149+FE150+FE151+FE152+FE153+FE154+FE155+FE156</f>
        <v>0</v>
      </c>
      <c r="FF146" s="49">
        <f t="shared" si="725"/>
        <v>0</v>
      </c>
      <c r="FG146" s="48"/>
      <c r="FH146" s="49">
        <f t="shared" ref="FH146:FI146" si="726">FH147+FH148+FH149+FH150+FH151+FH152+FH153+FH154+FH155+FH156</f>
        <v>3000</v>
      </c>
      <c r="FI146" s="49">
        <f t="shared" si="726"/>
        <v>3000</v>
      </c>
      <c r="FJ146" s="48">
        <f t="shared" ref="FJ146" si="727">FI146/FH146*100</f>
        <v>100</v>
      </c>
      <c r="FK146" s="49">
        <f t="shared" ref="FK146:FL146" si="728">FK147+FK148+FK149+FK150+FK151+FK152+FK153+FK154+FK155+FK156</f>
        <v>0</v>
      </c>
      <c r="FL146" s="49">
        <f t="shared" si="728"/>
        <v>0</v>
      </c>
      <c r="FM146" s="48"/>
      <c r="FN146" s="49">
        <f t="shared" ref="FN146:FO146" si="729">FN147+FN148+FN149+FN150+FN151+FN152+FN153+FN154+FN155+FN156</f>
        <v>62.1</v>
      </c>
      <c r="FO146" s="49">
        <f t="shared" si="729"/>
        <v>62.1</v>
      </c>
      <c r="FP146" s="48">
        <f t="shared" ref="FP146:FP147" si="730">FO146/FN146*100</f>
        <v>100</v>
      </c>
      <c r="FQ146" s="49">
        <f t="shared" ref="FQ146:FR146" si="731">FQ147+FQ148+FQ149+FQ150+FQ151+FQ152+FQ153+FQ154+FQ155+FQ156</f>
        <v>13664.5</v>
      </c>
      <c r="FR146" s="49">
        <f t="shared" si="731"/>
        <v>10867.48</v>
      </c>
      <c r="FS146" s="48">
        <f>FR146/FQ146*100</f>
        <v>79.530754875772985</v>
      </c>
      <c r="FT146" s="49"/>
      <c r="FU146" s="49"/>
      <c r="FV146" s="48"/>
      <c r="FW146" s="49"/>
      <c r="FX146" s="49"/>
      <c r="FY146" s="48"/>
      <c r="FZ146" s="49"/>
      <c r="GA146" s="49"/>
      <c r="GB146" s="48"/>
      <c r="GC146" s="49"/>
      <c r="GD146" s="49"/>
      <c r="GE146" s="48"/>
      <c r="GF146" s="49"/>
      <c r="GG146" s="49"/>
      <c r="GH146" s="48"/>
      <c r="GI146" s="49"/>
      <c r="GJ146" s="49"/>
      <c r="GK146" s="48"/>
      <c r="GL146" s="49">
        <f t="shared" ref="GL146:GM146" si="732">GL147+GL148+GL149+GL150+GL151+GL152+GL153+GL154+GL155+GL156</f>
        <v>0</v>
      </c>
      <c r="GM146" s="49">
        <f t="shared" si="732"/>
        <v>0</v>
      </c>
      <c r="GN146" s="48"/>
      <c r="GO146" s="49">
        <f t="shared" ref="GO146:GQ146" si="733">GO147+GO148+GO149+GO150+GO151+GO152+GO153+GO154+GO155+GO156</f>
        <v>0</v>
      </c>
      <c r="GP146" s="49">
        <f t="shared" si="733"/>
        <v>0</v>
      </c>
      <c r="GQ146" s="49">
        <f t="shared" si="733"/>
        <v>0</v>
      </c>
      <c r="GR146" s="49">
        <f t="shared" ref="GR146:GT146" si="734">GR147+GR148+GR149+GR150+GR151+GR152+GR153+GR154+GR155+GR156</f>
        <v>0</v>
      </c>
      <c r="GS146" s="49">
        <f t="shared" si="734"/>
        <v>0</v>
      </c>
      <c r="GT146" s="49">
        <f t="shared" si="734"/>
        <v>0</v>
      </c>
      <c r="GU146" s="49"/>
      <c r="GV146" s="49"/>
      <c r="GW146" s="48"/>
      <c r="GX146" s="49"/>
      <c r="GY146" s="49"/>
      <c r="GZ146" s="48"/>
      <c r="HA146" s="49"/>
      <c r="HB146" s="49"/>
      <c r="HC146" s="48"/>
      <c r="HD146" s="49"/>
      <c r="HE146" s="49"/>
      <c r="HF146" s="48"/>
      <c r="HG146" s="49"/>
      <c r="HH146" s="49"/>
      <c r="HI146" s="48"/>
      <c r="HJ146" s="49"/>
      <c r="HK146" s="49"/>
      <c r="HL146" s="48"/>
      <c r="HM146" s="49"/>
      <c r="HN146" s="49"/>
      <c r="HO146" s="48"/>
      <c r="HP146" s="49"/>
      <c r="HQ146" s="49"/>
      <c r="HR146" s="48"/>
      <c r="HS146" s="49"/>
      <c r="HT146" s="49"/>
      <c r="HU146" s="48"/>
    </row>
    <row r="147" spans="1:229" s="18" customFormat="1" ht="31.5" x14ac:dyDescent="0.25">
      <c r="A147" s="23" t="s">
        <v>254</v>
      </c>
      <c r="B147" s="159">
        <f t="shared" si="690"/>
        <v>100935.80253</v>
      </c>
      <c r="C147" s="159">
        <f t="shared" si="691"/>
        <v>74720.542690000002</v>
      </c>
      <c r="D147" s="42">
        <f t="shared" si="230"/>
        <v>74.027788769789254</v>
      </c>
      <c r="E147" s="42"/>
      <c r="F147" s="42"/>
      <c r="G147" s="42"/>
      <c r="H147" s="46"/>
      <c r="I147" s="46"/>
      <c r="J147" s="42"/>
      <c r="K147" s="46"/>
      <c r="L147" s="46"/>
      <c r="M147" s="42"/>
      <c r="N147" s="46"/>
      <c r="O147" s="46"/>
      <c r="P147" s="42"/>
      <c r="Q147" s="46"/>
      <c r="R147" s="46"/>
      <c r="S147" s="42"/>
      <c r="T147" s="46"/>
      <c r="U147" s="46"/>
      <c r="V147" s="42"/>
      <c r="W147" s="42"/>
      <c r="X147" s="42"/>
      <c r="Y147" s="42"/>
      <c r="Z147" s="42"/>
      <c r="AA147" s="42"/>
      <c r="AB147" s="42"/>
      <c r="AC147" s="46">
        <v>0</v>
      </c>
      <c r="AD147" s="46">
        <v>0</v>
      </c>
      <c r="AE147" s="42"/>
      <c r="AF147" s="46"/>
      <c r="AG147" s="46"/>
      <c r="AH147" s="46"/>
      <c r="AI147" s="46"/>
      <c r="AJ147" s="46"/>
      <c r="AK147" s="42"/>
      <c r="AL147" s="46">
        <v>51.020410000000005</v>
      </c>
      <c r="AM147" s="46">
        <v>51.020410000000005</v>
      </c>
      <c r="AN147" s="42">
        <f t="shared" si="699"/>
        <v>100</v>
      </c>
      <c r="AO147" s="46">
        <v>54.434919999999998</v>
      </c>
      <c r="AP147" s="46">
        <v>54.434919999999998</v>
      </c>
      <c r="AQ147" s="42">
        <f>AP147/AO147*100</f>
        <v>100</v>
      </c>
      <c r="AR147" s="46"/>
      <c r="AS147" s="46"/>
      <c r="AT147" s="42"/>
      <c r="AU147" s="46"/>
      <c r="AV147" s="46"/>
      <c r="AW147" s="42"/>
      <c r="AX147" s="42"/>
      <c r="AY147" s="42"/>
      <c r="AZ147" s="42"/>
      <c r="BA147" s="46">
        <v>0</v>
      </c>
      <c r="BB147" s="46"/>
      <c r="BC147" s="42"/>
      <c r="BD147" s="46">
        <v>26348.5</v>
      </c>
      <c r="BE147" s="42">
        <v>16515.871900000002</v>
      </c>
      <c r="BF147" s="46">
        <f t="shared" si="149"/>
        <v>62.682398998045443</v>
      </c>
      <c r="BG147" s="46"/>
      <c r="BH147" s="46"/>
      <c r="BI147" s="46"/>
      <c r="BJ147" s="46"/>
      <c r="BK147" s="46"/>
      <c r="BL147" s="46"/>
      <c r="BM147" s="46">
        <v>5220.5</v>
      </c>
      <c r="BN147" s="46">
        <v>3277.6634900000004</v>
      </c>
      <c r="BO147" s="46">
        <f t="shared" si="152"/>
        <v>62.784474475624954</v>
      </c>
      <c r="BP147" s="46">
        <v>840</v>
      </c>
      <c r="BQ147" s="46">
        <v>40</v>
      </c>
      <c r="BR147" s="46">
        <f t="shared" si="705"/>
        <v>4.7619047619047619</v>
      </c>
      <c r="BS147" s="46"/>
      <c r="BT147" s="139"/>
      <c r="BU147" s="93"/>
      <c r="BV147" s="46"/>
      <c r="BW147" s="139"/>
      <c r="BX147" s="139"/>
      <c r="BY147" s="46"/>
      <c r="BZ147" s="139"/>
      <c r="CA147" s="139"/>
      <c r="CB147" s="46"/>
      <c r="CC147" s="139"/>
      <c r="CD147" s="139"/>
      <c r="CE147" s="46"/>
      <c r="CF147" s="139"/>
      <c r="CG147" s="139"/>
      <c r="CH147" s="46"/>
      <c r="CI147" s="139"/>
      <c r="CJ147" s="139"/>
      <c r="CK147" s="46"/>
      <c r="CL147" s="46"/>
      <c r="CM147" s="42"/>
      <c r="CN147" s="46">
        <v>318.39999999999998</v>
      </c>
      <c r="CO147" s="139"/>
      <c r="CP147" s="139"/>
      <c r="CQ147" s="46"/>
      <c r="CR147" s="139"/>
      <c r="CS147" s="139"/>
      <c r="CT147" s="46"/>
      <c r="CU147" s="139"/>
      <c r="CV147" s="139"/>
      <c r="CW147" s="46">
        <v>6754.6</v>
      </c>
      <c r="CX147" s="46">
        <v>3675.1244700000002</v>
      </c>
      <c r="CY147" s="46">
        <f t="shared" si="159"/>
        <v>54.409209575696558</v>
      </c>
      <c r="CZ147" s="46"/>
      <c r="DA147" s="139"/>
      <c r="DB147" s="42"/>
      <c r="DC147" s="46">
        <v>7293.5</v>
      </c>
      <c r="DD147" s="46">
        <v>3909.2811000000002</v>
      </c>
      <c r="DE147" s="46">
        <f>DD147/DC147*100</f>
        <v>53.599521491739225</v>
      </c>
      <c r="DF147" s="46">
        <v>1120</v>
      </c>
      <c r="DG147" s="46">
        <v>59.319199999999995</v>
      </c>
      <c r="DH147" s="46">
        <f>DG147/DF147*100</f>
        <v>5.2963571428571425</v>
      </c>
      <c r="DI147" s="46">
        <v>3000</v>
      </c>
      <c r="DJ147" s="46"/>
      <c r="DK147" s="46"/>
      <c r="DL147" s="46">
        <v>4000</v>
      </c>
      <c r="DM147" s="46">
        <v>4000</v>
      </c>
      <c r="DN147" s="46">
        <f t="shared" ref="DN147" si="735">DM147/DL147*100</f>
        <v>100</v>
      </c>
      <c r="DO147" s="46"/>
      <c r="DP147" s="139"/>
      <c r="DQ147" s="139"/>
      <c r="DR147" s="46"/>
      <c r="DS147" s="139"/>
      <c r="DT147" s="139"/>
      <c r="DU147" s="46"/>
      <c r="DV147" s="139"/>
      <c r="DW147" s="139"/>
      <c r="DX147" s="46"/>
      <c r="DY147" s="139"/>
      <c r="DZ147" s="139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>
        <v>23772.247199999998</v>
      </c>
      <c r="EK147" s="46">
        <v>23772.247199999998</v>
      </c>
      <c r="EL147" s="46">
        <f t="shared" si="718"/>
        <v>100</v>
      </c>
      <c r="EM147" s="46">
        <v>5436</v>
      </c>
      <c r="EN147" s="46">
        <v>5436</v>
      </c>
      <c r="EO147" s="46">
        <f t="shared" si="720"/>
        <v>100</v>
      </c>
      <c r="EP147" s="46"/>
      <c r="EQ147" s="46"/>
      <c r="ER147" s="46"/>
      <c r="ES147" s="46"/>
      <c r="ET147" s="46"/>
      <c r="EU147" s="46"/>
      <c r="EV147" s="46">
        <v>0</v>
      </c>
      <c r="EW147" s="46">
        <v>0</v>
      </c>
      <c r="EX147" s="42"/>
      <c r="EY147" s="46"/>
      <c r="EZ147" s="46"/>
      <c r="FA147" s="42"/>
      <c r="FB147" s="46"/>
      <c r="FC147" s="46"/>
      <c r="FD147" s="42"/>
      <c r="FE147" s="46"/>
      <c r="FF147" s="46"/>
      <c r="FG147" s="42"/>
      <c r="FH147" s="46">
        <v>3000</v>
      </c>
      <c r="FI147" s="46">
        <v>3000</v>
      </c>
      <c r="FJ147" s="42">
        <f>FI147/FH147*100</f>
        <v>100</v>
      </c>
      <c r="FK147" s="46"/>
      <c r="FL147" s="46"/>
      <c r="FM147" s="42"/>
      <c r="FN147" s="46">
        <v>62.1</v>
      </c>
      <c r="FO147" s="46">
        <v>62.1</v>
      </c>
      <c r="FP147" s="42">
        <f t="shared" si="730"/>
        <v>100</v>
      </c>
      <c r="FQ147" s="46">
        <v>13664.5</v>
      </c>
      <c r="FR147" s="46">
        <v>10867.48</v>
      </c>
      <c r="FS147" s="42">
        <f>FR147/FQ147*100</f>
        <v>79.530754875772985</v>
      </c>
      <c r="FT147" s="46"/>
      <c r="FU147" s="46"/>
      <c r="FV147" s="42"/>
      <c r="FW147" s="46"/>
      <c r="FX147" s="46"/>
      <c r="FY147" s="42"/>
      <c r="FZ147" s="46"/>
      <c r="GA147" s="46"/>
      <c r="GB147" s="42"/>
      <c r="GC147" s="46"/>
      <c r="GD147" s="46"/>
      <c r="GE147" s="42"/>
      <c r="GF147" s="46"/>
      <c r="GG147" s="46"/>
      <c r="GH147" s="42"/>
      <c r="GI147" s="46"/>
      <c r="GJ147" s="46"/>
      <c r="GK147" s="42"/>
      <c r="GL147" s="46"/>
      <c r="GM147" s="46"/>
      <c r="GN147" s="42"/>
      <c r="GO147" s="46"/>
      <c r="GP147" s="139"/>
      <c r="GQ147" s="139"/>
      <c r="GR147" s="46"/>
      <c r="GS147" s="139"/>
      <c r="GT147" s="139"/>
      <c r="GU147" s="46"/>
      <c r="GV147" s="46"/>
      <c r="GW147" s="42"/>
      <c r="GX147" s="46"/>
      <c r="GY147" s="46"/>
      <c r="GZ147" s="42"/>
      <c r="HA147" s="46"/>
      <c r="HB147" s="46"/>
      <c r="HC147" s="42"/>
      <c r="HD147" s="46"/>
      <c r="HE147" s="46"/>
      <c r="HF147" s="42"/>
      <c r="HG147" s="46"/>
      <c r="HH147" s="46"/>
      <c r="HI147" s="42"/>
      <c r="HJ147" s="46"/>
      <c r="HK147" s="46"/>
      <c r="HL147" s="42"/>
      <c r="HM147" s="46"/>
      <c r="HN147" s="46"/>
      <c r="HO147" s="42"/>
      <c r="HP147" s="46"/>
      <c r="HQ147" s="46"/>
      <c r="HR147" s="42"/>
      <c r="HS147" s="46"/>
      <c r="HT147" s="46"/>
      <c r="HU147" s="42"/>
    </row>
    <row r="148" spans="1:229" s="18" customFormat="1" ht="15.75" x14ac:dyDescent="0.25">
      <c r="A148" s="23" t="s">
        <v>252</v>
      </c>
      <c r="B148" s="159">
        <f t="shared" si="690"/>
        <v>25534</v>
      </c>
      <c r="C148" s="159">
        <f t="shared" si="691"/>
        <v>25534</v>
      </c>
      <c r="D148" s="42">
        <f t="shared" si="230"/>
        <v>100</v>
      </c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>
        <v>10000</v>
      </c>
      <c r="BB148" s="42">
        <v>10000</v>
      </c>
      <c r="BC148" s="42">
        <f>BB148/BA148*100</f>
        <v>100</v>
      </c>
      <c r="BD148" s="143"/>
      <c r="BE148" s="143"/>
      <c r="BF148" s="143"/>
      <c r="BG148" s="42"/>
      <c r="BH148" s="42"/>
      <c r="BI148" s="140"/>
      <c r="BJ148" s="42"/>
      <c r="BK148" s="42"/>
      <c r="BL148" s="140"/>
      <c r="BM148" s="42"/>
      <c r="BN148" s="42"/>
      <c r="BO148" s="140"/>
      <c r="BP148" s="42"/>
      <c r="BQ148" s="42"/>
      <c r="BR148" s="140"/>
      <c r="BS148" s="42"/>
      <c r="BT148" s="42"/>
      <c r="BU148" s="93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6"/>
      <c r="CL148" s="42"/>
      <c r="CM148" s="42"/>
      <c r="CN148" s="42"/>
      <c r="CO148" s="42"/>
      <c r="CP148" s="42"/>
      <c r="CQ148" s="46"/>
      <c r="CR148" s="42"/>
      <c r="CS148" s="42"/>
      <c r="CT148" s="46"/>
      <c r="CU148" s="42"/>
      <c r="CV148" s="42"/>
      <c r="CW148" s="46"/>
      <c r="CX148" s="42"/>
      <c r="CY148" s="42"/>
      <c r="CZ148" s="46">
        <v>15534</v>
      </c>
      <c r="DA148" s="42">
        <v>15534</v>
      </c>
      <c r="DB148" s="42">
        <f t="shared" si="565"/>
        <v>100</v>
      </c>
      <c r="DC148" s="46"/>
      <c r="DD148" s="42"/>
      <c r="DE148" s="42"/>
      <c r="DF148" s="46"/>
      <c r="DG148" s="42"/>
      <c r="DH148" s="42"/>
      <c r="DI148" s="42"/>
      <c r="DJ148" s="42"/>
      <c r="DK148" s="140"/>
      <c r="DL148" s="42"/>
      <c r="DM148" s="42"/>
      <c r="DN148" s="140"/>
      <c r="DO148" s="46"/>
      <c r="DP148" s="42"/>
      <c r="DQ148" s="42"/>
      <c r="DR148" s="46"/>
      <c r="DS148" s="42"/>
      <c r="DT148" s="42"/>
      <c r="DU148" s="46"/>
      <c r="DV148" s="42"/>
      <c r="DW148" s="42"/>
      <c r="DX148" s="46"/>
      <c r="DY148" s="42"/>
      <c r="DZ148" s="42"/>
      <c r="EA148" s="42"/>
      <c r="EB148" s="42"/>
      <c r="EC148" s="140"/>
      <c r="ED148" s="42"/>
      <c r="EE148" s="42"/>
      <c r="EF148" s="140"/>
      <c r="EG148" s="42"/>
      <c r="EH148" s="42"/>
      <c r="EI148" s="140"/>
      <c r="EJ148" s="42"/>
      <c r="EK148" s="42"/>
      <c r="EL148" s="140"/>
      <c r="EM148" s="42"/>
      <c r="EN148" s="42"/>
      <c r="EO148" s="140"/>
      <c r="EP148" s="42"/>
      <c r="EQ148" s="42"/>
      <c r="ER148" s="140"/>
      <c r="ES148" s="42"/>
      <c r="ET148" s="42"/>
      <c r="EU148" s="140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  <c r="FJ148" s="42"/>
      <c r="FK148" s="42"/>
      <c r="FL148" s="42"/>
      <c r="FM148" s="42"/>
      <c r="FN148" s="42"/>
      <c r="FO148" s="42"/>
      <c r="FP148" s="42"/>
      <c r="FQ148" s="42"/>
      <c r="FR148" s="42"/>
      <c r="FS148" s="42"/>
      <c r="FT148" s="42"/>
      <c r="FU148" s="42"/>
      <c r="FV148" s="42"/>
      <c r="FW148" s="42"/>
      <c r="FX148" s="42"/>
      <c r="FY148" s="42"/>
      <c r="FZ148" s="42"/>
      <c r="GA148" s="42"/>
      <c r="GB148" s="42"/>
      <c r="GC148" s="42"/>
      <c r="GD148" s="42"/>
      <c r="GE148" s="42"/>
      <c r="GF148" s="42"/>
      <c r="GG148" s="42"/>
      <c r="GH148" s="42"/>
      <c r="GI148" s="42"/>
      <c r="GJ148" s="42"/>
      <c r="GK148" s="42"/>
      <c r="GL148" s="42"/>
      <c r="GM148" s="42"/>
      <c r="GN148" s="42"/>
      <c r="GO148" s="46"/>
      <c r="GP148" s="42"/>
      <c r="GQ148" s="42"/>
      <c r="GR148" s="46"/>
      <c r="GS148" s="42"/>
      <c r="GT148" s="42"/>
      <c r="GU148" s="42"/>
      <c r="GV148" s="42"/>
      <c r="GW148" s="42"/>
      <c r="GX148" s="42"/>
      <c r="GY148" s="42"/>
      <c r="GZ148" s="42"/>
      <c r="HA148" s="42"/>
      <c r="HB148" s="42"/>
      <c r="HC148" s="42"/>
      <c r="HD148" s="42"/>
      <c r="HE148" s="42"/>
      <c r="HF148" s="42"/>
      <c r="HG148" s="42"/>
      <c r="HH148" s="42"/>
      <c r="HI148" s="42"/>
      <c r="HJ148" s="42"/>
      <c r="HK148" s="42"/>
      <c r="HL148" s="42"/>
      <c r="HM148" s="42"/>
      <c r="HN148" s="42"/>
      <c r="HO148" s="42"/>
      <c r="HP148" s="42"/>
      <c r="HQ148" s="42"/>
      <c r="HR148" s="42"/>
      <c r="HS148" s="42"/>
      <c r="HT148" s="42"/>
      <c r="HU148" s="42"/>
    </row>
    <row r="149" spans="1:229" s="18" customFormat="1" ht="15.75" x14ac:dyDescent="0.25">
      <c r="A149" s="23" t="s">
        <v>438</v>
      </c>
      <c r="B149" s="159">
        <f t="shared" si="690"/>
        <v>44496.218630000003</v>
      </c>
      <c r="C149" s="159">
        <f t="shared" si="691"/>
        <v>15666.133609999999</v>
      </c>
      <c r="D149" s="42">
        <f t="shared" si="230"/>
        <v>35.207786397016804</v>
      </c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>
        <v>1120</v>
      </c>
      <c r="AY149" s="42"/>
      <c r="AZ149" s="42">
        <f t="shared" si="692"/>
        <v>0</v>
      </c>
      <c r="BA149" s="42"/>
      <c r="BB149" s="42"/>
      <c r="BC149" s="42"/>
      <c r="BD149" s="143"/>
      <c r="BE149" s="143"/>
      <c r="BF149" s="143"/>
      <c r="BG149" s="42"/>
      <c r="BH149" s="42"/>
      <c r="BI149" s="140"/>
      <c r="BJ149" s="42"/>
      <c r="BK149" s="42"/>
      <c r="BL149" s="140"/>
      <c r="BM149" s="42"/>
      <c r="BN149" s="42"/>
      <c r="BO149" s="140"/>
      <c r="BP149" s="42"/>
      <c r="BQ149" s="42"/>
      <c r="BR149" s="140"/>
      <c r="BS149" s="42">
        <v>40226.218630000003</v>
      </c>
      <c r="BT149" s="42">
        <v>12516.133609999999</v>
      </c>
      <c r="BU149" s="93">
        <f t="shared" si="647"/>
        <v>31.114367783666562</v>
      </c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6"/>
      <c r="CR149" s="42"/>
      <c r="CS149" s="42"/>
      <c r="CT149" s="46"/>
      <c r="CU149" s="42"/>
      <c r="CV149" s="42"/>
      <c r="CW149" s="46"/>
      <c r="CX149" s="42"/>
      <c r="CY149" s="42"/>
      <c r="CZ149" s="46">
        <v>3150</v>
      </c>
      <c r="DA149" s="42">
        <v>3150</v>
      </c>
      <c r="DB149" s="42">
        <f t="shared" si="565"/>
        <v>100</v>
      </c>
      <c r="DC149" s="46"/>
      <c r="DD149" s="42"/>
      <c r="DE149" s="42"/>
      <c r="DF149" s="46"/>
      <c r="DG149" s="42"/>
      <c r="DH149" s="42"/>
      <c r="DI149" s="42"/>
      <c r="DJ149" s="42"/>
      <c r="DK149" s="140"/>
      <c r="DL149" s="42"/>
      <c r="DM149" s="42"/>
      <c r="DN149" s="140"/>
      <c r="DO149" s="46"/>
      <c r="DP149" s="42"/>
      <c r="DQ149" s="42"/>
      <c r="DR149" s="46"/>
      <c r="DS149" s="42"/>
      <c r="DT149" s="42"/>
      <c r="DU149" s="46"/>
      <c r="DV149" s="42"/>
      <c r="DW149" s="42"/>
      <c r="DX149" s="46"/>
      <c r="DY149" s="42"/>
      <c r="DZ149" s="42"/>
      <c r="EA149" s="42"/>
      <c r="EB149" s="42"/>
      <c r="EC149" s="140"/>
      <c r="ED149" s="42"/>
      <c r="EE149" s="42"/>
      <c r="EF149" s="140"/>
      <c r="EG149" s="42"/>
      <c r="EH149" s="42"/>
      <c r="EI149" s="140"/>
      <c r="EJ149" s="42"/>
      <c r="EK149" s="42"/>
      <c r="EL149" s="140"/>
      <c r="EM149" s="42"/>
      <c r="EN149" s="42"/>
      <c r="EO149" s="140"/>
      <c r="EP149" s="42"/>
      <c r="EQ149" s="42"/>
      <c r="ER149" s="140"/>
      <c r="ES149" s="42"/>
      <c r="ET149" s="42"/>
      <c r="EU149" s="140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  <c r="FJ149" s="42"/>
      <c r="FK149" s="42"/>
      <c r="FL149" s="42"/>
      <c r="FM149" s="42"/>
      <c r="FN149" s="42"/>
      <c r="FO149" s="42"/>
      <c r="FP149" s="42"/>
      <c r="FQ149" s="42"/>
      <c r="FR149" s="42"/>
      <c r="FS149" s="42"/>
      <c r="FT149" s="42"/>
      <c r="FU149" s="42"/>
      <c r="FV149" s="42"/>
      <c r="FW149" s="42"/>
      <c r="FX149" s="42"/>
      <c r="FY149" s="42"/>
      <c r="FZ149" s="42"/>
      <c r="GA149" s="42"/>
      <c r="GB149" s="42"/>
      <c r="GC149" s="42"/>
      <c r="GD149" s="42"/>
      <c r="GE149" s="42"/>
      <c r="GF149" s="42"/>
      <c r="GG149" s="42"/>
      <c r="GH149" s="42"/>
      <c r="GI149" s="42"/>
      <c r="GJ149" s="42"/>
      <c r="GK149" s="42"/>
      <c r="GL149" s="42"/>
      <c r="GM149" s="42"/>
      <c r="GN149" s="42"/>
      <c r="GO149" s="46"/>
      <c r="GP149" s="42"/>
      <c r="GQ149" s="42"/>
      <c r="GR149" s="46"/>
      <c r="GS149" s="42"/>
      <c r="GT149" s="42"/>
      <c r="GU149" s="42"/>
      <c r="GV149" s="42"/>
      <c r="GW149" s="42"/>
      <c r="GX149" s="42"/>
      <c r="GY149" s="42"/>
      <c r="GZ149" s="42"/>
      <c r="HA149" s="42"/>
      <c r="HB149" s="42"/>
      <c r="HC149" s="42"/>
      <c r="HD149" s="42"/>
      <c r="HE149" s="42"/>
      <c r="HF149" s="42"/>
      <c r="HG149" s="42"/>
      <c r="HH149" s="42"/>
      <c r="HI149" s="42"/>
      <c r="HJ149" s="42"/>
      <c r="HK149" s="42"/>
      <c r="HL149" s="42"/>
      <c r="HM149" s="42"/>
      <c r="HN149" s="42"/>
      <c r="HO149" s="42"/>
      <c r="HP149" s="42"/>
      <c r="HQ149" s="42"/>
      <c r="HR149" s="42"/>
      <c r="HS149" s="42"/>
      <c r="HT149" s="42"/>
      <c r="HU149" s="42"/>
    </row>
    <row r="150" spans="1:229" s="18" customFormat="1" ht="15.75" x14ac:dyDescent="0.25">
      <c r="A150" s="23" t="s">
        <v>439</v>
      </c>
      <c r="B150" s="159">
        <f t="shared" si="690"/>
        <v>4605</v>
      </c>
      <c r="C150" s="159">
        <f t="shared" si="691"/>
        <v>4605</v>
      </c>
      <c r="D150" s="42">
        <f t="shared" si="230"/>
        <v>100</v>
      </c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143"/>
      <c r="BE150" s="143"/>
      <c r="BF150" s="143"/>
      <c r="BG150" s="42"/>
      <c r="BH150" s="42"/>
      <c r="BI150" s="140"/>
      <c r="BJ150" s="42"/>
      <c r="BK150" s="42"/>
      <c r="BL150" s="140"/>
      <c r="BM150" s="42"/>
      <c r="BN150" s="42"/>
      <c r="BO150" s="140"/>
      <c r="BP150" s="42"/>
      <c r="BQ150" s="42"/>
      <c r="BR150" s="140"/>
      <c r="BS150" s="42"/>
      <c r="BT150" s="42"/>
      <c r="BU150" s="93"/>
      <c r="BV150" s="42"/>
      <c r="BW150" s="42"/>
      <c r="BX150" s="140"/>
      <c r="BY150" s="42"/>
      <c r="BZ150" s="42"/>
      <c r="CA150" s="140"/>
      <c r="CB150" s="42"/>
      <c r="CC150" s="42"/>
      <c r="CD150" s="140"/>
      <c r="CE150" s="42"/>
      <c r="CF150" s="42"/>
      <c r="CG150" s="140"/>
      <c r="CH150" s="42"/>
      <c r="CI150" s="42"/>
      <c r="CJ150" s="140"/>
      <c r="CK150" s="42"/>
      <c r="CL150" s="42"/>
      <c r="CM150" s="42"/>
      <c r="CN150" s="42"/>
      <c r="CO150" s="42"/>
      <c r="CP150" s="140"/>
      <c r="CQ150" s="46"/>
      <c r="CR150" s="42"/>
      <c r="CS150" s="140"/>
      <c r="CT150" s="46"/>
      <c r="CU150" s="42"/>
      <c r="CV150" s="140"/>
      <c r="CW150" s="46"/>
      <c r="CX150" s="42"/>
      <c r="CY150" s="140"/>
      <c r="CZ150" s="46">
        <v>4605</v>
      </c>
      <c r="DA150" s="42">
        <v>4605</v>
      </c>
      <c r="DB150" s="42">
        <f t="shared" si="565"/>
        <v>100</v>
      </c>
      <c r="DC150" s="46"/>
      <c r="DD150" s="42"/>
      <c r="DE150" s="140"/>
      <c r="DF150" s="46"/>
      <c r="DG150" s="42"/>
      <c r="DH150" s="140"/>
      <c r="DI150" s="42"/>
      <c r="DJ150" s="42"/>
      <c r="DK150" s="140"/>
      <c r="DL150" s="42"/>
      <c r="DM150" s="42"/>
      <c r="DN150" s="140"/>
      <c r="DO150" s="46"/>
      <c r="DP150" s="42"/>
      <c r="DQ150" s="140"/>
      <c r="DR150" s="46"/>
      <c r="DS150" s="42"/>
      <c r="DT150" s="140"/>
      <c r="DU150" s="46"/>
      <c r="DV150" s="42"/>
      <c r="DW150" s="140"/>
      <c r="DX150" s="46"/>
      <c r="DY150" s="42"/>
      <c r="DZ150" s="140"/>
      <c r="EA150" s="42"/>
      <c r="EB150" s="42"/>
      <c r="EC150" s="140"/>
      <c r="ED150" s="42"/>
      <c r="EE150" s="42"/>
      <c r="EF150" s="140"/>
      <c r="EG150" s="42"/>
      <c r="EH150" s="42"/>
      <c r="EI150" s="140"/>
      <c r="EJ150" s="42"/>
      <c r="EK150" s="42"/>
      <c r="EL150" s="140"/>
      <c r="EM150" s="42"/>
      <c r="EN150" s="42"/>
      <c r="EO150" s="140"/>
      <c r="EP150" s="42"/>
      <c r="EQ150" s="42"/>
      <c r="ER150" s="140"/>
      <c r="ES150" s="42"/>
      <c r="ET150" s="42"/>
      <c r="EU150" s="140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  <c r="FJ150" s="42"/>
      <c r="FK150" s="42"/>
      <c r="FL150" s="42"/>
      <c r="FM150" s="42"/>
      <c r="FN150" s="42"/>
      <c r="FO150" s="42"/>
      <c r="FP150" s="42"/>
      <c r="FQ150" s="42"/>
      <c r="FR150" s="42"/>
      <c r="FS150" s="42"/>
      <c r="FT150" s="42"/>
      <c r="FU150" s="42"/>
      <c r="FV150" s="42"/>
      <c r="FW150" s="42"/>
      <c r="FX150" s="42"/>
      <c r="FY150" s="42"/>
      <c r="FZ150" s="42"/>
      <c r="GA150" s="42"/>
      <c r="GB150" s="42"/>
      <c r="GC150" s="42"/>
      <c r="GD150" s="42"/>
      <c r="GE150" s="42"/>
      <c r="GF150" s="42"/>
      <c r="GG150" s="42"/>
      <c r="GH150" s="42"/>
      <c r="GI150" s="42"/>
      <c r="GJ150" s="42"/>
      <c r="GK150" s="42"/>
      <c r="GL150" s="42"/>
      <c r="GM150" s="42"/>
      <c r="GN150" s="42"/>
      <c r="GO150" s="46"/>
      <c r="GP150" s="42"/>
      <c r="GQ150" s="140"/>
      <c r="GR150" s="46"/>
      <c r="GS150" s="42"/>
      <c r="GT150" s="140"/>
      <c r="GU150" s="42"/>
      <c r="GV150" s="42"/>
      <c r="GW150" s="42"/>
      <c r="GX150" s="42"/>
      <c r="GY150" s="42"/>
      <c r="GZ150" s="42"/>
      <c r="HA150" s="42"/>
      <c r="HB150" s="42"/>
      <c r="HC150" s="42"/>
      <c r="HD150" s="42"/>
      <c r="HE150" s="42"/>
      <c r="HF150" s="42"/>
      <c r="HG150" s="42"/>
      <c r="HH150" s="42"/>
      <c r="HI150" s="42"/>
      <c r="HJ150" s="42"/>
      <c r="HK150" s="42"/>
      <c r="HL150" s="42"/>
      <c r="HM150" s="42"/>
      <c r="HN150" s="42"/>
      <c r="HO150" s="42"/>
      <c r="HP150" s="42"/>
      <c r="HQ150" s="42"/>
      <c r="HR150" s="42"/>
      <c r="HS150" s="42"/>
      <c r="HT150" s="42"/>
      <c r="HU150" s="42"/>
    </row>
    <row r="151" spans="1:229" s="18" customFormat="1" ht="15.75" x14ac:dyDescent="0.25">
      <c r="A151" s="23" t="s">
        <v>440</v>
      </c>
      <c r="B151" s="159">
        <f t="shared" si="690"/>
        <v>2541</v>
      </c>
      <c r="C151" s="159">
        <f t="shared" si="691"/>
        <v>2541</v>
      </c>
      <c r="D151" s="42">
        <f t="shared" si="230"/>
        <v>100</v>
      </c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143"/>
      <c r="BE151" s="143"/>
      <c r="BF151" s="143"/>
      <c r="BG151" s="42"/>
      <c r="BH151" s="42"/>
      <c r="BI151" s="140"/>
      <c r="BJ151" s="42"/>
      <c r="BK151" s="42"/>
      <c r="BL151" s="140"/>
      <c r="BM151" s="42"/>
      <c r="BN151" s="42"/>
      <c r="BO151" s="140"/>
      <c r="BP151" s="42"/>
      <c r="BQ151" s="42"/>
      <c r="BR151" s="140"/>
      <c r="BS151" s="42"/>
      <c r="BT151" s="42"/>
      <c r="BU151" s="93"/>
      <c r="BV151" s="42"/>
      <c r="BW151" s="42"/>
      <c r="BX151" s="140"/>
      <c r="BY151" s="42"/>
      <c r="BZ151" s="42"/>
      <c r="CA151" s="140"/>
      <c r="CB151" s="42"/>
      <c r="CC151" s="42"/>
      <c r="CD151" s="140"/>
      <c r="CE151" s="42"/>
      <c r="CF151" s="42"/>
      <c r="CG151" s="140"/>
      <c r="CH151" s="42"/>
      <c r="CI151" s="42"/>
      <c r="CJ151" s="140"/>
      <c r="CK151" s="42"/>
      <c r="CL151" s="42"/>
      <c r="CM151" s="42"/>
      <c r="CN151" s="42"/>
      <c r="CO151" s="42"/>
      <c r="CP151" s="140"/>
      <c r="CQ151" s="46"/>
      <c r="CR151" s="42"/>
      <c r="CS151" s="140"/>
      <c r="CT151" s="46"/>
      <c r="CU151" s="42"/>
      <c r="CV151" s="140"/>
      <c r="CW151" s="46"/>
      <c r="CX151" s="42"/>
      <c r="CY151" s="140"/>
      <c r="CZ151" s="46">
        <v>2541</v>
      </c>
      <c r="DA151" s="42">
        <v>2541</v>
      </c>
      <c r="DB151" s="42">
        <f t="shared" si="565"/>
        <v>100</v>
      </c>
      <c r="DC151" s="46"/>
      <c r="DD151" s="42"/>
      <c r="DE151" s="140"/>
      <c r="DF151" s="46"/>
      <c r="DG151" s="42"/>
      <c r="DH151" s="140"/>
      <c r="DI151" s="42"/>
      <c r="DJ151" s="42"/>
      <c r="DK151" s="140"/>
      <c r="DL151" s="42"/>
      <c r="DM151" s="42"/>
      <c r="DN151" s="140"/>
      <c r="DO151" s="46"/>
      <c r="DP151" s="42"/>
      <c r="DQ151" s="140"/>
      <c r="DR151" s="46"/>
      <c r="DS151" s="42"/>
      <c r="DT151" s="140"/>
      <c r="DU151" s="46"/>
      <c r="DV151" s="42"/>
      <c r="DW151" s="140"/>
      <c r="DX151" s="46"/>
      <c r="DY151" s="42"/>
      <c r="DZ151" s="140"/>
      <c r="EA151" s="42"/>
      <c r="EB151" s="42"/>
      <c r="EC151" s="140"/>
      <c r="ED151" s="42"/>
      <c r="EE151" s="42"/>
      <c r="EF151" s="140"/>
      <c r="EG151" s="42"/>
      <c r="EH151" s="42"/>
      <c r="EI151" s="140"/>
      <c r="EJ151" s="42"/>
      <c r="EK151" s="42"/>
      <c r="EL151" s="140"/>
      <c r="EM151" s="42"/>
      <c r="EN151" s="42"/>
      <c r="EO151" s="140"/>
      <c r="EP151" s="42"/>
      <c r="EQ151" s="42"/>
      <c r="ER151" s="140"/>
      <c r="ES151" s="42"/>
      <c r="ET151" s="42"/>
      <c r="EU151" s="140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  <c r="FJ151" s="42"/>
      <c r="FK151" s="42"/>
      <c r="FL151" s="42"/>
      <c r="FM151" s="42"/>
      <c r="FN151" s="42"/>
      <c r="FO151" s="42"/>
      <c r="FP151" s="42"/>
      <c r="FQ151" s="42"/>
      <c r="FR151" s="42"/>
      <c r="FS151" s="42"/>
      <c r="FT151" s="42"/>
      <c r="FU151" s="42"/>
      <c r="FV151" s="42"/>
      <c r="FW151" s="42"/>
      <c r="FX151" s="42"/>
      <c r="FY151" s="42"/>
      <c r="FZ151" s="42"/>
      <c r="GA151" s="42"/>
      <c r="GB151" s="42"/>
      <c r="GC151" s="42"/>
      <c r="GD151" s="42"/>
      <c r="GE151" s="42"/>
      <c r="GF151" s="42"/>
      <c r="GG151" s="42"/>
      <c r="GH151" s="42"/>
      <c r="GI151" s="42"/>
      <c r="GJ151" s="42"/>
      <c r="GK151" s="42"/>
      <c r="GL151" s="42"/>
      <c r="GM151" s="42"/>
      <c r="GN151" s="42"/>
      <c r="GO151" s="46"/>
      <c r="GP151" s="42"/>
      <c r="GQ151" s="140"/>
      <c r="GR151" s="46"/>
      <c r="GS151" s="42"/>
      <c r="GT151" s="140"/>
      <c r="GU151" s="42"/>
      <c r="GV151" s="42"/>
      <c r="GW151" s="42"/>
      <c r="GX151" s="42"/>
      <c r="GY151" s="42"/>
      <c r="GZ151" s="42"/>
      <c r="HA151" s="42"/>
      <c r="HB151" s="42"/>
      <c r="HC151" s="42"/>
      <c r="HD151" s="42"/>
      <c r="HE151" s="42"/>
      <c r="HF151" s="42"/>
      <c r="HG151" s="42"/>
      <c r="HH151" s="42"/>
      <c r="HI151" s="42"/>
      <c r="HJ151" s="42"/>
      <c r="HK151" s="42"/>
      <c r="HL151" s="42"/>
      <c r="HM151" s="42"/>
      <c r="HN151" s="42"/>
      <c r="HO151" s="42"/>
      <c r="HP151" s="42"/>
      <c r="HQ151" s="42"/>
      <c r="HR151" s="42"/>
      <c r="HS151" s="42"/>
      <c r="HT151" s="42"/>
      <c r="HU151" s="42"/>
    </row>
    <row r="152" spans="1:229" s="18" customFormat="1" ht="15.75" x14ac:dyDescent="0.25">
      <c r="A152" s="23" t="s">
        <v>441</v>
      </c>
      <c r="B152" s="159">
        <f t="shared" si="690"/>
        <v>27880.348670000003</v>
      </c>
      <c r="C152" s="159">
        <f t="shared" si="691"/>
        <v>11292.38272</v>
      </c>
      <c r="D152" s="42">
        <f t="shared" si="230"/>
        <v>40.503018285961765</v>
      </c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143"/>
      <c r="BE152" s="143"/>
      <c r="BF152" s="143"/>
      <c r="BG152" s="42"/>
      <c r="BH152" s="42"/>
      <c r="BI152" s="140"/>
      <c r="BJ152" s="42"/>
      <c r="BK152" s="42"/>
      <c r="BL152" s="140"/>
      <c r="BM152" s="42"/>
      <c r="BN152" s="42"/>
      <c r="BO152" s="140"/>
      <c r="BP152" s="42"/>
      <c r="BQ152" s="42"/>
      <c r="BR152" s="140"/>
      <c r="BS152" s="42">
        <v>24067.348670000003</v>
      </c>
      <c r="BT152" s="42">
        <v>7479.3827199999996</v>
      </c>
      <c r="BU152" s="93">
        <f t="shared" si="647"/>
        <v>31.076886875051031</v>
      </c>
      <c r="BV152" s="42"/>
      <c r="BW152" s="42"/>
      <c r="BX152" s="140"/>
      <c r="BY152" s="42"/>
      <c r="BZ152" s="42"/>
      <c r="CA152" s="140"/>
      <c r="CB152" s="42"/>
      <c r="CC152" s="42"/>
      <c r="CD152" s="140"/>
      <c r="CE152" s="42"/>
      <c r="CF152" s="42"/>
      <c r="CG152" s="140"/>
      <c r="CH152" s="42"/>
      <c r="CI152" s="42"/>
      <c r="CJ152" s="140"/>
      <c r="CK152" s="42"/>
      <c r="CL152" s="42"/>
      <c r="CM152" s="42"/>
      <c r="CN152" s="42"/>
      <c r="CO152" s="42"/>
      <c r="CP152" s="140"/>
      <c r="CQ152" s="46"/>
      <c r="CR152" s="42"/>
      <c r="CS152" s="140"/>
      <c r="CT152" s="46"/>
      <c r="CU152" s="42"/>
      <c r="CV152" s="140"/>
      <c r="CW152" s="46"/>
      <c r="CX152" s="42"/>
      <c r="CY152" s="140"/>
      <c r="CZ152" s="46">
        <v>3813</v>
      </c>
      <c r="DA152" s="42">
        <v>3813</v>
      </c>
      <c r="DB152" s="42">
        <f t="shared" si="565"/>
        <v>100</v>
      </c>
      <c r="DC152" s="46"/>
      <c r="DD152" s="42"/>
      <c r="DE152" s="140"/>
      <c r="DF152" s="46"/>
      <c r="DG152" s="42"/>
      <c r="DH152" s="140"/>
      <c r="DI152" s="42"/>
      <c r="DJ152" s="42"/>
      <c r="DK152" s="140"/>
      <c r="DL152" s="42"/>
      <c r="DM152" s="42"/>
      <c r="DN152" s="140"/>
      <c r="DO152" s="46"/>
      <c r="DP152" s="42"/>
      <c r="DQ152" s="140"/>
      <c r="DR152" s="46"/>
      <c r="DS152" s="42"/>
      <c r="DT152" s="140"/>
      <c r="DU152" s="46"/>
      <c r="DV152" s="42"/>
      <c r="DW152" s="140"/>
      <c r="DX152" s="46"/>
      <c r="DY152" s="42"/>
      <c r="DZ152" s="140"/>
      <c r="EA152" s="42"/>
      <c r="EB152" s="42"/>
      <c r="EC152" s="140"/>
      <c r="ED152" s="42"/>
      <c r="EE152" s="42"/>
      <c r="EF152" s="140"/>
      <c r="EG152" s="42"/>
      <c r="EH152" s="42"/>
      <c r="EI152" s="140"/>
      <c r="EJ152" s="42"/>
      <c r="EK152" s="42"/>
      <c r="EL152" s="140"/>
      <c r="EM152" s="42"/>
      <c r="EN152" s="42"/>
      <c r="EO152" s="140"/>
      <c r="EP152" s="42"/>
      <c r="EQ152" s="42"/>
      <c r="ER152" s="140"/>
      <c r="ES152" s="42"/>
      <c r="ET152" s="42"/>
      <c r="EU152" s="140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6"/>
      <c r="GP152" s="42"/>
      <c r="GQ152" s="140"/>
      <c r="GR152" s="46"/>
      <c r="GS152" s="42"/>
      <c r="GT152" s="140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</row>
    <row r="153" spans="1:229" s="18" customFormat="1" ht="15.75" x14ac:dyDescent="0.25">
      <c r="A153" s="23" t="s">
        <v>442</v>
      </c>
      <c r="B153" s="159">
        <f t="shared" si="690"/>
        <v>24740.915280000001</v>
      </c>
      <c r="C153" s="159">
        <f t="shared" si="691"/>
        <v>2139.5891700000002</v>
      </c>
      <c r="D153" s="42">
        <f t="shared" si="230"/>
        <v>8.6479790492213358</v>
      </c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>
        <v>1499.2388000000001</v>
      </c>
      <c r="AY153" s="42">
        <v>136.97945000000001</v>
      </c>
      <c r="AZ153" s="42">
        <f t="shared" si="692"/>
        <v>9.1365998532055066</v>
      </c>
      <c r="BA153" s="42"/>
      <c r="BB153" s="42"/>
      <c r="BC153" s="42"/>
      <c r="BD153" s="143"/>
      <c r="BE153" s="143"/>
      <c r="BF153" s="143"/>
      <c r="BG153" s="42"/>
      <c r="BH153" s="42"/>
      <c r="BI153" s="140"/>
      <c r="BJ153" s="42"/>
      <c r="BK153" s="42"/>
      <c r="BL153" s="140"/>
      <c r="BM153" s="42"/>
      <c r="BN153" s="42"/>
      <c r="BO153" s="140"/>
      <c r="BP153" s="42"/>
      <c r="BQ153" s="42"/>
      <c r="BR153" s="140"/>
      <c r="BS153" s="42">
        <v>21630.676480000002</v>
      </c>
      <c r="BT153" s="42">
        <v>391.60971999999998</v>
      </c>
      <c r="BU153" s="93">
        <f t="shared" si="647"/>
        <v>1.8104367672554638</v>
      </c>
      <c r="BV153" s="42"/>
      <c r="BW153" s="42"/>
      <c r="BX153" s="140"/>
      <c r="BY153" s="42"/>
      <c r="BZ153" s="42"/>
      <c r="CA153" s="140"/>
      <c r="CB153" s="42"/>
      <c r="CC153" s="42"/>
      <c r="CD153" s="140"/>
      <c r="CE153" s="42"/>
      <c r="CF153" s="42"/>
      <c r="CG153" s="140"/>
      <c r="CH153" s="42"/>
      <c r="CI153" s="42"/>
      <c r="CJ153" s="140"/>
      <c r="CK153" s="42"/>
      <c r="CL153" s="42"/>
      <c r="CM153" s="42"/>
      <c r="CN153" s="42"/>
      <c r="CO153" s="42"/>
      <c r="CP153" s="140"/>
      <c r="CQ153" s="46"/>
      <c r="CR153" s="42"/>
      <c r="CS153" s="140"/>
      <c r="CT153" s="46"/>
      <c r="CU153" s="42"/>
      <c r="CV153" s="140"/>
      <c r="CW153" s="46"/>
      <c r="CX153" s="42"/>
      <c r="CY153" s="140"/>
      <c r="CZ153" s="46">
        <v>1611</v>
      </c>
      <c r="DA153" s="42">
        <v>1611</v>
      </c>
      <c r="DB153" s="42">
        <f t="shared" si="565"/>
        <v>100</v>
      </c>
      <c r="DC153" s="46"/>
      <c r="DD153" s="42"/>
      <c r="DE153" s="140"/>
      <c r="DF153" s="46"/>
      <c r="DG153" s="42"/>
      <c r="DH153" s="140"/>
      <c r="DI153" s="42"/>
      <c r="DJ153" s="42"/>
      <c r="DK153" s="140"/>
      <c r="DL153" s="42"/>
      <c r="DM153" s="42"/>
      <c r="DN153" s="140"/>
      <c r="DO153" s="46"/>
      <c r="DP153" s="42"/>
      <c r="DQ153" s="140"/>
      <c r="DR153" s="46"/>
      <c r="DS153" s="42"/>
      <c r="DT153" s="140"/>
      <c r="DU153" s="46"/>
      <c r="DV153" s="42"/>
      <c r="DW153" s="140"/>
      <c r="DX153" s="46"/>
      <c r="DY153" s="42"/>
      <c r="DZ153" s="140"/>
      <c r="EA153" s="42"/>
      <c r="EB153" s="42"/>
      <c r="EC153" s="140"/>
      <c r="ED153" s="42"/>
      <c r="EE153" s="42"/>
      <c r="EF153" s="140"/>
      <c r="EG153" s="42"/>
      <c r="EH153" s="42"/>
      <c r="EI153" s="140"/>
      <c r="EJ153" s="42"/>
      <c r="EK153" s="42"/>
      <c r="EL153" s="140"/>
      <c r="EM153" s="42"/>
      <c r="EN153" s="42"/>
      <c r="EO153" s="140"/>
      <c r="EP153" s="42"/>
      <c r="EQ153" s="42"/>
      <c r="ER153" s="140"/>
      <c r="ES153" s="42"/>
      <c r="ET153" s="42"/>
      <c r="EU153" s="140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  <c r="FJ153" s="42"/>
      <c r="FK153" s="42"/>
      <c r="FL153" s="42"/>
      <c r="FM153" s="42"/>
      <c r="FN153" s="42"/>
      <c r="FO153" s="42"/>
      <c r="FP153" s="42"/>
      <c r="FQ153" s="42"/>
      <c r="FR153" s="42"/>
      <c r="FS153" s="42"/>
      <c r="FT153" s="42"/>
      <c r="FU153" s="42"/>
      <c r="FV153" s="42"/>
      <c r="FW153" s="42"/>
      <c r="FX153" s="42"/>
      <c r="FY153" s="42"/>
      <c r="FZ153" s="42"/>
      <c r="GA153" s="42"/>
      <c r="GB153" s="42"/>
      <c r="GC153" s="42"/>
      <c r="GD153" s="42"/>
      <c r="GE153" s="42"/>
      <c r="GF153" s="42"/>
      <c r="GG153" s="42"/>
      <c r="GH153" s="42"/>
      <c r="GI153" s="42"/>
      <c r="GJ153" s="42"/>
      <c r="GK153" s="42"/>
      <c r="GL153" s="42"/>
      <c r="GM153" s="42"/>
      <c r="GN153" s="42"/>
      <c r="GO153" s="46"/>
      <c r="GP153" s="42"/>
      <c r="GQ153" s="140"/>
      <c r="GR153" s="46"/>
      <c r="GS153" s="42"/>
      <c r="GT153" s="140"/>
      <c r="GU153" s="42"/>
      <c r="GV153" s="42"/>
      <c r="GW153" s="42"/>
      <c r="GX153" s="42"/>
      <c r="GY153" s="42"/>
      <c r="GZ153" s="42"/>
      <c r="HA153" s="42"/>
      <c r="HB153" s="42"/>
      <c r="HC153" s="42"/>
      <c r="HD153" s="42"/>
      <c r="HE153" s="42"/>
      <c r="HF153" s="42"/>
      <c r="HG153" s="42"/>
      <c r="HH153" s="42"/>
      <c r="HI153" s="42"/>
      <c r="HJ153" s="42"/>
      <c r="HK153" s="42"/>
      <c r="HL153" s="42"/>
      <c r="HM153" s="42"/>
      <c r="HN153" s="42"/>
      <c r="HO153" s="42"/>
      <c r="HP153" s="42"/>
      <c r="HQ153" s="42"/>
      <c r="HR153" s="42"/>
      <c r="HS153" s="42"/>
      <c r="HT153" s="42"/>
      <c r="HU153" s="42"/>
    </row>
    <row r="154" spans="1:229" s="18" customFormat="1" ht="15.75" x14ac:dyDescent="0.25">
      <c r="A154" s="23" t="s">
        <v>444</v>
      </c>
      <c r="B154" s="159">
        <f t="shared" si="690"/>
        <v>3964</v>
      </c>
      <c r="C154" s="159">
        <f t="shared" si="691"/>
        <v>3964</v>
      </c>
      <c r="D154" s="42">
        <f t="shared" si="230"/>
        <v>100</v>
      </c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143"/>
      <c r="BE154" s="143"/>
      <c r="BF154" s="143"/>
      <c r="BG154" s="42"/>
      <c r="BH154" s="42"/>
      <c r="BI154" s="140"/>
      <c r="BJ154" s="42"/>
      <c r="BK154" s="42"/>
      <c r="BL154" s="140"/>
      <c r="BM154" s="42"/>
      <c r="BN154" s="42"/>
      <c r="BO154" s="140"/>
      <c r="BP154" s="42"/>
      <c r="BQ154" s="42"/>
      <c r="BR154" s="140"/>
      <c r="BS154" s="42"/>
      <c r="BT154" s="42"/>
      <c r="BU154" s="93"/>
      <c r="BV154" s="42"/>
      <c r="BW154" s="42"/>
      <c r="BX154" s="140"/>
      <c r="BY154" s="42"/>
      <c r="BZ154" s="42"/>
      <c r="CA154" s="140"/>
      <c r="CB154" s="42"/>
      <c r="CC154" s="42"/>
      <c r="CD154" s="140"/>
      <c r="CE154" s="42"/>
      <c r="CF154" s="42"/>
      <c r="CG154" s="140"/>
      <c r="CH154" s="42"/>
      <c r="CI154" s="42"/>
      <c r="CJ154" s="140"/>
      <c r="CK154" s="42">
        <v>1000</v>
      </c>
      <c r="CL154" s="42">
        <v>1000</v>
      </c>
      <c r="CM154" s="42">
        <f t="shared" si="707"/>
        <v>100</v>
      </c>
      <c r="CN154" s="42"/>
      <c r="CO154" s="42"/>
      <c r="CP154" s="140"/>
      <c r="CQ154" s="46"/>
      <c r="CR154" s="42"/>
      <c r="CS154" s="140"/>
      <c r="CT154" s="46"/>
      <c r="CU154" s="42"/>
      <c r="CV154" s="140"/>
      <c r="CW154" s="46"/>
      <c r="CX154" s="42"/>
      <c r="CY154" s="140"/>
      <c r="CZ154" s="46">
        <v>2964</v>
      </c>
      <c r="DA154" s="42">
        <v>2964</v>
      </c>
      <c r="DB154" s="42">
        <f t="shared" si="565"/>
        <v>100</v>
      </c>
      <c r="DC154" s="46"/>
      <c r="DD154" s="42"/>
      <c r="DE154" s="140"/>
      <c r="DF154" s="46"/>
      <c r="DG154" s="42"/>
      <c r="DH154" s="140"/>
      <c r="DI154" s="42"/>
      <c r="DJ154" s="42"/>
      <c r="DK154" s="140"/>
      <c r="DL154" s="42"/>
      <c r="DM154" s="42"/>
      <c r="DN154" s="140"/>
      <c r="DO154" s="46"/>
      <c r="DP154" s="42"/>
      <c r="DQ154" s="140"/>
      <c r="DR154" s="46"/>
      <c r="DS154" s="42"/>
      <c r="DT154" s="140"/>
      <c r="DU154" s="46"/>
      <c r="DV154" s="42"/>
      <c r="DW154" s="140"/>
      <c r="DX154" s="46"/>
      <c r="DY154" s="42"/>
      <c r="DZ154" s="140"/>
      <c r="EA154" s="42"/>
      <c r="EB154" s="42"/>
      <c r="EC154" s="140"/>
      <c r="ED154" s="42"/>
      <c r="EE154" s="42"/>
      <c r="EF154" s="140"/>
      <c r="EG154" s="42"/>
      <c r="EH154" s="42"/>
      <c r="EI154" s="140"/>
      <c r="EJ154" s="42"/>
      <c r="EK154" s="42"/>
      <c r="EL154" s="140"/>
      <c r="EM154" s="42"/>
      <c r="EN154" s="42"/>
      <c r="EO154" s="140"/>
      <c r="EP154" s="42"/>
      <c r="EQ154" s="42"/>
      <c r="ER154" s="140"/>
      <c r="ES154" s="42"/>
      <c r="ET154" s="42"/>
      <c r="EU154" s="140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6"/>
      <c r="GP154" s="42"/>
      <c r="GQ154" s="140"/>
      <c r="GR154" s="46"/>
      <c r="GS154" s="42"/>
      <c r="GT154" s="140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  <c r="HI154" s="42"/>
      <c r="HJ154" s="42"/>
      <c r="HK154" s="42"/>
      <c r="HL154" s="42"/>
      <c r="HM154" s="42"/>
      <c r="HN154" s="42"/>
      <c r="HO154" s="42"/>
      <c r="HP154" s="42"/>
      <c r="HQ154" s="42"/>
      <c r="HR154" s="42"/>
      <c r="HS154" s="42"/>
      <c r="HT154" s="42"/>
      <c r="HU154" s="42"/>
    </row>
    <row r="155" spans="1:229" s="18" customFormat="1" ht="15.75" x14ac:dyDescent="0.25">
      <c r="A155" s="23" t="s">
        <v>443</v>
      </c>
      <c r="B155" s="159">
        <f t="shared" si="690"/>
        <v>2058</v>
      </c>
      <c r="C155" s="159">
        <f t="shared" si="691"/>
        <v>2058</v>
      </c>
      <c r="D155" s="42">
        <f t="shared" si="230"/>
        <v>100</v>
      </c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143"/>
      <c r="BE155" s="143"/>
      <c r="BF155" s="143"/>
      <c r="BG155" s="42"/>
      <c r="BH155" s="42"/>
      <c r="BI155" s="140"/>
      <c r="BJ155" s="42"/>
      <c r="BK155" s="42"/>
      <c r="BL155" s="140"/>
      <c r="BM155" s="42"/>
      <c r="BN155" s="42"/>
      <c r="BO155" s="140"/>
      <c r="BP155" s="42"/>
      <c r="BQ155" s="42"/>
      <c r="BR155" s="140"/>
      <c r="BS155" s="42"/>
      <c r="BT155" s="42"/>
      <c r="BU155" s="93"/>
      <c r="BV155" s="42"/>
      <c r="BW155" s="42"/>
      <c r="BX155" s="140"/>
      <c r="BY155" s="42"/>
      <c r="BZ155" s="42"/>
      <c r="CA155" s="140"/>
      <c r="CB155" s="42"/>
      <c r="CC155" s="42"/>
      <c r="CD155" s="140"/>
      <c r="CE155" s="42"/>
      <c r="CF155" s="42"/>
      <c r="CG155" s="140"/>
      <c r="CH155" s="42"/>
      <c r="CI155" s="42"/>
      <c r="CJ155" s="140"/>
      <c r="CK155" s="42"/>
      <c r="CL155" s="42"/>
      <c r="CM155" s="140"/>
      <c r="CN155" s="42"/>
      <c r="CO155" s="42"/>
      <c r="CP155" s="140"/>
      <c r="CQ155" s="46"/>
      <c r="CR155" s="42"/>
      <c r="CS155" s="140"/>
      <c r="CT155" s="46"/>
      <c r="CU155" s="42"/>
      <c r="CV155" s="140"/>
      <c r="CW155" s="46"/>
      <c r="CX155" s="42"/>
      <c r="CY155" s="140"/>
      <c r="CZ155" s="46">
        <v>2058</v>
      </c>
      <c r="DA155" s="42">
        <v>2058</v>
      </c>
      <c r="DB155" s="42">
        <f t="shared" si="565"/>
        <v>100</v>
      </c>
      <c r="DC155" s="46"/>
      <c r="DD155" s="42"/>
      <c r="DE155" s="140"/>
      <c r="DF155" s="46"/>
      <c r="DG155" s="42"/>
      <c r="DH155" s="140"/>
      <c r="DI155" s="42"/>
      <c r="DJ155" s="42"/>
      <c r="DK155" s="140"/>
      <c r="DL155" s="42"/>
      <c r="DM155" s="42"/>
      <c r="DN155" s="140"/>
      <c r="DO155" s="46"/>
      <c r="DP155" s="42"/>
      <c r="DQ155" s="140"/>
      <c r="DR155" s="46"/>
      <c r="DS155" s="42"/>
      <c r="DT155" s="140"/>
      <c r="DU155" s="46"/>
      <c r="DV155" s="42"/>
      <c r="DW155" s="140"/>
      <c r="DX155" s="46"/>
      <c r="DY155" s="42"/>
      <c r="DZ155" s="140"/>
      <c r="EA155" s="42"/>
      <c r="EB155" s="42"/>
      <c r="EC155" s="140"/>
      <c r="ED155" s="42"/>
      <c r="EE155" s="42"/>
      <c r="EF155" s="140"/>
      <c r="EG155" s="42"/>
      <c r="EH155" s="42"/>
      <c r="EI155" s="140"/>
      <c r="EJ155" s="42"/>
      <c r="EK155" s="42"/>
      <c r="EL155" s="140"/>
      <c r="EM155" s="42"/>
      <c r="EN155" s="42"/>
      <c r="EO155" s="140"/>
      <c r="EP155" s="42"/>
      <c r="EQ155" s="42"/>
      <c r="ER155" s="140"/>
      <c r="ES155" s="42"/>
      <c r="ET155" s="42"/>
      <c r="EU155" s="140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6"/>
      <c r="GP155" s="42"/>
      <c r="GQ155" s="140"/>
      <c r="GR155" s="46"/>
      <c r="GS155" s="42"/>
      <c r="GT155" s="140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  <c r="HI155" s="42"/>
      <c r="HJ155" s="42"/>
      <c r="HK155" s="42"/>
      <c r="HL155" s="42"/>
      <c r="HM155" s="42"/>
      <c r="HN155" s="42"/>
      <c r="HO155" s="42"/>
      <c r="HP155" s="42"/>
      <c r="HQ155" s="42"/>
      <c r="HR155" s="42"/>
      <c r="HS155" s="42"/>
      <c r="HT155" s="42"/>
      <c r="HU155" s="42"/>
    </row>
    <row r="156" spans="1:229" s="18" customFormat="1" ht="15.75" x14ac:dyDescent="0.25">
      <c r="A156" s="23" t="s">
        <v>253</v>
      </c>
      <c r="B156" s="159">
        <f t="shared" si="690"/>
        <v>42423.891349999998</v>
      </c>
      <c r="C156" s="159">
        <f t="shared" si="691"/>
        <v>2602.2484800000002</v>
      </c>
      <c r="D156" s="42">
        <f t="shared" si="230"/>
        <v>6.1339221773204926</v>
      </c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143"/>
      <c r="BE156" s="143"/>
      <c r="BF156" s="143"/>
      <c r="BG156" s="42"/>
      <c r="BH156" s="42"/>
      <c r="BI156" s="140"/>
      <c r="BJ156" s="42"/>
      <c r="BK156" s="42"/>
      <c r="BL156" s="140"/>
      <c r="BM156" s="42"/>
      <c r="BN156" s="42"/>
      <c r="BO156" s="140"/>
      <c r="BP156" s="42"/>
      <c r="BQ156" s="42"/>
      <c r="BR156" s="140"/>
      <c r="BS156" s="42">
        <v>40428.891349999998</v>
      </c>
      <c r="BT156" s="42">
        <v>607.24847999999997</v>
      </c>
      <c r="BU156" s="93">
        <f t="shared" si="647"/>
        <v>1.502016156572149</v>
      </c>
      <c r="BV156" s="42"/>
      <c r="BW156" s="42"/>
      <c r="BX156" s="140"/>
      <c r="BY156" s="42"/>
      <c r="BZ156" s="42"/>
      <c r="CA156" s="140"/>
      <c r="CB156" s="42"/>
      <c r="CC156" s="42"/>
      <c r="CD156" s="140"/>
      <c r="CE156" s="42"/>
      <c r="CF156" s="42"/>
      <c r="CG156" s="140"/>
      <c r="CH156" s="42"/>
      <c r="CI156" s="42"/>
      <c r="CJ156" s="140"/>
      <c r="CK156" s="42"/>
      <c r="CL156" s="42"/>
      <c r="CM156" s="140"/>
      <c r="CN156" s="42"/>
      <c r="CO156" s="42"/>
      <c r="CP156" s="140"/>
      <c r="CQ156" s="46"/>
      <c r="CR156" s="42"/>
      <c r="CS156" s="140"/>
      <c r="CT156" s="46"/>
      <c r="CU156" s="42"/>
      <c r="CV156" s="140"/>
      <c r="CW156" s="46"/>
      <c r="CX156" s="42"/>
      <c r="CY156" s="140"/>
      <c r="CZ156" s="46">
        <v>1995</v>
      </c>
      <c r="DA156" s="42">
        <v>1995</v>
      </c>
      <c r="DB156" s="42">
        <f t="shared" si="565"/>
        <v>100</v>
      </c>
      <c r="DC156" s="46"/>
      <c r="DD156" s="42"/>
      <c r="DE156" s="140"/>
      <c r="DF156" s="46"/>
      <c r="DG156" s="42"/>
      <c r="DH156" s="140"/>
      <c r="DI156" s="42"/>
      <c r="DJ156" s="42"/>
      <c r="DK156" s="140"/>
      <c r="DL156" s="42"/>
      <c r="DM156" s="42"/>
      <c r="DN156" s="140"/>
      <c r="DO156" s="46"/>
      <c r="DP156" s="42"/>
      <c r="DQ156" s="140"/>
      <c r="DR156" s="46"/>
      <c r="DS156" s="42"/>
      <c r="DT156" s="140"/>
      <c r="DU156" s="46"/>
      <c r="DV156" s="42"/>
      <c r="DW156" s="140"/>
      <c r="DX156" s="46"/>
      <c r="DY156" s="42"/>
      <c r="DZ156" s="140"/>
      <c r="EA156" s="42"/>
      <c r="EB156" s="42"/>
      <c r="EC156" s="140"/>
      <c r="ED156" s="42"/>
      <c r="EE156" s="42"/>
      <c r="EF156" s="140"/>
      <c r="EG156" s="42"/>
      <c r="EH156" s="42"/>
      <c r="EI156" s="140"/>
      <c r="EJ156" s="42"/>
      <c r="EK156" s="42"/>
      <c r="EL156" s="140"/>
      <c r="EM156" s="42"/>
      <c r="EN156" s="42"/>
      <c r="EO156" s="140"/>
      <c r="EP156" s="42"/>
      <c r="EQ156" s="42"/>
      <c r="ER156" s="140"/>
      <c r="ES156" s="42"/>
      <c r="ET156" s="42"/>
      <c r="EU156" s="140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  <c r="FJ156" s="42"/>
      <c r="FK156" s="42"/>
      <c r="FL156" s="42"/>
      <c r="FM156" s="42"/>
      <c r="FN156" s="42"/>
      <c r="FO156" s="42"/>
      <c r="FP156" s="42"/>
      <c r="FQ156" s="42"/>
      <c r="FR156" s="42"/>
      <c r="FS156" s="42"/>
      <c r="FT156" s="42"/>
      <c r="FU156" s="42"/>
      <c r="FV156" s="42"/>
      <c r="FW156" s="42"/>
      <c r="FX156" s="42"/>
      <c r="FY156" s="42"/>
      <c r="FZ156" s="42"/>
      <c r="GA156" s="42"/>
      <c r="GB156" s="42"/>
      <c r="GC156" s="42"/>
      <c r="GD156" s="42"/>
      <c r="GE156" s="42"/>
      <c r="GF156" s="42"/>
      <c r="GG156" s="42"/>
      <c r="GH156" s="42"/>
      <c r="GI156" s="42"/>
      <c r="GJ156" s="42"/>
      <c r="GK156" s="42"/>
      <c r="GL156" s="42"/>
      <c r="GM156" s="42"/>
      <c r="GN156" s="42"/>
      <c r="GO156" s="46"/>
      <c r="GP156" s="42"/>
      <c r="GQ156" s="140"/>
      <c r="GR156" s="46"/>
      <c r="GS156" s="42"/>
      <c r="GT156" s="140"/>
      <c r="GU156" s="42"/>
      <c r="GV156" s="42"/>
      <c r="GW156" s="42"/>
      <c r="GX156" s="42"/>
      <c r="GY156" s="42"/>
      <c r="GZ156" s="42"/>
      <c r="HA156" s="42"/>
      <c r="HB156" s="42"/>
      <c r="HC156" s="42"/>
      <c r="HD156" s="42"/>
      <c r="HE156" s="42"/>
      <c r="HF156" s="42"/>
      <c r="HG156" s="42"/>
      <c r="HH156" s="42"/>
      <c r="HI156" s="42"/>
      <c r="HJ156" s="42"/>
      <c r="HK156" s="42"/>
      <c r="HL156" s="42"/>
      <c r="HM156" s="42"/>
      <c r="HN156" s="42"/>
      <c r="HO156" s="42"/>
      <c r="HP156" s="42"/>
      <c r="HQ156" s="42"/>
      <c r="HR156" s="42"/>
      <c r="HS156" s="42"/>
      <c r="HT156" s="42"/>
      <c r="HU156" s="42"/>
    </row>
    <row r="157" spans="1:229" s="19" customFormat="1" ht="31.5" x14ac:dyDescent="0.25">
      <c r="A157" s="22" t="s">
        <v>259</v>
      </c>
      <c r="B157" s="158">
        <f t="shared" si="690"/>
        <v>177353.52174999999</v>
      </c>
      <c r="C157" s="158">
        <f t="shared" si="691"/>
        <v>141809.21385999996</v>
      </c>
      <c r="D157" s="48">
        <f t="shared" ref="D157" si="736">C157/B157*100</f>
        <v>79.95849896902314</v>
      </c>
      <c r="E157" s="49">
        <f t="shared" ref="E157:BF157" si="737">E158+E159+E160+E161+E162+E163+E164+E165+E166+E167</f>
        <v>0</v>
      </c>
      <c r="F157" s="49">
        <f t="shared" si="737"/>
        <v>0</v>
      </c>
      <c r="G157" s="49">
        <f t="shared" si="737"/>
        <v>0</v>
      </c>
      <c r="H157" s="49">
        <f t="shared" si="737"/>
        <v>810.19361000000004</v>
      </c>
      <c r="I157" s="49">
        <f t="shared" si="737"/>
        <v>810.19361000000004</v>
      </c>
      <c r="J157" s="48">
        <f t="shared" ref="J157" si="738">I157/H157*100</f>
        <v>100</v>
      </c>
      <c r="K157" s="49">
        <f t="shared" ref="K157:M157" si="739">K158+K159+K160+K161+K162+K163+K164+K165+K166+K167</f>
        <v>0</v>
      </c>
      <c r="L157" s="49">
        <f t="shared" si="739"/>
        <v>0</v>
      </c>
      <c r="M157" s="49">
        <f t="shared" si="739"/>
        <v>0</v>
      </c>
      <c r="N157" s="49">
        <f t="shared" ref="N157:P157" si="740">N158+N159+N160+N161+N162+N163+N164+N165+N166+N167</f>
        <v>0</v>
      </c>
      <c r="O157" s="49">
        <f t="shared" si="740"/>
        <v>0</v>
      </c>
      <c r="P157" s="49">
        <f t="shared" si="740"/>
        <v>0</v>
      </c>
      <c r="Q157" s="49">
        <f t="shared" ref="Q157:S157" si="741">Q158+Q159+Q160+Q161+Q162+Q163+Q164+Q165+Q166+Q167</f>
        <v>0</v>
      </c>
      <c r="R157" s="49">
        <f t="shared" si="741"/>
        <v>0</v>
      </c>
      <c r="S157" s="49">
        <f t="shared" si="741"/>
        <v>0</v>
      </c>
      <c r="T157" s="49">
        <f t="shared" ref="T157:V157" si="742">T158+T159+T160+T161+T162+T163+T164+T165+T166+T167</f>
        <v>0</v>
      </c>
      <c r="U157" s="49">
        <f t="shared" si="742"/>
        <v>0</v>
      </c>
      <c r="V157" s="49">
        <f t="shared" si="742"/>
        <v>0</v>
      </c>
      <c r="W157" s="49">
        <f t="shared" si="737"/>
        <v>806.4</v>
      </c>
      <c r="X157" s="49">
        <f t="shared" si="737"/>
        <v>806.4</v>
      </c>
      <c r="Y157" s="49">
        <f>X157/W157*100</f>
        <v>100</v>
      </c>
      <c r="Z157" s="49">
        <f t="shared" si="737"/>
        <v>0</v>
      </c>
      <c r="AA157" s="49">
        <f t="shared" si="737"/>
        <v>0</v>
      </c>
      <c r="AB157" s="49">
        <f t="shared" si="737"/>
        <v>0</v>
      </c>
      <c r="AC157" s="49">
        <f t="shared" si="737"/>
        <v>0</v>
      </c>
      <c r="AD157" s="49">
        <f t="shared" si="737"/>
        <v>0</v>
      </c>
      <c r="AE157" s="49">
        <f t="shared" si="737"/>
        <v>0</v>
      </c>
      <c r="AF157" s="49">
        <f t="shared" si="737"/>
        <v>3271.0769</v>
      </c>
      <c r="AG157" s="49">
        <f t="shared" si="737"/>
        <v>3271.0769</v>
      </c>
      <c r="AH157" s="49">
        <f>AG157/AF157*100</f>
        <v>100</v>
      </c>
      <c r="AI157" s="49">
        <f t="shared" si="737"/>
        <v>102.04082000000001</v>
      </c>
      <c r="AJ157" s="49">
        <f t="shared" si="737"/>
        <v>102.04082000000001</v>
      </c>
      <c r="AK157" s="48">
        <f t="shared" ref="AK157:AK158" si="743">AJ157/AI157*100</f>
        <v>100</v>
      </c>
      <c r="AL157" s="49">
        <f t="shared" si="737"/>
        <v>0</v>
      </c>
      <c r="AM157" s="49">
        <f t="shared" si="737"/>
        <v>0</v>
      </c>
      <c r="AN157" s="49">
        <f t="shared" si="737"/>
        <v>0</v>
      </c>
      <c r="AO157" s="49">
        <f t="shared" ref="AO157:AP157" si="744">AO158+AO159+AO160+AO161+AO162+AO163+AO164+AO165+AO166+AO167</f>
        <v>120.44595</v>
      </c>
      <c r="AP157" s="49">
        <f t="shared" si="744"/>
        <v>120.44595</v>
      </c>
      <c r="AQ157" s="48">
        <f>AP157/AO157*100</f>
        <v>100</v>
      </c>
      <c r="AR157" s="49"/>
      <c r="AS157" s="49"/>
      <c r="AT157" s="48"/>
      <c r="AU157" s="49">
        <f t="shared" si="737"/>
        <v>0</v>
      </c>
      <c r="AV157" s="49">
        <f t="shared" si="737"/>
        <v>0</v>
      </c>
      <c r="AW157" s="49">
        <f t="shared" si="737"/>
        <v>0</v>
      </c>
      <c r="AX157" s="49">
        <f>SUM(AX158:AX169)</f>
        <v>3282.3021699999999</v>
      </c>
      <c r="AY157" s="49">
        <f t="shared" si="737"/>
        <v>1982.3021699999999</v>
      </c>
      <c r="AZ157" s="48">
        <f t="shared" si="692"/>
        <v>60.393652605116486</v>
      </c>
      <c r="BA157" s="49">
        <f t="shared" si="737"/>
        <v>10000</v>
      </c>
      <c r="BB157" s="49">
        <f t="shared" si="737"/>
        <v>10000</v>
      </c>
      <c r="BC157" s="48">
        <f t="shared" ref="BC157" si="745">BB157/BA157*100</f>
        <v>100</v>
      </c>
      <c r="BD157" s="49">
        <f t="shared" si="737"/>
        <v>28335.3</v>
      </c>
      <c r="BE157" s="49">
        <f t="shared" si="737"/>
        <v>15899.613529999999</v>
      </c>
      <c r="BF157" s="49">
        <f t="shared" si="737"/>
        <v>56.11238818717289</v>
      </c>
      <c r="BG157" s="49">
        <f t="shared" ref="BG157:CO157" si="746">BG158+BG159+BG160+BG161+BG162+BG163+BG164+BG165+BG166+BG167</f>
        <v>0</v>
      </c>
      <c r="BH157" s="49">
        <f t="shared" si="746"/>
        <v>0</v>
      </c>
      <c r="BI157" s="49">
        <f t="shared" si="746"/>
        <v>0</v>
      </c>
      <c r="BJ157" s="49">
        <f t="shared" ref="BJ157:BL157" si="747">BJ158+BJ159+BJ160+BJ161+BJ162+BJ163+BJ164+BJ165+BJ166+BJ167</f>
        <v>0</v>
      </c>
      <c r="BK157" s="49">
        <f t="shared" si="747"/>
        <v>0</v>
      </c>
      <c r="BL157" s="49">
        <f t="shared" si="747"/>
        <v>0</v>
      </c>
      <c r="BM157" s="49">
        <f t="shared" si="746"/>
        <v>5210</v>
      </c>
      <c r="BN157" s="49">
        <f t="shared" si="746"/>
        <v>3470.17139</v>
      </c>
      <c r="BO157" s="49">
        <f t="shared" si="746"/>
        <v>66.60597677543187</v>
      </c>
      <c r="BP157" s="49">
        <f t="shared" ref="BP157:BQ157" si="748">BP158+BP159+BP160+BP161+BP162+BP163+BP164+BP165+BP166+BP167</f>
        <v>840</v>
      </c>
      <c r="BQ157" s="49">
        <f t="shared" si="748"/>
        <v>440</v>
      </c>
      <c r="BR157" s="49">
        <f t="shared" ref="BR157:BR158" si="749">BQ157/BP157*100</f>
        <v>52.380952380952387</v>
      </c>
      <c r="BS157" s="49">
        <f t="shared" si="746"/>
        <v>0</v>
      </c>
      <c r="BT157" s="49">
        <f t="shared" si="746"/>
        <v>0</v>
      </c>
      <c r="BU157" s="49">
        <f t="shared" si="746"/>
        <v>0</v>
      </c>
      <c r="BV157" s="49">
        <f t="shared" si="746"/>
        <v>0</v>
      </c>
      <c r="BW157" s="49">
        <f t="shared" si="746"/>
        <v>0</v>
      </c>
      <c r="BX157" s="49"/>
      <c r="BY157" s="49">
        <f t="shared" si="746"/>
        <v>0</v>
      </c>
      <c r="BZ157" s="49">
        <f t="shared" si="746"/>
        <v>0</v>
      </c>
      <c r="CA157" s="49">
        <f t="shared" si="746"/>
        <v>0</v>
      </c>
      <c r="CB157" s="49">
        <f t="shared" ref="CB157:CD157" si="750">CB158+CB159+CB160+CB161+CB162+CB163+CB164+CB165+CB166+CB167</f>
        <v>0</v>
      </c>
      <c r="CC157" s="49">
        <f t="shared" si="750"/>
        <v>0</v>
      </c>
      <c r="CD157" s="49">
        <f t="shared" si="750"/>
        <v>0</v>
      </c>
      <c r="CE157" s="49">
        <f t="shared" si="746"/>
        <v>0</v>
      </c>
      <c r="CF157" s="49">
        <f t="shared" si="746"/>
        <v>0</v>
      </c>
      <c r="CG157" s="49">
        <f t="shared" si="746"/>
        <v>0</v>
      </c>
      <c r="CH157" s="49">
        <f t="shared" si="746"/>
        <v>0</v>
      </c>
      <c r="CI157" s="49">
        <f t="shared" si="746"/>
        <v>0</v>
      </c>
      <c r="CJ157" s="49">
        <f t="shared" si="746"/>
        <v>0</v>
      </c>
      <c r="CK157" s="49">
        <f t="shared" si="746"/>
        <v>1000</v>
      </c>
      <c r="CL157" s="49">
        <f t="shared" si="746"/>
        <v>1000</v>
      </c>
      <c r="CM157" s="48">
        <f t="shared" ref="CM157" si="751">CL157/CK157*100</f>
        <v>100</v>
      </c>
      <c r="CN157" s="49">
        <f t="shared" si="746"/>
        <v>261</v>
      </c>
      <c r="CO157" s="49">
        <f t="shared" si="746"/>
        <v>52.2</v>
      </c>
      <c r="CP157" s="146">
        <f>CO157/CN157*100</f>
        <v>20</v>
      </c>
      <c r="CQ157" s="49">
        <f t="shared" ref="CQ157:CX157" si="752">CQ158+CQ159+CQ160+CQ161+CQ162+CQ163+CQ164+CQ165+CQ166+CQ167</f>
        <v>0</v>
      </c>
      <c r="CR157" s="49">
        <f t="shared" si="752"/>
        <v>0</v>
      </c>
      <c r="CS157" s="49">
        <f t="shared" si="752"/>
        <v>0</v>
      </c>
      <c r="CT157" s="49">
        <f t="shared" ref="CT157:CV157" si="753">CT158+CT159+CT160+CT161+CT162+CT163+CT164+CT165+CT166+CT167</f>
        <v>0</v>
      </c>
      <c r="CU157" s="49">
        <f t="shared" si="753"/>
        <v>0</v>
      </c>
      <c r="CV157" s="49">
        <f t="shared" si="753"/>
        <v>0</v>
      </c>
      <c r="CW157" s="49">
        <f t="shared" si="752"/>
        <v>12494.3</v>
      </c>
      <c r="CX157" s="49">
        <f t="shared" si="752"/>
        <v>5851.1005599999999</v>
      </c>
      <c r="CY157" s="49">
        <f t="shared" si="159"/>
        <v>46.830159032518829</v>
      </c>
      <c r="CZ157" s="49">
        <f>SUM(CZ158:CZ169)</f>
        <v>39642</v>
      </c>
      <c r="DA157" s="49">
        <f>SUM(DA158:DA169)</f>
        <v>39642</v>
      </c>
      <c r="DB157" s="48">
        <f t="shared" si="565"/>
        <v>100</v>
      </c>
      <c r="DC157" s="49">
        <f t="shared" ref="DC157:DD157" si="754">DC158+DC159+DC160+DC161+DC162+DC163+DC164+DC165+DC166+DC167</f>
        <v>11768.1</v>
      </c>
      <c r="DD157" s="49">
        <f t="shared" si="754"/>
        <v>5805.4069200000004</v>
      </c>
      <c r="DE157" s="49">
        <f>DD157/DC157*100</f>
        <v>49.331726616871038</v>
      </c>
      <c r="DF157" s="49">
        <f t="shared" ref="DF157:DG157" si="755">DF158+DF159+DF160+DF161+DF162+DF163+DF164+DF165+DF166+DF167</f>
        <v>2040.1</v>
      </c>
      <c r="DG157" s="49">
        <f t="shared" si="755"/>
        <v>590</v>
      </c>
      <c r="DH157" s="49">
        <f>DG157/DF157*100</f>
        <v>28.920150972991522</v>
      </c>
      <c r="DI157" s="49">
        <f t="shared" ref="DI157:DN157" si="756">DI158+DI159+DI160+DI161+DI162+DI163+DI164+DI165+DI166+DI167</f>
        <v>10000</v>
      </c>
      <c r="DJ157" s="49">
        <f t="shared" si="756"/>
        <v>7900</v>
      </c>
      <c r="DK157" s="49">
        <f t="shared" si="756"/>
        <v>79</v>
      </c>
      <c r="DL157" s="49">
        <f t="shared" si="756"/>
        <v>33779.07</v>
      </c>
      <c r="DM157" s="49">
        <f t="shared" si="756"/>
        <v>32729.07</v>
      </c>
      <c r="DN157" s="49">
        <f t="shared" si="756"/>
        <v>96.891566286460815</v>
      </c>
      <c r="DO157" s="49">
        <f t="shared" ref="DO157:DQ157" si="757">DO158+DO159+DO160+DO161+DO162+DO163+DO164+DO165+DO166+DO167</f>
        <v>0</v>
      </c>
      <c r="DP157" s="49">
        <f t="shared" si="757"/>
        <v>0</v>
      </c>
      <c r="DQ157" s="49">
        <f t="shared" si="757"/>
        <v>0</v>
      </c>
      <c r="DR157" s="49">
        <f t="shared" ref="DR157:DT157" si="758">DR158+DR159+DR160+DR161+DR162+DR163+DR164+DR165+DR166+DR167</f>
        <v>0</v>
      </c>
      <c r="DS157" s="49">
        <f t="shared" si="758"/>
        <v>0</v>
      </c>
      <c r="DT157" s="49">
        <f t="shared" si="758"/>
        <v>0</v>
      </c>
      <c r="DU157" s="49">
        <f t="shared" ref="DU157:DW157" si="759">DU158+DU159+DU160+DU161+DU162+DU163+DU164+DU165+DU166+DU167</f>
        <v>0</v>
      </c>
      <c r="DV157" s="49">
        <f t="shared" si="759"/>
        <v>0</v>
      </c>
      <c r="DW157" s="49">
        <f t="shared" si="759"/>
        <v>0</v>
      </c>
      <c r="DX157" s="49">
        <f t="shared" ref="DX157:DZ157" si="760">DX158+DX159+DX160+DX161+DX162+DX163+DX164+DX165+DX166+DX167</f>
        <v>0</v>
      </c>
      <c r="DY157" s="49">
        <f t="shared" si="760"/>
        <v>0</v>
      </c>
      <c r="DZ157" s="49">
        <f t="shared" si="760"/>
        <v>0</v>
      </c>
      <c r="EA157" s="49"/>
      <c r="EB157" s="49"/>
      <c r="EC157" s="49"/>
      <c r="ED157" s="49">
        <f>SUM(ED158:ED169)</f>
        <v>1607.9920099999999</v>
      </c>
      <c r="EE157" s="49">
        <f>SUM(EE158:EE169)</f>
        <v>1607.9920099999999</v>
      </c>
      <c r="EF157" s="49">
        <f>EE157/ED157*100</f>
        <v>100</v>
      </c>
      <c r="EG157" s="49">
        <f t="shared" ref="EG157:EL157" si="761">EG158+EG159+EG160+EG161+EG162+EG163+EG164+EG165+EG166+EG167</f>
        <v>0</v>
      </c>
      <c r="EH157" s="49">
        <f t="shared" si="761"/>
        <v>0</v>
      </c>
      <c r="EI157" s="49">
        <f t="shared" si="761"/>
        <v>0</v>
      </c>
      <c r="EJ157" s="49">
        <f t="shared" si="761"/>
        <v>0</v>
      </c>
      <c r="EK157" s="49">
        <f t="shared" si="761"/>
        <v>0</v>
      </c>
      <c r="EL157" s="49">
        <f t="shared" si="761"/>
        <v>0</v>
      </c>
      <c r="EM157" s="49">
        <f t="shared" ref="EM157:EO157" si="762">EM158+EM159+EM160+EM161+EM162+EM163+EM164+EM165+EM166+EM167</f>
        <v>0</v>
      </c>
      <c r="EN157" s="49">
        <f t="shared" si="762"/>
        <v>0</v>
      </c>
      <c r="EO157" s="49">
        <f t="shared" si="762"/>
        <v>0</v>
      </c>
      <c r="EP157" s="49">
        <f t="shared" ref="EP157:ER157" si="763">EP158+EP159+EP160+EP161+EP162+EP163+EP164+EP165+EP166+EP167</f>
        <v>0</v>
      </c>
      <c r="EQ157" s="49">
        <f t="shared" si="763"/>
        <v>0</v>
      </c>
      <c r="ER157" s="49">
        <f t="shared" si="763"/>
        <v>0</v>
      </c>
      <c r="ES157" s="49">
        <f t="shared" ref="ES157:EU157" si="764">ES158+ES159+ES160+ES161+ES162+ES163+ES164+ES165+ES166+ES167</f>
        <v>0</v>
      </c>
      <c r="ET157" s="49">
        <f t="shared" si="764"/>
        <v>0</v>
      </c>
      <c r="EU157" s="49">
        <f t="shared" si="764"/>
        <v>0</v>
      </c>
      <c r="EV157" s="49">
        <f t="shared" ref="EV157:EX157" si="765">EV158+EV159+EV160+EV161+EV162+EV163+EV164+EV165+EV166+EV167</f>
        <v>0</v>
      </c>
      <c r="EW157" s="49">
        <f t="shared" si="765"/>
        <v>0</v>
      </c>
      <c r="EX157" s="49">
        <f t="shared" si="765"/>
        <v>0</v>
      </c>
      <c r="EY157" s="49"/>
      <c r="EZ157" s="49"/>
      <c r="FA157" s="48"/>
      <c r="FB157" s="49">
        <f t="shared" ref="FB157:FC157" si="766">FB158+FB159+FB160+FB161+FB162+FB163+FB164+FB165+FB166+FB167</f>
        <v>0</v>
      </c>
      <c r="FC157" s="49">
        <f t="shared" si="766"/>
        <v>0</v>
      </c>
      <c r="FD157" s="48"/>
      <c r="FE157" s="49">
        <f t="shared" ref="FE157:FF157" si="767">FE158+FE159+FE160+FE161+FE162+FE163+FE164+FE165+FE166+FE167</f>
        <v>0</v>
      </c>
      <c r="FF157" s="49">
        <f t="shared" si="767"/>
        <v>0</v>
      </c>
      <c r="FG157" s="48"/>
      <c r="FH157" s="49">
        <f t="shared" ref="FH157:FI157" si="768">FH158+FH159+FH160+FH161+FH162+FH163+FH164+FH165+FH166+FH167</f>
        <v>3000</v>
      </c>
      <c r="FI157" s="49">
        <f t="shared" si="768"/>
        <v>3000</v>
      </c>
      <c r="FJ157" s="48">
        <f t="shared" ref="FJ157" si="769">FI157/FH157*100</f>
        <v>100</v>
      </c>
      <c r="FK157" s="49">
        <f t="shared" ref="FK157:FL157" si="770">FK158+FK159+FK160+FK161+FK162+FK163+FK164+FK165+FK166+FK167</f>
        <v>6532.4</v>
      </c>
      <c r="FL157" s="49">
        <f t="shared" si="770"/>
        <v>6532.4</v>
      </c>
      <c r="FM157" s="48">
        <f t="shared" ref="FM157" si="771">FL157/FK157*100</f>
        <v>100</v>
      </c>
      <c r="FN157" s="49">
        <f t="shared" ref="FN157:FO157" si="772">FN158+FN159+FN160+FN161+FN162+FN163+FN164+FN165+FN166+FN167</f>
        <v>196.8</v>
      </c>
      <c r="FO157" s="49">
        <f t="shared" si="772"/>
        <v>196.8</v>
      </c>
      <c r="FP157" s="48">
        <f>FO157/FN157*100</f>
        <v>100</v>
      </c>
      <c r="FQ157" s="49">
        <f t="shared" ref="FQ157:FR157" si="773">FQ158+FQ159+FQ160+FQ161+FQ162+FQ163+FQ164+FQ165+FQ166+FQ167</f>
        <v>0</v>
      </c>
      <c r="FR157" s="49">
        <f t="shared" si="773"/>
        <v>0</v>
      </c>
      <c r="FS157" s="48"/>
      <c r="FT157" s="49"/>
      <c r="FU157" s="49"/>
      <c r="FV157" s="48"/>
      <c r="FW157" s="49"/>
      <c r="FX157" s="49"/>
      <c r="FY157" s="48"/>
      <c r="FZ157" s="49"/>
      <c r="GA157" s="49"/>
      <c r="GB157" s="48"/>
      <c r="GC157" s="49"/>
      <c r="GD157" s="49"/>
      <c r="GE157" s="48"/>
      <c r="GF157" s="49"/>
      <c r="GG157" s="49"/>
      <c r="GH157" s="48"/>
      <c r="GI157" s="49"/>
      <c r="GJ157" s="49"/>
      <c r="GK157" s="48"/>
      <c r="GL157" s="49">
        <f t="shared" ref="GL157:GM157" si="774">GL158+GL159+GL160+GL161+GL162+GL163+GL164+GL165+GL166+GL167</f>
        <v>0</v>
      </c>
      <c r="GM157" s="49">
        <f t="shared" si="774"/>
        <v>0</v>
      </c>
      <c r="GN157" s="48"/>
      <c r="GO157" s="49">
        <f t="shared" ref="GO157:GQ157" si="775">GO158+GO159+GO160+GO161+GO162+GO163+GO164+GO165+GO166+GO167</f>
        <v>0</v>
      </c>
      <c r="GP157" s="49">
        <f t="shared" si="775"/>
        <v>0</v>
      </c>
      <c r="GQ157" s="49">
        <f t="shared" si="775"/>
        <v>0</v>
      </c>
      <c r="GR157" s="49">
        <f t="shared" ref="GR157:GT157" si="776">GR158+GR159+GR160+GR161+GR162+GR163+GR164+GR165+GR166+GR167</f>
        <v>0</v>
      </c>
      <c r="GS157" s="49">
        <f t="shared" si="776"/>
        <v>0</v>
      </c>
      <c r="GT157" s="49">
        <f t="shared" si="776"/>
        <v>0</v>
      </c>
      <c r="GU157" s="49"/>
      <c r="GV157" s="49"/>
      <c r="GW157" s="48"/>
      <c r="GX157" s="49"/>
      <c r="GY157" s="49"/>
      <c r="GZ157" s="48"/>
      <c r="HA157" s="49"/>
      <c r="HB157" s="49"/>
      <c r="HC157" s="48"/>
      <c r="HD157" s="49">
        <f>SUM(HD158:HD169)</f>
        <v>2254.0002899999999</v>
      </c>
      <c r="HE157" s="49">
        <f>SUM(HE158:HE169)</f>
        <v>0</v>
      </c>
      <c r="HF157" s="48"/>
      <c r="HG157" s="49">
        <f>SUM(HG158:HG169)</f>
        <v>0</v>
      </c>
      <c r="HH157" s="49">
        <f>SUM(HH158:HH169)</f>
        <v>0</v>
      </c>
      <c r="HI157" s="48"/>
      <c r="HJ157" s="49">
        <f>SUM(HJ158:HJ169)</f>
        <v>0</v>
      </c>
      <c r="HK157" s="49">
        <f>SUM(HK158:HK169)</f>
        <v>0</v>
      </c>
      <c r="HL157" s="48"/>
      <c r="HM157" s="49">
        <f>SUM(HM158:HM169)</f>
        <v>0</v>
      </c>
      <c r="HN157" s="49">
        <f>SUM(HN158:HN169)</f>
        <v>0</v>
      </c>
      <c r="HO157" s="48"/>
      <c r="HP157" s="49">
        <f>SUM(HP158:HP169)</f>
        <v>0</v>
      </c>
      <c r="HQ157" s="49">
        <f>SUM(HQ158:HQ169)</f>
        <v>0</v>
      </c>
      <c r="HR157" s="48"/>
      <c r="HS157" s="49">
        <f>SUM(HS158:HS169)</f>
        <v>0</v>
      </c>
      <c r="HT157" s="49">
        <f>SUM(HT158:HT169)</f>
        <v>0</v>
      </c>
      <c r="HU157" s="48"/>
    </row>
    <row r="158" spans="1:229" s="18" customFormat="1" ht="15.75" customHeight="1" x14ac:dyDescent="0.25">
      <c r="A158" s="23" t="s">
        <v>257</v>
      </c>
      <c r="B158" s="159">
        <f t="shared" si="690"/>
        <v>121175.21929000001</v>
      </c>
      <c r="C158" s="159">
        <f t="shared" si="691"/>
        <v>89184.911689999994</v>
      </c>
      <c r="D158" s="42">
        <f t="shared" si="230"/>
        <v>73.599958978873474</v>
      </c>
      <c r="E158" s="46"/>
      <c r="F158" s="42"/>
      <c r="G158" s="42"/>
      <c r="H158" s="46">
        <v>810.19361000000004</v>
      </c>
      <c r="I158" s="46">
        <v>810.19361000000004</v>
      </c>
      <c r="J158" s="42">
        <f>I158/H158*100</f>
        <v>100</v>
      </c>
      <c r="K158" s="46"/>
      <c r="L158" s="46"/>
      <c r="M158" s="42"/>
      <c r="N158" s="46"/>
      <c r="O158" s="46"/>
      <c r="P158" s="42"/>
      <c r="Q158" s="46"/>
      <c r="R158" s="46"/>
      <c r="S158" s="42"/>
      <c r="T158" s="46"/>
      <c r="U158" s="46"/>
      <c r="V158" s="42"/>
      <c r="W158" s="42">
        <v>806.4</v>
      </c>
      <c r="X158" s="42">
        <v>806.4</v>
      </c>
      <c r="Y158" s="46">
        <f t="shared" ref="Y158:Y184" si="777">X158/W158*100</f>
        <v>100</v>
      </c>
      <c r="Z158" s="42"/>
      <c r="AA158" s="42"/>
      <c r="AB158" s="46"/>
      <c r="AC158" s="46">
        <v>0</v>
      </c>
      <c r="AD158" s="46">
        <v>0</v>
      </c>
      <c r="AE158" s="42"/>
      <c r="AF158" s="46">
        <v>3271.0769</v>
      </c>
      <c r="AG158" s="46">
        <v>3271.0769</v>
      </c>
      <c r="AH158" s="46">
        <f>AG158/AF158*100</f>
        <v>100</v>
      </c>
      <c r="AI158" s="46">
        <v>102.04082000000001</v>
      </c>
      <c r="AJ158" s="46">
        <v>102.04082000000001</v>
      </c>
      <c r="AK158" s="42">
        <f t="shared" si="743"/>
        <v>100</v>
      </c>
      <c r="AL158" s="46"/>
      <c r="AM158" s="46"/>
      <c r="AN158" s="42"/>
      <c r="AO158" s="46">
        <v>120.44595</v>
      </c>
      <c r="AP158" s="46">
        <v>120.44595</v>
      </c>
      <c r="AQ158" s="42">
        <f>AP158/AO158*100</f>
        <v>100</v>
      </c>
      <c r="AR158" s="46"/>
      <c r="AS158" s="46"/>
      <c r="AT158" s="42"/>
      <c r="AU158" s="46"/>
      <c r="AV158" s="46"/>
      <c r="AW158" s="42"/>
      <c r="AX158" s="42"/>
      <c r="AY158" s="42"/>
      <c r="AZ158" s="42"/>
      <c r="BA158" s="46">
        <v>0</v>
      </c>
      <c r="BB158" s="46"/>
      <c r="BC158" s="42"/>
      <c r="BD158" s="46">
        <v>28335.3</v>
      </c>
      <c r="BE158" s="42">
        <v>15899.613529999999</v>
      </c>
      <c r="BF158" s="46">
        <f t="shared" si="149"/>
        <v>56.11238818717289</v>
      </c>
      <c r="BG158" s="46"/>
      <c r="BH158" s="46"/>
      <c r="BI158" s="46"/>
      <c r="BJ158" s="46"/>
      <c r="BK158" s="46"/>
      <c r="BL158" s="46"/>
      <c r="BM158" s="46">
        <v>5210</v>
      </c>
      <c r="BN158" s="46">
        <v>3470.17139</v>
      </c>
      <c r="BO158" s="46">
        <f t="shared" si="152"/>
        <v>66.60597677543187</v>
      </c>
      <c r="BP158" s="46">
        <v>840</v>
      </c>
      <c r="BQ158" s="46">
        <v>440</v>
      </c>
      <c r="BR158" s="46">
        <f t="shared" si="749"/>
        <v>52.380952380952387</v>
      </c>
      <c r="BS158" s="46"/>
      <c r="BT158" s="139"/>
      <c r="BU158" s="139"/>
      <c r="BV158" s="46"/>
      <c r="BW158" s="139"/>
      <c r="BX158" s="139"/>
      <c r="BY158" s="46"/>
      <c r="BZ158" s="139"/>
      <c r="CA158" s="139"/>
      <c r="CB158" s="46"/>
      <c r="CC158" s="139"/>
      <c r="CD158" s="139"/>
      <c r="CE158" s="46"/>
      <c r="CF158" s="139"/>
      <c r="CG158" s="139"/>
      <c r="CH158" s="46"/>
      <c r="CI158" s="139"/>
      <c r="CJ158" s="139"/>
      <c r="CK158" s="46"/>
      <c r="CL158" s="46"/>
      <c r="CM158" s="42"/>
      <c r="CN158" s="46">
        <v>261</v>
      </c>
      <c r="CO158" s="46">
        <v>52.2</v>
      </c>
      <c r="CP158" s="147">
        <f>CO158/CN158*100</f>
        <v>20</v>
      </c>
      <c r="CQ158" s="46"/>
      <c r="CR158" s="139"/>
      <c r="CS158" s="139"/>
      <c r="CT158" s="46"/>
      <c r="CU158" s="139"/>
      <c r="CV158" s="139"/>
      <c r="CW158" s="46">
        <v>12494.3</v>
      </c>
      <c r="CX158" s="46">
        <v>5851.1005599999999</v>
      </c>
      <c r="CY158" s="46">
        <f t="shared" si="159"/>
        <v>46.830159032518829</v>
      </c>
      <c r="CZ158" s="46"/>
      <c r="DA158" s="139"/>
      <c r="DB158" s="42"/>
      <c r="DC158" s="46">
        <v>11768.1</v>
      </c>
      <c r="DD158" s="46">
        <v>5805.4069200000004</v>
      </c>
      <c r="DE158" s="46">
        <f>DD158/DC158*100</f>
        <v>49.331726616871038</v>
      </c>
      <c r="DF158" s="46">
        <v>2040.1</v>
      </c>
      <c r="DG158" s="46">
        <v>590</v>
      </c>
      <c r="DH158" s="46">
        <f>DG158/DF158*100</f>
        <v>28.920150972991522</v>
      </c>
      <c r="DI158" s="46">
        <v>10000</v>
      </c>
      <c r="DJ158" s="46">
        <v>7900</v>
      </c>
      <c r="DK158" s="46">
        <f t="shared" ref="DK158" si="778">DJ158/DI158*100</f>
        <v>79</v>
      </c>
      <c r="DL158" s="46">
        <v>33779.07</v>
      </c>
      <c r="DM158" s="46">
        <v>32729.07</v>
      </c>
      <c r="DN158" s="46">
        <f t="shared" ref="DN158" si="779">DM158/DL158*100</f>
        <v>96.891566286460815</v>
      </c>
      <c r="DO158" s="46"/>
      <c r="DP158" s="139"/>
      <c r="DQ158" s="139"/>
      <c r="DR158" s="46"/>
      <c r="DS158" s="139"/>
      <c r="DT158" s="139"/>
      <c r="DU158" s="46"/>
      <c r="DV158" s="139"/>
      <c r="DW158" s="139"/>
      <c r="DX158" s="46"/>
      <c r="DY158" s="139"/>
      <c r="DZ158" s="139"/>
      <c r="EA158" s="46"/>
      <c r="EB158" s="46"/>
      <c r="EC158" s="46"/>
      <c r="ED158" s="46">
        <v>1607.9920099999999</v>
      </c>
      <c r="EE158" s="46">
        <v>1607.9920099999999</v>
      </c>
      <c r="EF158" s="46">
        <f>EE158/ED158*100</f>
        <v>100</v>
      </c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>
        <v>0</v>
      </c>
      <c r="EW158" s="46">
        <v>0</v>
      </c>
      <c r="EX158" s="42"/>
      <c r="EY158" s="46"/>
      <c r="EZ158" s="46"/>
      <c r="FA158" s="42"/>
      <c r="FB158" s="46"/>
      <c r="FC158" s="46"/>
      <c r="FD158" s="42"/>
      <c r="FE158" s="46"/>
      <c r="FF158" s="46"/>
      <c r="FG158" s="42"/>
      <c r="FH158" s="46">
        <v>3000</v>
      </c>
      <c r="FI158" s="46">
        <v>3000</v>
      </c>
      <c r="FJ158" s="42">
        <f>FI158/FH158*100</f>
        <v>100</v>
      </c>
      <c r="FK158" s="46">
        <v>6532.4</v>
      </c>
      <c r="FL158" s="46">
        <v>6532.4</v>
      </c>
      <c r="FM158" s="42">
        <f>FL158/FK158*100</f>
        <v>100</v>
      </c>
      <c r="FN158" s="46">
        <v>196.8</v>
      </c>
      <c r="FO158" s="46">
        <v>196.8</v>
      </c>
      <c r="FP158" s="42">
        <f>FO158/FN158*100</f>
        <v>100</v>
      </c>
      <c r="FQ158" s="46"/>
      <c r="FR158" s="46"/>
      <c r="FS158" s="42"/>
      <c r="FT158" s="46"/>
      <c r="FU158" s="46"/>
      <c r="FV158" s="42"/>
      <c r="FW158" s="46"/>
      <c r="FX158" s="46"/>
      <c r="FY158" s="42"/>
      <c r="FZ158" s="46"/>
      <c r="GA158" s="46"/>
      <c r="GB158" s="42"/>
      <c r="GC158" s="46"/>
      <c r="GD158" s="46"/>
      <c r="GE158" s="42"/>
      <c r="GF158" s="46"/>
      <c r="GG158" s="46"/>
      <c r="GH158" s="42"/>
      <c r="GI158" s="46"/>
      <c r="GJ158" s="46"/>
      <c r="GK158" s="42"/>
      <c r="GL158" s="46"/>
      <c r="GM158" s="46"/>
      <c r="GN158" s="42"/>
      <c r="GO158" s="46"/>
      <c r="GP158" s="139"/>
      <c r="GQ158" s="139"/>
      <c r="GR158" s="46"/>
      <c r="GS158" s="139"/>
      <c r="GT158" s="139"/>
      <c r="GU158" s="46"/>
      <c r="GV158" s="46"/>
      <c r="GW158" s="42"/>
      <c r="GX158" s="46"/>
      <c r="GY158" s="46"/>
      <c r="GZ158" s="42"/>
      <c r="HA158" s="46"/>
      <c r="HB158" s="46"/>
      <c r="HC158" s="42"/>
      <c r="HD158" s="46"/>
      <c r="HE158" s="46"/>
      <c r="HF158" s="42"/>
      <c r="HG158" s="46"/>
      <c r="HH158" s="46"/>
      <c r="HI158" s="42"/>
      <c r="HJ158" s="46"/>
      <c r="HK158" s="46"/>
      <c r="HL158" s="42"/>
      <c r="HM158" s="46"/>
      <c r="HN158" s="46"/>
      <c r="HO158" s="42"/>
      <c r="HP158" s="46"/>
      <c r="HQ158" s="46"/>
      <c r="HR158" s="42"/>
      <c r="HS158" s="46"/>
      <c r="HT158" s="46"/>
      <c r="HU158" s="42"/>
    </row>
    <row r="159" spans="1:229" s="18" customFormat="1" ht="15.75" x14ac:dyDescent="0.25">
      <c r="A159" s="23" t="s">
        <v>445</v>
      </c>
      <c r="B159" s="159">
        <f t="shared" si="690"/>
        <v>11300</v>
      </c>
      <c r="C159" s="159">
        <f t="shared" si="691"/>
        <v>10000</v>
      </c>
      <c r="D159" s="42">
        <f t="shared" si="230"/>
        <v>88.495575221238937</v>
      </c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6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>
        <v>1300</v>
      </c>
      <c r="AY159" s="42"/>
      <c r="AZ159" s="42">
        <f t="shared" si="692"/>
        <v>0</v>
      </c>
      <c r="BA159" s="42">
        <v>10000</v>
      </c>
      <c r="BB159" s="42">
        <v>10000</v>
      </c>
      <c r="BC159" s="42">
        <f>BB159/BA159*100</f>
        <v>100</v>
      </c>
      <c r="BD159" s="143"/>
      <c r="BE159" s="143"/>
      <c r="BF159" s="143"/>
      <c r="BG159" s="42"/>
      <c r="BH159" s="42"/>
      <c r="BI159" s="140"/>
      <c r="BJ159" s="42"/>
      <c r="BK159" s="42"/>
      <c r="BL159" s="140"/>
      <c r="BM159" s="42"/>
      <c r="BN159" s="42"/>
      <c r="BO159" s="140"/>
      <c r="BP159" s="42"/>
      <c r="BQ159" s="42"/>
      <c r="BR159" s="140"/>
      <c r="BS159" s="42"/>
      <c r="BT159" s="42"/>
      <c r="BU159" s="42"/>
      <c r="BV159" s="42"/>
      <c r="BW159" s="42"/>
      <c r="BX159" s="42"/>
      <c r="BY159" s="42"/>
      <c r="BZ159" s="42"/>
      <c r="CA159" s="140"/>
      <c r="CB159" s="42"/>
      <c r="CC159" s="42"/>
      <c r="CD159" s="140"/>
      <c r="CE159" s="42"/>
      <c r="CF159" s="42"/>
      <c r="CG159" s="140"/>
      <c r="CH159" s="42"/>
      <c r="CI159" s="42"/>
      <c r="CJ159" s="140"/>
      <c r="CK159" s="42"/>
      <c r="CL159" s="42"/>
      <c r="CM159" s="42"/>
      <c r="CN159" s="42"/>
      <c r="CO159" s="42"/>
      <c r="CP159" s="147"/>
      <c r="CQ159" s="46"/>
      <c r="CR159" s="42"/>
      <c r="CS159" s="140"/>
      <c r="CT159" s="46"/>
      <c r="CU159" s="42"/>
      <c r="CV159" s="140"/>
      <c r="CW159" s="46"/>
      <c r="CX159" s="42"/>
      <c r="CY159" s="140"/>
      <c r="CZ159" s="46"/>
      <c r="DA159" s="42"/>
      <c r="DB159" s="42"/>
      <c r="DC159" s="46"/>
      <c r="DD159" s="42"/>
      <c r="DE159" s="140"/>
      <c r="DF159" s="46"/>
      <c r="DG159" s="42"/>
      <c r="DH159" s="140"/>
      <c r="DI159" s="42"/>
      <c r="DJ159" s="42"/>
      <c r="DK159" s="140"/>
      <c r="DL159" s="42"/>
      <c r="DM159" s="42"/>
      <c r="DN159" s="140"/>
      <c r="DO159" s="46"/>
      <c r="DP159" s="42"/>
      <c r="DQ159" s="140"/>
      <c r="DR159" s="46"/>
      <c r="DS159" s="42"/>
      <c r="DT159" s="140"/>
      <c r="DU159" s="46"/>
      <c r="DV159" s="42"/>
      <c r="DW159" s="140"/>
      <c r="DX159" s="46"/>
      <c r="DY159" s="42"/>
      <c r="DZ159" s="140"/>
      <c r="EA159" s="42"/>
      <c r="EB159" s="42"/>
      <c r="EC159" s="140"/>
      <c r="ED159" s="42"/>
      <c r="EE159" s="42"/>
      <c r="EF159" s="140"/>
      <c r="EG159" s="42"/>
      <c r="EH159" s="42"/>
      <c r="EI159" s="140"/>
      <c r="EJ159" s="42"/>
      <c r="EK159" s="42"/>
      <c r="EL159" s="140"/>
      <c r="EM159" s="42"/>
      <c r="EN159" s="42"/>
      <c r="EO159" s="140"/>
      <c r="EP159" s="42"/>
      <c r="EQ159" s="42"/>
      <c r="ER159" s="140"/>
      <c r="ES159" s="42"/>
      <c r="ET159" s="42"/>
      <c r="EU159" s="140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  <c r="FJ159" s="42"/>
      <c r="FK159" s="42"/>
      <c r="FL159" s="42"/>
      <c r="FM159" s="42"/>
      <c r="FN159" s="42"/>
      <c r="FO159" s="42"/>
      <c r="FP159" s="42"/>
      <c r="FQ159" s="42"/>
      <c r="FR159" s="42"/>
      <c r="FS159" s="42"/>
      <c r="FT159" s="42"/>
      <c r="FU159" s="42"/>
      <c r="FV159" s="42"/>
      <c r="FW159" s="42"/>
      <c r="FX159" s="42"/>
      <c r="FY159" s="42"/>
      <c r="FZ159" s="42"/>
      <c r="GA159" s="42"/>
      <c r="GB159" s="42"/>
      <c r="GC159" s="42"/>
      <c r="GD159" s="42"/>
      <c r="GE159" s="42"/>
      <c r="GF159" s="42"/>
      <c r="GG159" s="42"/>
      <c r="GH159" s="42"/>
      <c r="GI159" s="42"/>
      <c r="GJ159" s="42"/>
      <c r="GK159" s="42"/>
      <c r="GL159" s="42"/>
      <c r="GM159" s="42"/>
      <c r="GN159" s="42"/>
      <c r="GO159" s="46"/>
      <c r="GP159" s="42"/>
      <c r="GQ159" s="140"/>
      <c r="GR159" s="46"/>
      <c r="GS159" s="42"/>
      <c r="GT159" s="140"/>
      <c r="GU159" s="42"/>
      <c r="GV159" s="42"/>
      <c r="GW159" s="42"/>
      <c r="GX159" s="42"/>
      <c r="GY159" s="42"/>
      <c r="GZ159" s="42"/>
      <c r="HA159" s="42"/>
      <c r="HB159" s="42"/>
      <c r="HC159" s="42"/>
      <c r="HD159" s="42"/>
      <c r="HE159" s="42"/>
      <c r="HF159" s="42"/>
      <c r="HG159" s="42"/>
      <c r="HH159" s="42"/>
      <c r="HI159" s="42"/>
      <c r="HJ159" s="42"/>
      <c r="HK159" s="42"/>
      <c r="HL159" s="42"/>
      <c r="HM159" s="42"/>
      <c r="HN159" s="42"/>
      <c r="HO159" s="42"/>
      <c r="HP159" s="42"/>
      <c r="HQ159" s="42"/>
      <c r="HR159" s="42"/>
      <c r="HS159" s="42"/>
      <c r="HT159" s="42"/>
      <c r="HU159" s="42"/>
    </row>
    <row r="160" spans="1:229" s="18" customFormat="1" ht="15.75" x14ac:dyDescent="0.25">
      <c r="A160" s="23" t="s">
        <v>256</v>
      </c>
      <c r="B160" s="159">
        <f t="shared" si="690"/>
        <v>7041.0002899999999</v>
      </c>
      <c r="C160" s="159">
        <f t="shared" si="691"/>
        <v>5037</v>
      </c>
      <c r="D160" s="42">
        <f t="shared" si="230"/>
        <v>71.538130841349528</v>
      </c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6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143"/>
      <c r="BE160" s="143"/>
      <c r="BF160" s="143"/>
      <c r="BG160" s="42"/>
      <c r="BH160" s="42"/>
      <c r="BI160" s="140"/>
      <c r="BJ160" s="42"/>
      <c r="BK160" s="42"/>
      <c r="BL160" s="140"/>
      <c r="BM160" s="42"/>
      <c r="BN160" s="42"/>
      <c r="BO160" s="140"/>
      <c r="BP160" s="42"/>
      <c r="BQ160" s="42"/>
      <c r="BR160" s="140"/>
      <c r="BS160" s="42"/>
      <c r="BT160" s="42"/>
      <c r="BU160" s="140"/>
      <c r="BV160" s="42"/>
      <c r="BW160" s="42"/>
      <c r="BX160" s="140"/>
      <c r="BY160" s="42"/>
      <c r="BZ160" s="42"/>
      <c r="CA160" s="140"/>
      <c r="CB160" s="42"/>
      <c r="CC160" s="42"/>
      <c r="CD160" s="140"/>
      <c r="CE160" s="42"/>
      <c r="CF160" s="42"/>
      <c r="CG160" s="140"/>
      <c r="CH160" s="42"/>
      <c r="CI160" s="42"/>
      <c r="CJ160" s="140"/>
      <c r="CK160" s="42"/>
      <c r="CL160" s="42"/>
      <c r="CM160" s="42"/>
      <c r="CN160" s="42"/>
      <c r="CO160" s="42"/>
      <c r="CP160" s="147"/>
      <c r="CQ160" s="46"/>
      <c r="CR160" s="42"/>
      <c r="CS160" s="140"/>
      <c r="CT160" s="46"/>
      <c r="CU160" s="42"/>
      <c r="CV160" s="140"/>
      <c r="CW160" s="46"/>
      <c r="CX160" s="42"/>
      <c r="CY160" s="140"/>
      <c r="CZ160" s="46">
        <v>5037</v>
      </c>
      <c r="DA160" s="42">
        <v>5037</v>
      </c>
      <c r="DB160" s="42">
        <f t="shared" si="565"/>
        <v>100</v>
      </c>
      <c r="DC160" s="46"/>
      <c r="DD160" s="42"/>
      <c r="DE160" s="140"/>
      <c r="DF160" s="46"/>
      <c r="DG160" s="42"/>
      <c r="DH160" s="140"/>
      <c r="DI160" s="42"/>
      <c r="DJ160" s="42"/>
      <c r="DK160" s="140"/>
      <c r="DL160" s="42"/>
      <c r="DM160" s="42"/>
      <c r="DN160" s="140"/>
      <c r="DO160" s="46"/>
      <c r="DP160" s="42"/>
      <c r="DQ160" s="140"/>
      <c r="DR160" s="46"/>
      <c r="DS160" s="42"/>
      <c r="DT160" s="140"/>
      <c r="DU160" s="46"/>
      <c r="DV160" s="42"/>
      <c r="DW160" s="140"/>
      <c r="DX160" s="46"/>
      <c r="DY160" s="42"/>
      <c r="DZ160" s="140"/>
      <c r="EA160" s="42"/>
      <c r="EB160" s="42"/>
      <c r="EC160" s="140"/>
      <c r="ED160" s="42"/>
      <c r="EE160" s="42"/>
      <c r="EF160" s="140"/>
      <c r="EG160" s="42"/>
      <c r="EH160" s="42"/>
      <c r="EI160" s="140"/>
      <c r="EJ160" s="42"/>
      <c r="EK160" s="42"/>
      <c r="EL160" s="140"/>
      <c r="EM160" s="42"/>
      <c r="EN160" s="42"/>
      <c r="EO160" s="140"/>
      <c r="EP160" s="42"/>
      <c r="EQ160" s="42"/>
      <c r="ER160" s="140"/>
      <c r="ES160" s="42"/>
      <c r="ET160" s="42"/>
      <c r="EU160" s="140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  <c r="FJ160" s="42"/>
      <c r="FK160" s="42"/>
      <c r="FL160" s="42"/>
      <c r="FM160" s="42"/>
      <c r="FN160" s="42"/>
      <c r="FO160" s="42"/>
      <c r="FP160" s="42"/>
      <c r="FQ160" s="42"/>
      <c r="FR160" s="42"/>
      <c r="FS160" s="42"/>
      <c r="FT160" s="42"/>
      <c r="FU160" s="42"/>
      <c r="FV160" s="42"/>
      <c r="FW160" s="42"/>
      <c r="FX160" s="42"/>
      <c r="FY160" s="42"/>
      <c r="FZ160" s="42"/>
      <c r="GA160" s="42"/>
      <c r="GB160" s="42"/>
      <c r="GC160" s="42"/>
      <c r="GD160" s="42"/>
      <c r="GE160" s="42"/>
      <c r="GF160" s="42"/>
      <c r="GG160" s="42"/>
      <c r="GH160" s="42"/>
      <c r="GI160" s="42"/>
      <c r="GJ160" s="42"/>
      <c r="GK160" s="42"/>
      <c r="GL160" s="42"/>
      <c r="GM160" s="42"/>
      <c r="GN160" s="42"/>
      <c r="GO160" s="46"/>
      <c r="GP160" s="42"/>
      <c r="GQ160" s="140"/>
      <c r="GR160" s="46"/>
      <c r="GS160" s="42"/>
      <c r="GT160" s="140"/>
      <c r="GU160" s="42"/>
      <c r="GV160" s="42"/>
      <c r="GW160" s="42"/>
      <c r="GX160" s="42"/>
      <c r="GY160" s="42"/>
      <c r="GZ160" s="42"/>
      <c r="HA160" s="42"/>
      <c r="HB160" s="42"/>
      <c r="HC160" s="42"/>
      <c r="HD160" s="42">
        <v>2004.0002899999999</v>
      </c>
      <c r="HE160" s="42"/>
      <c r="HF160" s="42"/>
      <c r="HG160" s="42"/>
      <c r="HH160" s="42"/>
      <c r="HI160" s="42"/>
      <c r="HJ160" s="42"/>
      <c r="HK160" s="42"/>
      <c r="HL160" s="42"/>
      <c r="HM160" s="42"/>
      <c r="HN160" s="42"/>
      <c r="HO160" s="42"/>
      <c r="HP160" s="42"/>
      <c r="HQ160" s="42"/>
      <c r="HR160" s="42"/>
      <c r="HS160" s="42"/>
      <c r="HT160" s="42"/>
      <c r="HU160" s="42"/>
    </row>
    <row r="161" spans="1:229" s="18" customFormat="1" ht="15.75" x14ac:dyDescent="0.25">
      <c r="A161" s="23" t="s">
        <v>446</v>
      </c>
      <c r="B161" s="159">
        <f t="shared" si="690"/>
        <v>5706</v>
      </c>
      <c r="C161" s="159">
        <f t="shared" si="691"/>
        <v>5706</v>
      </c>
      <c r="D161" s="42">
        <f t="shared" si="230"/>
        <v>100</v>
      </c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6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143"/>
      <c r="BE161" s="143"/>
      <c r="BF161" s="143"/>
      <c r="BG161" s="42"/>
      <c r="BH161" s="42"/>
      <c r="BI161" s="140"/>
      <c r="BJ161" s="42"/>
      <c r="BK161" s="42"/>
      <c r="BL161" s="140"/>
      <c r="BM161" s="42"/>
      <c r="BN161" s="42"/>
      <c r="BO161" s="140"/>
      <c r="BP161" s="42"/>
      <c r="BQ161" s="42"/>
      <c r="BR161" s="140"/>
      <c r="BS161" s="42"/>
      <c r="BT161" s="42"/>
      <c r="BU161" s="140"/>
      <c r="BV161" s="42"/>
      <c r="BW161" s="42"/>
      <c r="BX161" s="140"/>
      <c r="BY161" s="42"/>
      <c r="BZ161" s="42"/>
      <c r="CA161" s="140"/>
      <c r="CB161" s="42"/>
      <c r="CC161" s="42"/>
      <c r="CD161" s="140"/>
      <c r="CE161" s="42"/>
      <c r="CF161" s="42"/>
      <c r="CG161" s="140"/>
      <c r="CH161" s="42"/>
      <c r="CI161" s="42"/>
      <c r="CJ161" s="140"/>
      <c r="CK161" s="46"/>
      <c r="CL161" s="42"/>
      <c r="CM161" s="42"/>
      <c r="CN161" s="42"/>
      <c r="CO161" s="42"/>
      <c r="CP161" s="147"/>
      <c r="CQ161" s="46"/>
      <c r="CR161" s="42"/>
      <c r="CS161" s="140"/>
      <c r="CT161" s="46"/>
      <c r="CU161" s="42"/>
      <c r="CV161" s="140"/>
      <c r="CW161" s="46"/>
      <c r="CX161" s="42"/>
      <c r="CY161" s="140"/>
      <c r="CZ161" s="46">
        <v>5706</v>
      </c>
      <c r="DA161" s="42">
        <v>5706</v>
      </c>
      <c r="DB161" s="42">
        <f t="shared" si="565"/>
        <v>100</v>
      </c>
      <c r="DC161" s="46"/>
      <c r="DD161" s="42"/>
      <c r="DE161" s="140"/>
      <c r="DF161" s="46"/>
      <c r="DG161" s="42"/>
      <c r="DH161" s="140"/>
      <c r="DI161" s="42"/>
      <c r="DJ161" s="42"/>
      <c r="DK161" s="140"/>
      <c r="DL161" s="42"/>
      <c r="DM161" s="42"/>
      <c r="DN161" s="140"/>
      <c r="DO161" s="46"/>
      <c r="DP161" s="42"/>
      <c r="DQ161" s="140"/>
      <c r="DR161" s="46"/>
      <c r="DS161" s="42"/>
      <c r="DT161" s="140"/>
      <c r="DU161" s="46"/>
      <c r="DV161" s="42"/>
      <c r="DW161" s="140"/>
      <c r="DX161" s="46"/>
      <c r="DY161" s="42"/>
      <c r="DZ161" s="140"/>
      <c r="EA161" s="42"/>
      <c r="EB161" s="42"/>
      <c r="EC161" s="140"/>
      <c r="ED161" s="42"/>
      <c r="EE161" s="42"/>
      <c r="EF161" s="140"/>
      <c r="EG161" s="42"/>
      <c r="EH161" s="42"/>
      <c r="EI161" s="140"/>
      <c r="EJ161" s="42"/>
      <c r="EK161" s="42"/>
      <c r="EL161" s="140"/>
      <c r="EM161" s="42"/>
      <c r="EN161" s="42"/>
      <c r="EO161" s="140"/>
      <c r="EP161" s="42"/>
      <c r="EQ161" s="42"/>
      <c r="ER161" s="140"/>
      <c r="ES161" s="42"/>
      <c r="ET161" s="42"/>
      <c r="EU161" s="140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  <c r="FJ161" s="42"/>
      <c r="FK161" s="42"/>
      <c r="FL161" s="42"/>
      <c r="FM161" s="42"/>
      <c r="FN161" s="42"/>
      <c r="FO161" s="42"/>
      <c r="FP161" s="42"/>
      <c r="FQ161" s="42"/>
      <c r="FR161" s="42"/>
      <c r="FS161" s="42"/>
      <c r="FT161" s="42"/>
      <c r="FU161" s="42"/>
      <c r="FV161" s="42"/>
      <c r="FW161" s="42"/>
      <c r="FX161" s="42"/>
      <c r="FY161" s="42"/>
      <c r="FZ161" s="42"/>
      <c r="GA161" s="42"/>
      <c r="GB161" s="42"/>
      <c r="GC161" s="42"/>
      <c r="GD161" s="42"/>
      <c r="GE161" s="42"/>
      <c r="GF161" s="42"/>
      <c r="GG161" s="42"/>
      <c r="GH161" s="42"/>
      <c r="GI161" s="42"/>
      <c r="GJ161" s="42"/>
      <c r="GK161" s="42"/>
      <c r="GL161" s="42"/>
      <c r="GM161" s="42"/>
      <c r="GN161" s="42"/>
      <c r="GO161" s="46"/>
      <c r="GP161" s="42"/>
      <c r="GQ161" s="140"/>
      <c r="GR161" s="46"/>
      <c r="GS161" s="42"/>
      <c r="GT161" s="140"/>
      <c r="GU161" s="42"/>
      <c r="GV161" s="42"/>
      <c r="GW161" s="42"/>
      <c r="GX161" s="42"/>
      <c r="GY161" s="42"/>
      <c r="GZ161" s="42"/>
      <c r="HA161" s="42"/>
      <c r="HB161" s="42"/>
      <c r="HC161" s="42"/>
      <c r="HD161" s="42"/>
      <c r="HE161" s="42"/>
      <c r="HF161" s="42"/>
      <c r="HG161" s="42"/>
      <c r="HH161" s="42"/>
      <c r="HI161" s="42"/>
      <c r="HJ161" s="42"/>
      <c r="HK161" s="42"/>
      <c r="HL161" s="42"/>
      <c r="HM161" s="42"/>
      <c r="HN161" s="42"/>
      <c r="HO161" s="42"/>
      <c r="HP161" s="42"/>
      <c r="HQ161" s="42"/>
      <c r="HR161" s="42"/>
      <c r="HS161" s="42"/>
      <c r="HT161" s="42"/>
      <c r="HU161" s="42"/>
    </row>
    <row r="162" spans="1:229" s="18" customFormat="1" ht="15.75" x14ac:dyDescent="0.25">
      <c r="A162" s="23" t="s">
        <v>447</v>
      </c>
      <c r="B162" s="159">
        <f t="shared" si="690"/>
        <v>2631</v>
      </c>
      <c r="C162" s="159">
        <f t="shared" si="691"/>
        <v>2631</v>
      </c>
      <c r="D162" s="42">
        <f t="shared" si="230"/>
        <v>100</v>
      </c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6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143"/>
      <c r="BE162" s="143"/>
      <c r="BF162" s="143"/>
      <c r="BG162" s="42"/>
      <c r="BH162" s="42"/>
      <c r="BI162" s="140"/>
      <c r="BJ162" s="42"/>
      <c r="BK162" s="42"/>
      <c r="BL162" s="140"/>
      <c r="BM162" s="42"/>
      <c r="BN162" s="42"/>
      <c r="BO162" s="140"/>
      <c r="BP162" s="42"/>
      <c r="BQ162" s="42"/>
      <c r="BR162" s="140"/>
      <c r="BS162" s="42"/>
      <c r="BT162" s="42"/>
      <c r="BU162" s="140"/>
      <c r="BV162" s="42"/>
      <c r="BW162" s="42"/>
      <c r="BX162" s="140"/>
      <c r="BY162" s="42"/>
      <c r="BZ162" s="42"/>
      <c r="CA162" s="140"/>
      <c r="CB162" s="42"/>
      <c r="CC162" s="42"/>
      <c r="CD162" s="140"/>
      <c r="CE162" s="42"/>
      <c r="CF162" s="42"/>
      <c r="CG162" s="140"/>
      <c r="CH162" s="42"/>
      <c r="CI162" s="42"/>
      <c r="CJ162" s="140"/>
      <c r="CK162" s="42"/>
      <c r="CL162" s="42"/>
      <c r="CM162" s="42"/>
      <c r="CN162" s="42"/>
      <c r="CO162" s="42"/>
      <c r="CP162" s="147"/>
      <c r="CQ162" s="46"/>
      <c r="CR162" s="42"/>
      <c r="CS162" s="140"/>
      <c r="CT162" s="46"/>
      <c r="CU162" s="42"/>
      <c r="CV162" s="140"/>
      <c r="CW162" s="46"/>
      <c r="CX162" s="42"/>
      <c r="CY162" s="140"/>
      <c r="CZ162" s="46">
        <v>2631</v>
      </c>
      <c r="DA162" s="42">
        <v>2631</v>
      </c>
      <c r="DB162" s="42">
        <f t="shared" si="565"/>
        <v>100</v>
      </c>
      <c r="DC162" s="46"/>
      <c r="DD162" s="42"/>
      <c r="DE162" s="140"/>
      <c r="DF162" s="46"/>
      <c r="DG162" s="42"/>
      <c r="DH162" s="140"/>
      <c r="DI162" s="42"/>
      <c r="DJ162" s="42"/>
      <c r="DK162" s="140"/>
      <c r="DL162" s="42"/>
      <c r="DM162" s="42"/>
      <c r="DN162" s="140"/>
      <c r="DO162" s="46"/>
      <c r="DP162" s="42"/>
      <c r="DQ162" s="140"/>
      <c r="DR162" s="46"/>
      <c r="DS162" s="42"/>
      <c r="DT162" s="140"/>
      <c r="DU162" s="46"/>
      <c r="DV162" s="42"/>
      <c r="DW162" s="140"/>
      <c r="DX162" s="46"/>
      <c r="DY162" s="42"/>
      <c r="DZ162" s="140"/>
      <c r="EA162" s="42"/>
      <c r="EB162" s="42"/>
      <c r="EC162" s="140"/>
      <c r="ED162" s="42"/>
      <c r="EE162" s="42"/>
      <c r="EF162" s="140"/>
      <c r="EG162" s="42"/>
      <c r="EH162" s="42"/>
      <c r="EI162" s="140"/>
      <c r="EJ162" s="42"/>
      <c r="EK162" s="42"/>
      <c r="EL162" s="140"/>
      <c r="EM162" s="42"/>
      <c r="EN162" s="42"/>
      <c r="EO162" s="140"/>
      <c r="EP162" s="42"/>
      <c r="EQ162" s="42"/>
      <c r="ER162" s="140"/>
      <c r="ES162" s="42"/>
      <c r="ET162" s="42"/>
      <c r="EU162" s="140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  <c r="FJ162" s="42"/>
      <c r="FK162" s="42"/>
      <c r="FL162" s="42"/>
      <c r="FM162" s="42"/>
      <c r="FN162" s="42"/>
      <c r="FO162" s="42"/>
      <c r="FP162" s="42"/>
      <c r="FQ162" s="42"/>
      <c r="FR162" s="42"/>
      <c r="FS162" s="42"/>
      <c r="FT162" s="42"/>
      <c r="FU162" s="42"/>
      <c r="FV162" s="42"/>
      <c r="FW162" s="42"/>
      <c r="FX162" s="42"/>
      <c r="FY162" s="42"/>
      <c r="FZ162" s="42"/>
      <c r="GA162" s="42"/>
      <c r="GB162" s="42"/>
      <c r="GC162" s="42"/>
      <c r="GD162" s="42"/>
      <c r="GE162" s="42"/>
      <c r="GF162" s="42"/>
      <c r="GG162" s="42"/>
      <c r="GH162" s="42"/>
      <c r="GI162" s="42"/>
      <c r="GJ162" s="42"/>
      <c r="GK162" s="42"/>
      <c r="GL162" s="42"/>
      <c r="GM162" s="42"/>
      <c r="GN162" s="42"/>
      <c r="GO162" s="46"/>
      <c r="GP162" s="42"/>
      <c r="GQ162" s="140"/>
      <c r="GR162" s="46"/>
      <c r="GS162" s="42"/>
      <c r="GT162" s="140"/>
      <c r="GU162" s="42"/>
      <c r="GV162" s="42"/>
      <c r="GW162" s="42"/>
      <c r="GX162" s="42"/>
      <c r="GY162" s="42"/>
      <c r="GZ162" s="42"/>
      <c r="HA162" s="42"/>
      <c r="HB162" s="42"/>
      <c r="HC162" s="42"/>
      <c r="HD162" s="42"/>
      <c r="HE162" s="42"/>
      <c r="HF162" s="42"/>
      <c r="HG162" s="42"/>
      <c r="HH162" s="42"/>
      <c r="HI162" s="42"/>
      <c r="HJ162" s="42"/>
      <c r="HK162" s="42"/>
      <c r="HL162" s="42"/>
      <c r="HM162" s="42"/>
      <c r="HN162" s="42"/>
      <c r="HO162" s="42"/>
      <c r="HP162" s="42"/>
      <c r="HQ162" s="42"/>
      <c r="HR162" s="42"/>
      <c r="HS162" s="42"/>
      <c r="HT162" s="42"/>
      <c r="HU162" s="42"/>
    </row>
    <row r="163" spans="1:229" s="18" customFormat="1" ht="15.75" x14ac:dyDescent="0.25">
      <c r="A163" s="23" t="s">
        <v>448</v>
      </c>
      <c r="B163" s="159">
        <f t="shared" si="690"/>
        <v>3523</v>
      </c>
      <c r="C163" s="159">
        <f t="shared" si="691"/>
        <v>3273</v>
      </c>
      <c r="D163" s="42">
        <f t="shared" si="230"/>
        <v>92.903775191598072</v>
      </c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6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143"/>
      <c r="BE163" s="143"/>
      <c r="BF163" s="143"/>
      <c r="BG163" s="42"/>
      <c r="BH163" s="42"/>
      <c r="BI163" s="140"/>
      <c r="BJ163" s="42"/>
      <c r="BK163" s="42"/>
      <c r="BL163" s="140"/>
      <c r="BM163" s="42"/>
      <c r="BN163" s="42"/>
      <c r="BO163" s="140"/>
      <c r="BP163" s="42"/>
      <c r="BQ163" s="42"/>
      <c r="BR163" s="140"/>
      <c r="BS163" s="42"/>
      <c r="BT163" s="42"/>
      <c r="BU163" s="140"/>
      <c r="BV163" s="42"/>
      <c r="BW163" s="42"/>
      <c r="BX163" s="140"/>
      <c r="BY163" s="42"/>
      <c r="BZ163" s="42"/>
      <c r="CA163" s="140"/>
      <c r="CB163" s="42"/>
      <c r="CC163" s="42"/>
      <c r="CD163" s="140"/>
      <c r="CE163" s="42"/>
      <c r="CF163" s="42"/>
      <c r="CG163" s="140"/>
      <c r="CH163" s="42"/>
      <c r="CI163" s="42"/>
      <c r="CJ163" s="140"/>
      <c r="CK163" s="42"/>
      <c r="CL163" s="42"/>
      <c r="CM163" s="42"/>
      <c r="CN163" s="42"/>
      <c r="CO163" s="42"/>
      <c r="CP163" s="147"/>
      <c r="CQ163" s="46"/>
      <c r="CR163" s="42"/>
      <c r="CS163" s="140"/>
      <c r="CT163" s="46"/>
      <c r="CU163" s="42"/>
      <c r="CV163" s="140"/>
      <c r="CW163" s="46"/>
      <c r="CX163" s="42"/>
      <c r="CY163" s="140"/>
      <c r="CZ163" s="46">
        <v>3273</v>
      </c>
      <c r="DA163" s="42">
        <v>3273</v>
      </c>
      <c r="DB163" s="42">
        <f t="shared" si="565"/>
        <v>100</v>
      </c>
      <c r="DC163" s="46"/>
      <c r="DD163" s="42"/>
      <c r="DE163" s="140"/>
      <c r="DF163" s="46"/>
      <c r="DG163" s="42"/>
      <c r="DH163" s="140"/>
      <c r="DI163" s="42"/>
      <c r="DJ163" s="42"/>
      <c r="DK163" s="140"/>
      <c r="DL163" s="42"/>
      <c r="DM163" s="42"/>
      <c r="DN163" s="140"/>
      <c r="DO163" s="46"/>
      <c r="DP163" s="42"/>
      <c r="DQ163" s="140"/>
      <c r="DR163" s="46"/>
      <c r="DS163" s="42"/>
      <c r="DT163" s="140"/>
      <c r="DU163" s="46"/>
      <c r="DV163" s="42"/>
      <c r="DW163" s="140"/>
      <c r="DX163" s="46"/>
      <c r="DY163" s="42"/>
      <c r="DZ163" s="140"/>
      <c r="EA163" s="42"/>
      <c r="EB163" s="42"/>
      <c r="EC163" s="140"/>
      <c r="ED163" s="42"/>
      <c r="EE163" s="42"/>
      <c r="EF163" s="140"/>
      <c r="EG163" s="42"/>
      <c r="EH163" s="42"/>
      <c r="EI163" s="140"/>
      <c r="EJ163" s="42"/>
      <c r="EK163" s="42"/>
      <c r="EL163" s="140"/>
      <c r="EM163" s="42"/>
      <c r="EN163" s="42"/>
      <c r="EO163" s="140"/>
      <c r="EP163" s="42"/>
      <c r="EQ163" s="42"/>
      <c r="ER163" s="140"/>
      <c r="ES163" s="42"/>
      <c r="ET163" s="42"/>
      <c r="EU163" s="140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  <c r="FJ163" s="42"/>
      <c r="FK163" s="42"/>
      <c r="FL163" s="42"/>
      <c r="FM163" s="42"/>
      <c r="FN163" s="42"/>
      <c r="FO163" s="42"/>
      <c r="FP163" s="42"/>
      <c r="FQ163" s="42"/>
      <c r="FR163" s="42"/>
      <c r="FS163" s="42"/>
      <c r="FT163" s="42"/>
      <c r="FU163" s="42"/>
      <c r="FV163" s="42"/>
      <c r="FW163" s="42"/>
      <c r="FX163" s="42"/>
      <c r="FY163" s="42"/>
      <c r="FZ163" s="42"/>
      <c r="GA163" s="42"/>
      <c r="GB163" s="42"/>
      <c r="GC163" s="42"/>
      <c r="GD163" s="42"/>
      <c r="GE163" s="42"/>
      <c r="GF163" s="42"/>
      <c r="GG163" s="42"/>
      <c r="GH163" s="42"/>
      <c r="GI163" s="42"/>
      <c r="GJ163" s="42"/>
      <c r="GK163" s="42"/>
      <c r="GL163" s="42"/>
      <c r="GM163" s="42"/>
      <c r="GN163" s="42"/>
      <c r="GO163" s="46"/>
      <c r="GP163" s="42"/>
      <c r="GQ163" s="140"/>
      <c r="GR163" s="46"/>
      <c r="GS163" s="42"/>
      <c r="GT163" s="140"/>
      <c r="GU163" s="42"/>
      <c r="GV163" s="42"/>
      <c r="GW163" s="42"/>
      <c r="GX163" s="42"/>
      <c r="GY163" s="42"/>
      <c r="GZ163" s="42"/>
      <c r="HA163" s="42"/>
      <c r="HB163" s="42"/>
      <c r="HC163" s="42"/>
      <c r="HD163" s="42">
        <v>250</v>
      </c>
      <c r="HE163" s="42"/>
      <c r="HF163" s="42"/>
      <c r="HG163" s="42"/>
      <c r="HH163" s="42"/>
      <c r="HI163" s="42"/>
      <c r="HJ163" s="42"/>
      <c r="HK163" s="42"/>
      <c r="HL163" s="42"/>
      <c r="HM163" s="42"/>
      <c r="HN163" s="42"/>
      <c r="HO163" s="42"/>
      <c r="HP163" s="42"/>
      <c r="HQ163" s="42"/>
      <c r="HR163" s="42"/>
      <c r="HS163" s="42"/>
      <c r="HT163" s="42"/>
      <c r="HU163" s="42"/>
    </row>
    <row r="164" spans="1:229" s="18" customFormat="1" ht="15.75" x14ac:dyDescent="0.25">
      <c r="A164" s="23" t="s">
        <v>449</v>
      </c>
      <c r="B164" s="159">
        <f t="shared" si="690"/>
        <v>4443</v>
      </c>
      <c r="C164" s="159">
        <f t="shared" si="691"/>
        <v>4443</v>
      </c>
      <c r="D164" s="42">
        <f t="shared" si="230"/>
        <v>100</v>
      </c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6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143"/>
      <c r="BE164" s="143"/>
      <c r="BF164" s="143"/>
      <c r="BG164" s="42"/>
      <c r="BH164" s="42"/>
      <c r="BI164" s="140"/>
      <c r="BJ164" s="42"/>
      <c r="BK164" s="42"/>
      <c r="BL164" s="140"/>
      <c r="BM164" s="42"/>
      <c r="BN164" s="42"/>
      <c r="BO164" s="140"/>
      <c r="BP164" s="42"/>
      <c r="BQ164" s="42"/>
      <c r="BR164" s="140"/>
      <c r="BS164" s="42"/>
      <c r="BT164" s="42"/>
      <c r="BU164" s="140"/>
      <c r="BV164" s="42"/>
      <c r="BW164" s="42"/>
      <c r="BX164" s="140"/>
      <c r="BY164" s="42"/>
      <c r="BZ164" s="42"/>
      <c r="CA164" s="140"/>
      <c r="CB164" s="42"/>
      <c r="CC164" s="42"/>
      <c r="CD164" s="140"/>
      <c r="CE164" s="42"/>
      <c r="CF164" s="42"/>
      <c r="CG164" s="140"/>
      <c r="CH164" s="42"/>
      <c r="CI164" s="42"/>
      <c r="CJ164" s="140"/>
      <c r="CK164" s="42"/>
      <c r="CL164" s="42"/>
      <c r="CM164" s="42"/>
      <c r="CN164" s="42"/>
      <c r="CO164" s="42"/>
      <c r="CP164" s="147"/>
      <c r="CQ164" s="46"/>
      <c r="CR164" s="42"/>
      <c r="CS164" s="140"/>
      <c r="CT164" s="46"/>
      <c r="CU164" s="42"/>
      <c r="CV164" s="140"/>
      <c r="CW164" s="46"/>
      <c r="CX164" s="42"/>
      <c r="CY164" s="140"/>
      <c r="CZ164" s="46">
        <v>4443</v>
      </c>
      <c r="DA164" s="42">
        <v>4443</v>
      </c>
      <c r="DB164" s="42">
        <f t="shared" si="565"/>
        <v>100</v>
      </c>
      <c r="DC164" s="46"/>
      <c r="DD164" s="42"/>
      <c r="DE164" s="140"/>
      <c r="DF164" s="46"/>
      <c r="DG164" s="42"/>
      <c r="DH164" s="140"/>
      <c r="DI164" s="42"/>
      <c r="DJ164" s="42"/>
      <c r="DK164" s="140"/>
      <c r="DL164" s="42"/>
      <c r="DM164" s="42"/>
      <c r="DN164" s="140"/>
      <c r="DO164" s="46"/>
      <c r="DP164" s="42"/>
      <c r="DQ164" s="140"/>
      <c r="DR164" s="46"/>
      <c r="DS164" s="42"/>
      <c r="DT164" s="140"/>
      <c r="DU164" s="46"/>
      <c r="DV164" s="42"/>
      <c r="DW164" s="140"/>
      <c r="DX164" s="46"/>
      <c r="DY164" s="42"/>
      <c r="DZ164" s="140"/>
      <c r="EA164" s="42"/>
      <c r="EB164" s="42"/>
      <c r="EC164" s="140"/>
      <c r="ED164" s="42"/>
      <c r="EE164" s="42"/>
      <c r="EF164" s="140"/>
      <c r="EG164" s="42"/>
      <c r="EH164" s="42"/>
      <c r="EI164" s="140"/>
      <c r="EJ164" s="42"/>
      <c r="EK164" s="42"/>
      <c r="EL164" s="140"/>
      <c r="EM164" s="42"/>
      <c r="EN164" s="42"/>
      <c r="EO164" s="140"/>
      <c r="EP164" s="42"/>
      <c r="EQ164" s="42"/>
      <c r="ER164" s="140"/>
      <c r="ES164" s="42"/>
      <c r="ET164" s="42"/>
      <c r="EU164" s="140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  <c r="FJ164" s="42"/>
      <c r="FK164" s="42"/>
      <c r="FL164" s="42"/>
      <c r="FM164" s="42"/>
      <c r="FN164" s="42"/>
      <c r="FO164" s="42"/>
      <c r="FP164" s="42"/>
      <c r="FQ164" s="42"/>
      <c r="FR164" s="42"/>
      <c r="FS164" s="42"/>
      <c r="FT164" s="42"/>
      <c r="FU164" s="42"/>
      <c r="FV164" s="42"/>
      <c r="FW164" s="42"/>
      <c r="FX164" s="42"/>
      <c r="FY164" s="42"/>
      <c r="FZ164" s="42"/>
      <c r="GA164" s="42"/>
      <c r="GB164" s="42"/>
      <c r="GC164" s="42"/>
      <c r="GD164" s="42"/>
      <c r="GE164" s="42"/>
      <c r="GF164" s="42"/>
      <c r="GG164" s="42"/>
      <c r="GH164" s="42"/>
      <c r="GI164" s="42"/>
      <c r="GJ164" s="42"/>
      <c r="GK164" s="42"/>
      <c r="GL164" s="42"/>
      <c r="GM164" s="42"/>
      <c r="GN164" s="42"/>
      <c r="GO164" s="46"/>
      <c r="GP164" s="42"/>
      <c r="GQ164" s="140"/>
      <c r="GR164" s="46"/>
      <c r="GS164" s="42"/>
      <c r="GT164" s="140"/>
      <c r="GU164" s="42"/>
      <c r="GV164" s="42"/>
      <c r="GW164" s="42"/>
      <c r="GX164" s="42"/>
      <c r="GY164" s="42"/>
      <c r="GZ164" s="42"/>
      <c r="HA164" s="42"/>
      <c r="HB164" s="42"/>
      <c r="HC164" s="42"/>
      <c r="HD164" s="42"/>
      <c r="HE164" s="42"/>
      <c r="HF164" s="42"/>
      <c r="HG164" s="42"/>
      <c r="HH164" s="42"/>
      <c r="HI164" s="42"/>
      <c r="HJ164" s="42"/>
      <c r="HK164" s="42"/>
      <c r="HL164" s="42"/>
      <c r="HM164" s="42"/>
      <c r="HN164" s="42"/>
      <c r="HO164" s="42"/>
      <c r="HP164" s="42"/>
      <c r="HQ164" s="42"/>
      <c r="HR164" s="42"/>
      <c r="HS164" s="42"/>
      <c r="HT164" s="42"/>
      <c r="HU164" s="42"/>
    </row>
    <row r="165" spans="1:229" s="18" customFormat="1" ht="15.75" x14ac:dyDescent="0.25">
      <c r="A165" s="23" t="s">
        <v>450</v>
      </c>
      <c r="B165" s="159">
        <f t="shared" si="690"/>
        <v>5357.8951699999998</v>
      </c>
      <c r="C165" s="159">
        <f t="shared" si="691"/>
        <v>5357.8951699999998</v>
      </c>
      <c r="D165" s="42">
        <f t="shared" si="230"/>
        <v>100</v>
      </c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6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>
        <v>1465.89517</v>
      </c>
      <c r="AY165" s="42">
        <v>1465.89517</v>
      </c>
      <c r="AZ165" s="42">
        <f t="shared" si="692"/>
        <v>100</v>
      </c>
      <c r="BA165" s="42"/>
      <c r="BB165" s="42"/>
      <c r="BC165" s="42"/>
      <c r="BD165" s="143"/>
      <c r="BE165" s="143"/>
      <c r="BF165" s="143"/>
      <c r="BG165" s="42"/>
      <c r="BH165" s="42"/>
      <c r="BI165" s="140"/>
      <c r="BJ165" s="42"/>
      <c r="BK165" s="42"/>
      <c r="BL165" s="140"/>
      <c r="BM165" s="42"/>
      <c r="BN165" s="42"/>
      <c r="BO165" s="140"/>
      <c r="BP165" s="42"/>
      <c r="BQ165" s="42"/>
      <c r="BR165" s="140"/>
      <c r="BS165" s="42"/>
      <c r="BT165" s="42"/>
      <c r="BU165" s="140"/>
      <c r="BV165" s="42"/>
      <c r="BW165" s="42"/>
      <c r="BX165" s="140"/>
      <c r="BY165" s="42"/>
      <c r="BZ165" s="42"/>
      <c r="CA165" s="140"/>
      <c r="CB165" s="42"/>
      <c r="CC165" s="42"/>
      <c r="CD165" s="140"/>
      <c r="CE165" s="42"/>
      <c r="CF165" s="42"/>
      <c r="CG165" s="140"/>
      <c r="CH165" s="42"/>
      <c r="CI165" s="42"/>
      <c r="CJ165" s="140"/>
      <c r="CK165" s="42">
        <v>1000</v>
      </c>
      <c r="CL165" s="42">
        <v>1000</v>
      </c>
      <c r="CM165" s="42">
        <f>CL165/CK165*100</f>
        <v>100</v>
      </c>
      <c r="CN165" s="42"/>
      <c r="CO165" s="42"/>
      <c r="CP165" s="147"/>
      <c r="CQ165" s="46"/>
      <c r="CR165" s="42"/>
      <c r="CS165" s="140"/>
      <c r="CT165" s="46"/>
      <c r="CU165" s="42"/>
      <c r="CV165" s="140"/>
      <c r="CW165" s="46"/>
      <c r="CX165" s="42"/>
      <c r="CY165" s="140"/>
      <c r="CZ165" s="46">
        <v>2892</v>
      </c>
      <c r="DA165" s="42">
        <v>2892</v>
      </c>
      <c r="DB165" s="42">
        <f t="shared" si="565"/>
        <v>100</v>
      </c>
      <c r="DC165" s="46"/>
      <c r="DD165" s="42"/>
      <c r="DE165" s="140"/>
      <c r="DF165" s="46"/>
      <c r="DG165" s="42"/>
      <c r="DH165" s="140"/>
      <c r="DI165" s="42"/>
      <c r="DJ165" s="42"/>
      <c r="DK165" s="140"/>
      <c r="DL165" s="42"/>
      <c r="DM165" s="42"/>
      <c r="DN165" s="140"/>
      <c r="DO165" s="46"/>
      <c r="DP165" s="42"/>
      <c r="DQ165" s="140"/>
      <c r="DR165" s="46"/>
      <c r="DS165" s="42"/>
      <c r="DT165" s="140"/>
      <c r="DU165" s="46"/>
      <c r="DV165" s="42"/>
      <c r="DW165" s="140"/>
      <c r="DX165" s="46"/>
      <c r="DY165" s="42"/>
      <c r="DZ165" s="140"/>
      <c r="EA165" s="42"/>
      <c r="EB165" s="42"/>
      <c r="EC165" s="140"/>
      <c r="ED165" s="42"/>
      <c r="EE165" s="42"/>
      <c r="EF165" s="140"/>
      <c r="EG165" s="42"/>
      <c r="EH165" s="42"/>
      <c r="EI165" s="140"/>
      <c r="EJ165" s="42"/>
      <c r="EK165" s="42"/>
      <c r="EL165" s="140"/>
      <c r="EM165" s="42"/>
      <c r="EN165" s="42"/>
      <c r="EO165" s="140"/>
      <c r="EP165" s="42"/>
      <c r="EQ165" s="42"/>
      <c r="ER165" s="140"/>
      <c r="ES165" s="42"/>
      <c r="ET165" s="42"/>
      <c r="EU165" s="140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  <c r="FJ165" s="42"/>
      <c r="FK165" s="42"/>
      <c r="FL165" s="42"/>
      <c r="FM165" s="42"/>
      <c r="FN165" s="42"/>
      <c r="FO165" s="42"/>
      <c r="FP165" s="42"/>
      <c r="FQ165" s="42"/>
      <c r="FR165" s="42"/>
      <c r="FS165" s="42"/>
      <c r="FT165" s="42"/>
      <c r="FU165" s="42"/>
      <c r="FV165" s="42"/>
      <c r="FW165" s="42"/>
      <c r="FX165" s="42"/>
      <c r="FY165" s="42"/>
      <c r="FZ165" s="42"/>
      <c r="GA165" s="42"/>
      <c r="GB165" s="42"/>
      <c r="GC165" s="42"/>
      <c r="GD165" s="42"/>
      <c r="GE165" s="42"/>
      <c r="GF165" s="42"/>
      <c r="GG165" s="42"/>
      <c r="GH165" s="42"/>
      <c r="GI165" s="42"/>
      <c r="GJ165" s="42"/>
      <c r="GK165" s="42"/>
      <c r="GL165" s="42"/>
      <c r="GM165" s="42"/>
      <c r="GN165" s="42"/>
      <c r="GO165" s="46"/>
      <c r="GP165" s="42"/>
      <c r="GQ165" s="140"/>
      <c r="GR165" s="46"/>
      <c r="GS165" s="42"/>
      <c r="GT165" s="140"/>
      <c r="GU165" s="42"/>
      <c r="GV165" s="42"/>
      <c r="GW165" s="42"/>
      <c r="GX165" s="42"/>
      <c r="GY165" s="42"/>
      <c r="GZ165" s="42"/>
      <c r="HA165" s="42"/>
      <c r="HB165" s="42"/>
      <c r="HC165" s="42"/>
      <c r="HD165" s="42"/>
      <c r="HE165" s="42"/>
      <c r="HF165" s="42"/>
      <c r="HG165" s="42"/>
      <c r="HH165" s="42"/>
      <c r="HI165" s="42"/>
      <c r="HJ165" s="42"/>
      <c r="HK165" s="42"/>
      <c r="HL165" s="42"/>
      <c r="HM165" s="42"/>
      <c r="HN165" s="42"/>
      <c r="HO165" s="42"/>
      <c r="HP165" s="42"/>
      <c r="HQ165" s="42"/>
      <c r="HR165" s="42"/>
      <c r="HS165" s="42"/>
      <c r="HT165" s="42"/>
      <c r="HU165" s="42"/>
    </row>
    <row r="166" spans="1:229" s="18" customFormat="1" ht="15.75" x14ac:dyDescent="0.25">
      <c r="A166" s="125" t="s">
        <v>451</v>
      </c>
      <c r="B166" s="159">
        <f t="shared" si="690"/>
        <v>4275.4070000000002</v>
      </c>
      <c r="C166" s="159">
        <f t="shared" si="691"/>
        <v>4275.4070000000002</v>
      </c>
      <c r="D166" s="42">
        <f t="shared" si="230"/>
        <v>100</v>
      </c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6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>
        <v>516.40700000000004</v>
      </c>
      <c r="AY166" s="42">
        <v>516.40700000000004</v>
      </c>
      <c r="AZ166" s="42">
        <f t="shared" si="692"/>
        <v>100</v>
      </c>
      <c r="BA166" s="42"/>
      <c r="BB166" s="42"/>
      <c r="BC166" s="42"/>
      <c r="BD166" s="143"/>
      <c r="BE166" s="143"/>
      <c r="BF166" s="143"/>
      <c r="BG166" s="42"/>
      <c r="BH166" s="42"/>
      <c r="BI166" s="140"/>
      <c r="BJ166" s="42"/>
      <c r="BK166" s="42"/>
      <c r="BL166" s="140"/>
      <c r="BM166" s="42"/>
      <c r="BN166" s="42"/>
      <c r="BO166" s="140"/>
      <c r="BP166" s="42"/>
      <c r="BQ166" s="42"/>
      <c r="BR166" s="140"/>
      <c r="BS166" s="42"/>
      <c r="BT166" s="42"/>
      <c r="BU166" s="140"/>
      <c r="BV166" s="42"/>
      <c r="BW166" s="42"/>
      <c r="BX166" s="140"/>
      <c r="BY166" s="42"/>
      <c r="BZ166" s="42"/>
      <c r="CA166" s="140"/>
      <c r="CB166" s="42"/>
      <c r="CC166" s="42"/>
      <c r="CD166" s="140"/>
      <c r="CE166" s="42"/>
      <c r="CF166" s="42"/>
      <c r="CG166" s="140"/>
      <c r="CH166" s="42"/>
      <c r="CI166" s="42"/>
      <c r="CJ166" s="140"/>
      <c r="CK166" s="42"/>
      <c r="CL166" s="42"/>
      <c r="CM166" s="42"/>
      <c r="CN166" s="42"/>
      <c r="CO166" s="42"/>
      <c r="CP166" s="147"/>
      <c r="CQ166" s="46"/>
      <c r="CR166" s="42"/>
      <c r="CS166" s="140"/>
      <c r="CT166" s="46"/>
      <c r="CU166" s="42"/>
      <c r="CV166" s="140"/>
      <c r="CW166" s="46"/>
      <c r="CX166" s="42"/>
      <c r="CY166" s="140"/>
      <c r="CZ166" s="46">
        <v>3759</v>
      </c>
      <c r="DA166" s="42">
        <v>3759</v>
      </c>
      <c r="DB166" s="42">
        <f t="shared" si="565"/>
        <v>100</v>
      </c>
      <c r="DC166" s="46"/>
      <c r="DD166" s="42"/>
      <c r="DE166" s="140"/>
      <c r="DF166" s="46"/>
      <c r="DG166" s="42"/>
      <c r="DH166" s="140"/>
      <c r="DI166" s="42"/>
      <c r="DJ166" s="42"/>
      <c r="DK166" s="140"/>
      <c r="DL166" s="42"/>
      <c r="DM166" s="42"/>
      <c r="DN166" s="140"/>
      <c r="DO166" s="46"/>
      <c r="DP166" s="42"/>
      <c r="DQ166" s="140"/>
      <c r="DR166" s="46"/>
      <c r="DS166" s="42"/>
      <c r="DT166" s="140"/>
      <c r="DU166" s="46"/>
      <c r="DV166" s="42"/>
      <c r="DW166" s="140"/>
      <c r="DX166" s="46"/>
      <c r="DY166" s="42"/>
      <c r="DZ166" s="140"/>
      <c r="EA166" s="42"/>
      <c r="EB166" s="42"/>
      <c r="EC166" s="140"/>
      <c r="ED166" s="42"/>
      <c r="EE166" s="42"/>
      <c r="EF166" s="140"/>
      <c r="EG166" s="42"/>
      <c r="EH166" s="42"/>
      <c r="EI166" s="140"/>
      <c r="EJ166" s="42"/>
      <c r="EK166" s="42"/>
      <c r="EL166" s="140"/>
      <c r="EM166" s="42"/>
      <c r="EN166" s="42"/>
      <c r="EO166" s="140"/>
      <c r="EP166" s="42"/>
      <c r="EQ166" s="42"/>
      <c r="ER166" s="140"/>
      <c r="ES166" s="42"/>
      <c r="ET166" s="42"/>
      <c r="EU166" s="140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  <c r="FJ166" s="42"/>
      <c r="FK166" s="42"/>
      <c r="FL166" s="42"/>
      <c r="FM166" s="42"/>
      <c r="FN166" s="42"/>
      <c r="FO166" s="42"/>
      <c r="FP166" s="42"/>
      <c r="FQ166" s="42"/>
      <c r="FR166" s="42"/>
      <c r="FS166" s="42"/>
      <c r="FT166" s="42"/>
      <c r="FU166" s="42"/>
      <c r="FV166" s="42"/>
      <c r="FW166" s="42"/>
      <c r="FX166" s="42"/>
      <c r="FY166" s="42"/>
      <c r="FZ166" s="42"/>
      <c r="GA166" s="42"/>
      <c r="GB166" s="42"/>
      <c r="GC166" s="42"/>
      <c r="GD166" s="42"/>
      <c r="GE166" s="42"/>
      <c r="GF166" s="42"/>
      <c r="GG166" s="42"/>
      <c r="GH166" s="42"/>
      <c r="GI166" s="42"/>
      <c r="GJ166" s="42"/>
      <c r="GK166" s="42"/>
      <c r="GL166" s="42"/>
      <c r="GM166" s="42"/>
      <c r="GN166" s="42"/>
      <c r="GO166" s="46"/>
      <c r="GP166" s="42"/>
      <c r="GQ166" s="140"/>
      <c r="GR166" s="46"/>
      <c r="GS166" s="42"/>
      <c r="GT166" s="140"/>
      <c r="GU166" s="42"/>
      <c r="GV166" s="42"/>
      <c r="GW166" s="42"/>
      <c r="GX166" s="42"/>
      <c r="GY166" s="42"/>
      <c r="GZ166" s="42"/>
      <c r="HA166" s="42"/>
      <c r="HB166" s="42"/>
      <c r="HC166" s="42"/>
      <c r="HD166" s="42"/>
      <c r="HE166" s="42"/>
      <c r="HF166" s="42"/>
      <c r="HG166" s="42"/>
      <c r="HH166" s="42"/>
      <c r="HI166" s="42"/>
      <c r="HJ166" s="42"/>
      <c r="HK166" s="42"/>
      <c r="HL166" s="42"/>
      <c r="HM166" s="42"/>
      <c r="HN166" s="42"/>
      <c r="HO166" s="42"/>
      <c r="HP166" s="42"/>
      <c r="HQ166" s="42"/>
      <c r="HR166" s="42"/>
      <c r="HS166" s="42"/>
      <c r="HT166" s="42"/>
      <c r="HU166" s="42"/>
    </row>
    <row r="167" spans="1:229" s="18" customFormat="1" ht="15.75" x14ac:dyDescent="0.25">
      <c r="A167" s="125" t="s">
        <v>452</v>
      </c>
      <c r="B167" s="159">
        <f t="shared" si="690"/>
        <v>6678</v>
      </c>
      <c r="C167" s="159">
        <f t="shared" si="691"/>
        <v>6678</v>
      </c>
      <c r="D167" s="42">
        <f t="shared" si="230"/>
        <v>100</v>
      </c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6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143"/>
      <c r="BE167" s="143"/>
      <c r="BF167" s="143"/>
      <c r="BG167" s="42"/>
      <c r="BH167" s="42"/>
      <c r="BI167" s="140"/>
      <c r="BJ167" s="42"/>
      <c r="BK167" s="42"/>
      <c r="BL167" s="140"/>
      <c r="BM167" s="42"/>
      <c r="BN167" s="42"/>
      <c r="BO167" s="140"/>
      <c r="BP167" s="42"/>
      <c r="BQ167" s="42"/>
      <c r="BR167" s="140"/>
      <c r="BS167" s="42"/>
      <c r="BT167" s="42"/>
      <c r="BU167" s="140"/>
      <c r="BV167" s="42"/>
      <c r="BW167" s="42"/>
      <c r="BX167" s="140"/>
      <c r="BY167" s="42"/>
      <c r="BZ167" s="42"/>
      <c r="CA167" s="140"/>
      <c r="CB167" s="42"/>
      <c r="CC167" s="42"/>
      <c r="CD167" s="140"/>
      <c r="CE167" s="42"/>
      <c r="CF167" s="42"/>
      <c r="CG167" s="140"/>
      <c r="CH167" s="42"/>
      <c r="CI167" s="42"/>
      <c r="CJ167" s="140"/>
      <c r="CK167" s="42"/>
      <c r="CL167" s="42"/>
      <c r="CM167" s="42"/>
      <c r="CN167" s="42"/>
      <c r="CO167" s="42"/>
      <c r="CP167" s="147"/>
      <c r="CQ167" s="46"/>
      <c r="CR167" s="42"/>
      <c r="CS167" s="140"/>
      <c r="CT167" s="46"/>
      <c r="CU167" s="42"/>
      <c r="CV167" s="140"/>
      <c r="CW167" s="46"/>
      <c r="CX167" s="42"/>
      <c r="CY167" s="140"/>
      <c r="CZ167" s="46">
        <v>6678</v>
      </c>
      <c r="DA167" s="42">
        <v>6678</v>
      </c>
      <c r="DB167" s="42">
        <f t="shared" si="565"/>
        <v>100</v>
      </c>
      <c r="DC167" s="46"/>
      <c r="DD167" s="42"/>
      <c r="DE167" s="140"/>
      <c r="DF167" s="46"/>
      <c r="DG167" s="42"/>
      <c r="DH167" s="140"/>
      <c r="DI167" s="42"/>
      <c r="DJ167" s="42"/>
      <c r="DK167" s="140"/>
      <c r="DL167" s="42"/>
      <c r="DM167" s="42"/>
      <c r="DN167" s="140"/>
      <c r="DO167" s="46"/>
      <c r="DP167" s="42"/>
      <c r="DQ167" s="140"/>
      <c r="DR167" s="46"/>
      <c r="DS167" s="42"/>
      <c r="DT167" s="140"/>
      <c r="DU167" s="46"/>
      <c r="DV167" s="42"/>
      <c r="DW167" s="140"/>
      <c r="DX167" s="46"/>
      <c r="DY167" s="42"/>
      <c r="DZ167" s="140"/>
      <c r="EA167" s="42"/>
      <c r="EB167" s="42"/>
      <c r="EC167" s="140"/>
      <c r="ED167" s="42"/>
      <c r="EE167" s="42"/>
      <c r="EF167" s="140"/>
      <c r="EG167" s="42"/>
      <c r="EH167" s="42"/>
      <c r="EI167" s="140"/>
      <c r="EJ167" s="42"/>
      <c r="EK167" s="42"/>
      <c r="EL167" s="140"/>
      <c r="EM167" s="42"/>
      <c r="EN167" s="42"/>
      <c r="EO167" s="140"/>
      <c r="EP167" s="42"/>
      <c r="EQ167" s="42"/>
      <c r="ER167" s="140"/>
      <c r="ES167" s="42"/>
      <c r="ET167" s="42"/>
      <c r="EU167" s="140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  <c r="FJ167" s="42"/>
      <c r="FK167" s="42"/>
      <c r="FL167" s="42"/>
      <c r="FM167" s="42"/>
      <c r="FN167" s="42"/>
      <c r="FO167" s="42"/>
      <c r="FP167" s="42"/>
      <c r="FQ167" s="42"/>
      <c r="FR167" s="42"/>
      <c r="FS167" s="42"/>
      <c r="FT167" s="42"/>
      <c r="FU167" s="42"/>
      <c r="FV167" s="42"/>
      <c r="FW167" s="42"/>
      <c r="FX167" s="42"/>
      <c r="FY167" s="42"/>
      <c r="FZ167" s="42"/>
      <c r="GA167" s="42"/>
      <c r="GB167" s="42"/>
      <c r="GC167" s="42"/>
      <c r="GD167" s="42"/>
      <c r="GE167" s="42"/>
      <c r="GF167" s="42"/>
      <c r="GG167" s="42"/>
      <c r="GH167" s="42"/>
      <c r="GI167" s="42"/>
      <c r="GJ167" s="42"/>
      <c r="GK167" s="42"/>
      <c r="GL167" s="42"/>
      <c r="GM167" s="42"/>
      <c r="GN167" s="42"/>
      <c r="GO167" s="46"/>
      <c r="GP167" s="42"/>
      <c r="GQ167" s="140"/>
      <c r="GR167" s="46"/>
      <c r="GS167" s="42"/>
      <c r="GT167" s="140"/>
      <c r="GU167" s="42"/>
      <c r="GV167" s="42"/>
      <c r="GW167" s="42"/>
      <c r="GX167" s="42"/>
      <c r="GY167" s="42"/>
      <c r="GZ167" s="42"/>
      <c r="HA167" s="42"/>
      <c r="HB167" s="42"/>
      <c r="HC167" s="42"/>
      <c r="HD167" s="42"/>
      <c r="HE167" s="42"/>
      <c r="HF167" s="42"/>
      <c r="HG167" s="42"/>
      <c r="HH167" s="42"/>
      <c r="HI167" s="42"/>
      <c r="HJ167" s="42"/>
      <c r="HK167" s="42"/>
      <c r="HL167" s="42"/>
      <c r="HM167" s="42"/>
      <c r="HN167" s="42"/>
      <c r="HO167" s="42"/>
      <c r="HP167" s="42"/>
      <c r="HQ167" s="42"/>
      <c r="HR167" s="42"/>
      <c r="HS167" s="42"/>
      <c r="HT167" s="42"/>
      <c r="HU167" s="42"/>
    </row>
    <row r="168" spans="1:229" s="18" customFormat="1" ht="15.75" x14ac:dyDescent="0.25">
      <c r="A168" s="125" t="s">
        <v>569</v>
      </c>
      <c r="B168" s="159">
        <f t="shared" si="690"/>
        <v>2877</v>
      </c>
      <c r="C168" s="159">
        <f t="shared" si="691"/>
        <v>2877</v>
      </c>
      <c r="D168" s="42">
        <f t="shared" si="230"/>
        <v>100</v>
      </c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6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143"/>
      <c r="BE168" s="143"/>
      <c r="BF168" s="143"/>
      <c r="BG168" s="42"/>
      <c r="BH168" s="42"/>
      <c r="BI168" s="140"/>
      <c r="BJ168" s="42"/>
      <c r="BK168" s="42"/>
      <c r="BL168" s="140"/>
      <c r="BM168" s="42"/>
      <c r="BN168" s="42"/>
      <c r="BO168" s="140"/>
      <c r="BP168" s="42"/>
      <c r="BQ168" s="42"/>
      <c r="BR168" s="140"/>
      <c r="BS168" s="42"/>
      <c r="BT168" s="42"/>
      <c r="BU168" s="140"/>
      <c r="BV168" s="42"/>
      <c r="BW168" s="42"/>
      <c r="BX168" s="140"/>
      <c r="BY168" s="42"/>
      <c r="BZ168" s="42"/>
      <c r="CA168" s="140"/>
      <c r="CB168" s="42"/>
      <c r="CC168" s="42"/>
      <c r="CD168" s="140"/>
      <c r="CE168" s="42"/>
      <c r="CF168" s="42"/>
      <c r="CG168" s="140"/>
      <c r="CH168" s="42"/>
      <c r="CI168" s="42"/>
      <c r="CJ168" s="140"/>
      <c r="CK168" s="42"/>
      <c r="CL168" s="42"/>
      <c r="CM168" s="42"/>
      <c r="CN168" s="42"/>
      <c r="CO168" s="42"/>
      <c r="CP168" s="147"/>
      <c r="CQ168" s="46"/>
      <c r="CR168" s="42"/>
      <c r="CS168" s="140"/>
      <c r="CT168" s="46"/>
      <c r="CU168" s="42"/>
      <c r="CV168" s="140"/>
      <c r="CW168" s="46"/>
      <c r="CX168" s="42"/>
      <c r="CY168" s="140"/>
      <c r="CZ168" s="46">
        <v>2877</v>
      </c>
      <c r="DA168" s="42">
        <v>2877</v>
      </c>
      <c r="DB168" s="42">
        <f t="shared" ref="DB168:DB229" si="780">DA168/CZ168*100</f>
        <v>100</v>
      </c>
      <c r="DC168" s="46"/>
      <c r="DD168" s="42"/>
      <c r="DE168" s="140"/>
      <c r="DF168" s="46"/>
      <c r="DG168" s="42"/>
      <c r="DH168" s="140"/>
      <c r="DI168" s="42"/>
      <c r="DJ168" s="42"/>
      <c r="DK168" s="140"/>
      <c r="DL168" s="42"/>
      <c r="DM168" s="42"/>
      <c r="DN168" s="140"/>
      <c r="DO168" s="46"/>
      <c r="DP168" s="42"/>
      <c r="DQ168" s="140"/>
      <c r="DR168" s="46"/>
      <c r="DS168" s="42"/>
      <c r="DT168" s="140"/>
      <c r="DU168" s="46"/>
      <c r="DV168" s="42"/>
      <c r="DW168" s="140"/>
      <c r="DX168" s="46"/>
      <c r="DY168" s="42"/>
      <c r="DZ168" s="140"/>
      <c r="EA168" s="42"/>
      <c r="EB168" s="42"/>
      <c r="EC168" s="140"/>
      <c r="ED168" s="42"/>
      <c r="EE168" s="42"/>
      <c r="EF168" s="140"/>
      <c r="EG168" s="42"/>
      <c r="EH168" s="42"/>
      <c r="EI168" s="140"/>
      <c r="EJ168" s="42"/>
      <c r="EK168" s="42"/>
      <c r="EL168" s="140"/>
      <c r="EM168" s="42"/>
      <c r="EN168" s="42"/>
      <c r="EO168" s="140"/>
      <c r="EP168" s="42"/>
      <c r="EQ168" s="42"/>
      <c r="ER168" s="140"/>
      <c r="ES168" s="42"/>
      <c r="ET168" s="42"/>
      <c r="EU168" s="140"/>
      <c r="EV168" s="42"/>
      <c r="EW168" s="42"/>
      <c r="EX168" s="42"/>
      <c r="EY168" s="42"/>
      <c r="EZ168" s="42"/>
      <c r="FA168" s="42"/>
      <c r="FB168" s="42"/>
      <c r="FC168" s="42"/>
      <c r="FD168" s="42"/>
      <c r="FE168" s="42"/>
      <c r="FF168" s="42"/>
      <c r="FG168" s="42"/>
      <c r="FH168" s="42"/>
      <c r="FI168" s="42"/>
      <c r="FJ168" s="42"/>
      <c r="FK168" s="42"/>
      <c r="FL168" s="42"/>
      <c r="FM168" s="42"/>
      <c r="FN168" s="42"/>
      <c r="FO168" s="42"/>
      <c r="FP168" s="42"/>
      <c r="FQ168" s="42"/>
      <c r="FR168" s="42"/>
      <c r="FS168" s="42"/>
      <c r="FT168" s="42"/>
      <c r="FU168" s="42"/>
      <c r="FV168" s="42"/>
      <c r="FW168" s="42"/>
      <c r="FX168" s="42"/>
      <c r="FY168" s="42"/>
      <c r="FZ168" s="42"/>
      <c r="GA168" s="42"/>
      <c r="GB168" s="42"/>
      <c r="GC168" s="42"/>
      <c r="GD168" s="42"/>
      <c r="GE168" s="42"/>
      <c r="GF168" s="42"/>
      <c r="GG168" s="42"/>
      <c r="GH168" s="42"/>
      <c r="GI168" s="42"/>
      <c r="GJ168" s="42"/>
      <c r="GK168" s="42"/>
      <c r="GL168" s="42"/>
      <c r="GM168" s="42"/>
      <c r="GN168" s="42"/>
      <c r="GO168" s="46"/>
      <c r="GP168" s="42"/>
      <c r="GQ168" s="140"/>
      <c r="GR168" s="46"/>
      <c r="GS168" s="42"/>
      <c r="GT168" s="140"/>
      <c r="GU168" s="42"/>
      <c r="GV168" s="42"/>
      <c r="GW168" s="42"/>
      <c r="GX168" s="42"/>
      <c r="GY168" s="42"/>
      <c r="GZ168" s="42"/>
      <c r="HA168" s="42"/>
      <c r="HB168" s="42"/>
      <c r="HC168" s="42"/>
      <c r="HD168" s="42"/>
      <c r="HE168" s="42"/>
      <c r="HF168" s="42"/>
      <c r="HG168" s="42"/>
      <c r="HH168" s="42"/>
      <c r="HI168" s="42"/>
      <c r="HJ168" s="42"/>
      <c r="HK168" s="42"/>
      <c r="HL168" s="42"/>
      <c r="HM168" s="42"/>
      <c r="HN168" s="42"/>
      <c r="HO168" s="42"/>
      <c r="HP168" s="42"/>
      <c r="HQ168" s="42"/>
      <c r="HR168" s="42"/>
      <c r="HS168" s="42"/>
      <c r="HT168" s="42"/>
      <c r="HU168" s="42"/>
    </row>
    <row r="169" spans="1:229" s="18" customFormat="1" ht="15.75" x14ac:dyDescent="0.25">
      <c r="A169" s="23" t="s">
        <v>453</v>
      </c>
      <c r="B169" s="159">
        <f t="shared" si="690"/>
        <v>2346</v>
      </c>
      <c r="C169" s="159">
        <f t="shared" si="691"/>
        <v>2346</v>
      </c>
      <c r="D169" s="42">
        <f t="shared" si="230"/>
        <v>100</v>
      </c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6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143"/>
      <c r="BE169" s="143"/>
      <c r="BF169" s="143"/>
      <c r="BG169" s="42"/>
      <c r="BH169" s="42"/>
      <c r="BI169" s="140"/>
      <c r="BJ169" s="42"/>
      <c r="BK169" s="42"/>
      <c r="BL169" s="140"/>
      <c r="BM169" s="42"/>
      <c r="BN169" s="42"/>
      <c r="BO169" s="140"/>
      <c r="BP169" s="42"/>
      <c r="BQ169" s="42"/>
      <c r="BR169" s="140"/>
      <c r="BS169" s="42"/>
      <c r="BT169" s="42"/>
      <c r="BU169" s="140"/>
      <c r="BV169" s="42"/>
      <c r="BW169" s="42"/>
      <c r="BX169" s="140"/>
      <c r="BY169" s="42"/>
      <c r="BZ169" s="42"/>
      <c r="CA169" s="140"/>
      <c r="CB169" s="42"/>
      <c r="CC169" s="42"/>
      <c r="CD169" s="140"/>
      <c r="CE169" s="42"/>
      <c r="CF169" s="42"/>
      <c r="CG169" s="140"/>
      <c r="CH169" s="42"/>
      <c r="CI169" s="42"/>
      <c r="CJ169" s="140"/>
      <c r="CK169" s="42"/>
      <c r="CL169" s="42"/>
      <c r="CM169" s="42"/>
      <c r="CN169" s="42"/>
      <c r="CO169" s="42"/>
      <c r="CP169" s="147"/>
      <c r="CQ169" s="46"/>
      <c r="CR169" s="42"/>
      <c r="CS169" s="140"/>
      <c r="CT169" s="46"/>
      <c r="CU169" s="42"/>
      <c r="CV169" s="140"/>
      <c r="CW169" s="46"/>
      <c r="CX169" s="42"/>
      <c r="CY169" s="140"/>
      <c r="CZ169" s="46">
        <v>2346</v>
      </c>
      <c r="DA169" s="42">
        <v>2346</v>
      </c>
      <c r="DB169" s="42">
        <f t="shared" si="780"/>
        <v>100</v>
      </c>
      <c r="DC169" s="46"/>
      <c r="DD169" s="42"/>
      <c r="DE169" s="140"/>
      <c r="DF169" s="46"/>
      <c r="DG169" s="42"/>
      <c r="DH169" s="140"/>
      <c r="DI169" s="42"/>
      <c r="DJ169" s="42"/>
      <c r="DK169" s="140"/>
      <c r="DL169" s="42"/>
      <c r="DM169" s="42"/>
      <c r="DN169" s="140"/>
      <c r="DO169" s="46"/>
      <c r="DP169" s="42"/>
      <c r="DQ169" s="140"/>
      <c r="DR169" s="46"/>
      <c r="DS169" s="42"/>
      <c r="DT169" s="140"/>
      <c r="DU169" s="46"/>
      <c r="DV169" s="42"/>
      <c r="DW169" s="140"/>
      <c r="DX169" s="46"/>
      <c r="DY169" s="42"/>
      <c r="DZ169" s="140"/>
      <c r="EA169" s="42"/>
      <c r="EB169" s="42"/>
      <c r="EC169" s="46"/>
      <c r="ED169" s="42"/>
      <c r="EE169" s="42"/>
      <c r="EF169" s="140"/>
      <c r="EG169" s="42"/>
      <c r="EH169" s="42"/>
      <c r="EI169" s="140"/>
      <c r="EJ169" s="42"/>
      <c r="EK169" s="42"/>
      <c r="EL169" s="140"/>
      <c r="EM169" s="42"/>
      <c r="EN169" s="42"/>
      <c r="EO169" s="140"/>
      <c r="EP169" s="42"/>
      <c r="EQ169" s="42"/>
      <c r="ER169" s="140"/>
      <c r="ES169" s="42"/>
      <c r="ET169" s="42"/>
      <c r="EU169" s="140"/>
      <c r="EV169" s="42"/>
      <c r="EW169" s="42"/>
      <c r="EX169" s="42"/>
      <c r="EY169" s="42"/>
      <c r="EZ169" s="42"/>
      <c r="FA169" s="42"/>
      <c r="FB169" s="42"/>
      <c r="FC169" s="42"/>
      <c r="FD169" s="42"/>
      <c r="FE169" s="42"/>
      <c r="FF169" s="42"/>
      <c r="FG169" s="42"/>
      <c r="FH169" s="42"/>
      <c r="FI169" s="42"/>
      <c r="FJ169" s="42"/>
      <c r="FK169" s="42"/>
      <c r="FL169" s="42"/>
      <c r="FM169" s="42"/>
      <c r="FN169" s="42"/>
      <c r="FO169" s="42"/>
      <c r="FP169" s="42"/>
      <c r="FQ169" s="42"/>
      <c r="FR169" s="42"/>
      <c r="FS169" s="42"/>
      <c r="FT169" s="42"/>
      <c r="FU169" s="42"/>
      <c r="FV169" s="42"/>
      <c r="FW169" s="42"/>
      <c r="FX169" s="42"/>
      <c r="FY169" s="42"/>
      <c r="FZ169" s="42"/>
      <c r="GA169" s="42"/>
      <c r="GB169" s="42"/>
      <c r="GC169" s="42"/>
      <c r="GD169" s="42"/>
      <c r="GE169" s="42"/>
      <c r="GF169" s="42"/>
      <c r="GG169" s="42"/>
      <c r="GH169" s="42"/>
      <c r="GI169" s="42"/>
      <c r="GJ169" s="42"/>
      <c r="GK169" s="42"/>
      <c r="GL169" s="42"/>
      <c r="GM169" s="42"/>
      <c r="GN169" s="42"/>
      <c r="GO169" s="46"/>
      <c r="GP169" s="42"/>
      <c r="GQ169" s="140"/>
      <c r="GR169" s="46"/>
      <c r="GS169" s="42"/>
      <c r="GT169" s="140"/>
      <c r="GU169" s="42"/>
      <c r="GV169" s="42"/>
      <c r="GW169" s="42"/>
      <c r="GX169" s="42"/>
      <c r="GY169" s="42"/>
      <c r="GZ169" s="42"/>
      <c r="HA169" s="42"/>
      <c r="HB169" s="42"/>
      <c r="HC169" s="42"/>
      <c r="HD169" s="42"/>
      <c r="HE169" s="42"/>
      <c r="HF169" s="42"/>
      <c r="HG169" s="42"/>
      <c r="HH169" s="42"/>
      <c r="HI169" s="42"/>
      <c r="HJ169" s="42"/>
      <c r="HK169" s="42"/>
      <c r="HL169" s="42"/>
      <c r="HM169" s="42"/>
      <c r="HN169" s="42"/>
      <c r="HO169" s="42"/>
      <c r="HP169" s="42"/>
      <c r="HQ169" s="42"/>
      <c r="HR169" s="42"/>
      <c r="HS169" s="42"/>
      <c r="HT169" s="42"/>
      <c r="HU169" s="42"/>
    </row>
    <row r="170" spans="1:229" s="19" customFormat="1" ht="31.5" x14ac:dyDescent="0.25">
      <c r="A170" s="22" t="s">
        <v>263</v>
      </c>
      <c r="B170" s="158">
        <f t="shared" si="690"/>
        <v>281293.35870000004</v>
      </c>
      <c r="C170" s="158">
        <f t="shared" si="691"/>
        <v>169487.02854000003</v>
      </c>
      <c r="D170" s="48">
        <f t="shared" ref="D170" si="781">C170/B170*100</f>
        <v>60.252765768550653</v>
      </c>
      <c r="E170" s="49">
        <f t="shared" ref="E170:BF170" si="782">E171+E172+E173+E175+E176+E177+E178+E180+E181+E182</f>
        <v>0</v>
      </c>
      <c r="F170" s="49">
        <f t="shared" si="782"/>
        <v>0</v>
      </c>
      <c r="G170" s="49">
        <f t="shared" si="782"/>
        <v>0</v>
      </c>
      <c r="H170" s="49">
        <f t="shared" si="782"/>
        <v>556.08558999999991</v>
      </c>
      <c r="I170" s="49">
        <f t="shared" si="782"/>
        <v>556.08558999999991</v>
      </c>
      <c r="J170" s="49">
        <f>I170/H170*100</f>
        <v>100</v>
      </c>
      <c r="K170" s="49">
        <f t="shared" ref="K170:M170" si="783">K171+K172+K173+K175+K176+K177+K178+K180+K181+K182</f>
        <v>0</v>
      </c>
      <c r="L170" s="49">
        <f t="shared" si="783"/>
        <v>0</v>
      </c>
      <c r="M170" s="49">
        <f t="shared" si="783"/>
        <v>0</v>
      </c>
      <c r="N170" s="49">
        <f t="shared" ref="N170:P170" si="784">N171+N172+N173+N175+N176+N177+N178+N180+N181+N182</f>
        <v>0</v>
      </c>
      <c r="O170" s="49">
        <f t="shared" si="784"/>
        <v>0</v>
      </c>
      <c r="P170" s="49">
        <f t="shared" si="784"/>
        <v>0</v>
      </c>
      <c r="Q170" s="49">
        <f t="shared" ref="Q170:S170" si="785">Q171+Q172+Q173+Q175+Q176+Q177+Q178+Q180+Q181+Q182</f>
        <v>0</v>
      </c>
      <c r="R170" s="49">
        <f t="shared" si="785"/>
        <v>0</v>
      </c>
      <c r="S170" s="49">
        <f t="shared" si="785"/>
        <v>0</v>
      </c>
      <c r="T170" s="49">
        <f t="shared" ref="T170:V170" si="786">T171+T172+T173+T175+T176+T177+T178+T180+T181+T182</f>
        <v>0</v>
      </c>
      <c r="U170" s="49">
        <f t="shared" si="786"/>
        <v>0</v>
      </c>
      <c r="V170" s="49">
        <f t="shared" si="786"/>
        <v>0</v>
      </c>
      <c r="W170" s="49">
        <f t="shared" si="782"/>
        <v>842.00760000000002</v>
      </c>
      <c r="X170" s="49">
        <f t="shared" si="782"/>
        <v>842.00760000000002</v>
      </c>
      <c r="Y170" s="49">
        <f t="shared" si="777"/>
        <v>100</v>
      </c>
      <c r="Z170" s="49">
        <f t="shared" si="782"/>
        <v>0</v>
      </c>
      <c r="AA170" s="49">
        <f t="shared" si="782"/>
        <v>0</v>
      </c>
      <c r="AB170" s="49">
        <f t="shared" si="782"/>
        <v>0</v>
      </c>
      <c r="AC170" s="49">
        <f t="shared" si="782"/>
        <v>0</v>
      </c>
      <c r="AD170" s="49">
        <f t="shared" si="782"/>
        <v>0</v>
      </c>
      <c r="AE170" s="49">
        <f t="shared" si="782"/>
        <v>0</v>
      </c>
      <c r="AF170" s="49">
        <f t="shared" si="782"/>
        <v>3747.0879100000002</v>
      </c>
      <c r="AG170" s="49">
        <f t="shared" si="782"/>
        <v>3747.0879100000002</v>
      </c>
      <c r="AH170" s="49">
        <f t="shared" ref="AH170:AH183" si="787">AG170/AF170*100</f>
        <v>100</v>
      </c>
      <c r="AI170" s="49">
        <f t="shared" si="782"/>
        <v>102.04082000000001</v>
      </c>
      <c r="AJ170" s="49">
        <f t="shared" si="782"/>
        <v>102.04082000000001</v>
      </c>
      <c r="AK170" s="48">
        <f>AJ170/AI170*100</f>
        <v>100</v>
      </c>
      <c r="AL170" s="49">
        <f t="shared" si="782"/>
        <v>0</v>
      </c>
      <c r="AM170" s="49">
        <f t="shared" si="782"/>
        <v>0</v>
      </c>
      <c r="AN170" s="49">
        <f t="shared" si="782"/>
        <v>0</v>
      </c>
      <c r="AO170" s="49">
        <f t="shared" ref="AO170:AP170" si="788">AO171+AO172+AO173+AO175+AO176+AO177+AO178+AO180+AO181+AO182</f>
        <v>184.85507000000001</v>
      </c>
      <c r="AP170" s="49">
        <f t="shared" si="788"/>
        <v>184.85507000000001</v>
      </c>
      <c r="AQ170" s="48">
        <f>AP170/AO170*100</f>
        <v>100</v>
      </c>
      <c r="AR170" s="49"/>
      <c r="AS170" s="49"/>
      <c r="AT170" s="48"/>
      <c r="AU170" s="49">
        <f t="shared" si="782"/>
        <v>0</v>
      </c>
      <c r="AV170" s="49">
        <f t="shared" si="782"/>
        <v>0</v>
      </c>
      <c r="AW170" s="49">
        <f t="shared" si="782"/>
        <v>0</v>
      </c>
      <c r="AX170" s="49">
        <f>SUM(AX171:AX182)</f>
        <v>3586.4242499999996</v>
      </c>
      <c r="AY170" s="49">
        <f>SUM(AY171:AY182)</f>
        <v>3586.4242499999996</v>
      </c>
      <c r="AZ170" s="48">
        <f t="shared" si="692"/>
        <v>100</v>
      </c>
      <c r="BA170" s="49">
        <f t="shared" si="782"/>
        <v>5000</v>
      </c>
      <c r="BB170" s="49">
        <f t="shared" si="782"/>
        <v>5000</v>
      </c>
      <c r="BC170" s="48">
        <f t="shared" ref="BC170" si="789">BB170/BA170*100</f>
        <v>100</v>
      </c>
      <c r="BD170" s="49">
        <f t="shared" si="782"/>
        <v>40055.199999999997</v>
      </c>
      <c r="BE170" s="49">
        <f t="shared" si="782"/>
        <v>17716.631809999999</v>
      </c>
      <c r="BF170" s="49">
        <f t="shared" si="782"/>
        <v>44.230541377898504</v>
      </c>
      <c r="BG170" s="49">
        <f t="shared" ref="BG170:CO170" si="790">BG171+BG172+BG173+BG175+BG176+BG177+BG178+BG180+BG181+BG182</f>
        <v>22706.741570000002</v>
      </c>
      <c r="BH170" s="49">
        <f t="shared" si="790"/>
        <v>20299.03974</v>
      </c>
      <c r="BI170" s="49">
        <f>BH170/BG170*100</f>
        <v>89.396533084337207</v>
      </c>
      <c r="BJ170" s="49">
        <f t="shared" ref="BJ170:BL170" si="791">BJ171+BJ172+BJ173+BJ175+BJ176+BJ177+BJ178+BJ180+BJ181+BJ182</f>
        <v>0</v>
      </c>
      <c r="BK170" s="49">
        <f t="shared" si="791"/>
        <v>0</v>
      </c>
      <c r="BL170" s="49">
        <f t="shared" si="791"/>
        <v>0</v>
      </c>
      <c r="BM170" s="49">
        <f t="shared" si="790"/>
        <v>3496.1</v>
      </c>
      <c r="BN170" s="49">
        <f t="shared" si="790"/>
        <v>2287.81</v>
      </c>
      <c r="BO170" s="49">
        <f t="shared" si="790"/>
        <v>65.438917651096943</v>
      </c>
      <c r="BP170" s="49">
        <f t="shared" ref="BP170:BQ170" si="792">BP171+BP172+BP173+BP175+BP176+BP177+BP178+BP180+BP181+BP182</f>
        <v>560</v>
      </c>
      <c r="BQ170" s="49">
        <f t="shared" si="792"/>
        <v>31.92</v>
      </c>
      <c r="BR170" s="49">
        <f t="shared" ref="BR170:BR171" si="793">BQ170/BP170*100</f>
        <v>5.7</v>
      </c>
      <c r="BS170" s="49">
        <f t="shared" si="790"/>
        <v>0</v>
      </c>
      <c r="BT170" s="49">
        <f t="shared" si="790"/>
        <v>0</v>
      </c>
      <c r="BU170" s="49">
        <f t="shared" si="790"/>
        <v>0</v>
      </c>
      <c r="BV170" s="49"/>
      <c r="BW170" s="49"/>
      <c r="BX170" s="48"/>
      <c r="BY170" s="49">
        <f t="shared" si="790"/>
        <v>0</v>
      </c>
      <c r="BZ170" s="49">
        <f t="shared" si="790"/>
        <v>0</v>
      </c>
      <c r="CA170" s="49">
        <f t="shared" si="790"/>
        <v>0</v>
      </c>
      <c r="CB170" s="49">
        <f t="shared" ref="CB170:CD170" si="794">CB171+CB172+CB173+CB175+CB176+CB177+CB178+CB180+CB181+CB182</f>
        <v>0</v>
      </c>
      <c r="CC170" s="49">
        <f t="shared" si="794"/>
        <v>0</v>
      </c>
      <c r="CD170" s="49">
        <f t="shared" si="794"/>
        <v>0</v>
      </c>
      <c r="CE170" s="49">
        <f t="shared" si="790"/>
        <v>0</v>
      </c>
      <c r="CF170" s="49">
        <f t="shared" si="790"/>
        <v>0</v>
      </c>
      <c r="CG170" s="49">
        <f t="shared" si="790"/>
        <v>0</v>
      </c>
      <c r="CH170" s="49">
        <f t="shared" si="790"/>
        <v>0</v>
      </c>
      <c r="CI170" s="49">
        <f t="shared" si="790"/>
        <v>0</v>
      </c>
      <c r="CJ170" s="49">
        <f t="shared" si="790"/>
        <v>0</v>
      </c>
      <c r="CK170" s="49">
        <f t="shared" si="790"/>
        <v>0</v>
      </c>
      <c r="CL170" s="49">
        <f t="shared" si="790"/>
        <v>0</v>
      </c>
      <c r="CM170" s="49">
        <f t="shared" si="790"/>
        <v>0</v>
      </c>
      <c r="CN170" s="49">
        <f t="shared" si="790"/>
        <v>156.6</v>
      </c>
      <c r="CO170" s="49">
        <f t="shared" si="790"/>
        <v>0</v>
      </c>
      <c r="CP170" s="146">
        <f t="shared" ref="CP170:CP214" si="795">CO170/CN170*100</f>
        <v>0</v>
      </c>
      <c r="CQ170" s="49">
        <f t="shared" ref="CQ170:CX170" si="796">CQ171+CQ172+CQ173+CQ175+CQ176+CQ177+CQ178+CQ180+CQ181+CQ182</f>
        <v>0</v>
      </c>
      <c r="CR170" s="49">
        <f t="shared" si="796"/>
        <v>0</v>
      </c>
      <c r="CS170" s="49">
        <f t="shared" si="796"/>
        <v>0</v>
      </c>
      <c r="CT170" s="49">
        <f t="shared" ref="CT170:CV170" si="797">CT171+CT172+CT173+CT175+CT176+CT177+CT178+CT180+CT181+CT182</f>
        <v>0</v>
      </c>
      <c r="CU170" s="49">
        <f t="shared" si="797"/>
        <v>0</v>
      </c>
      <c r="CV170" s="49">
        <f t="shared" si="797"/>
        <v>0</v>
      </c>
      <c r="CW170" s="49">
        <f t="shared" si="796"/>
        <v>15201</v>
      </c>
      <c r="CX170" s="49">
        <f t="shared" si="796"/>
        <v>8794.4442600000002</v>
      </c>
      <c r="CY170" s="49">
        <f t="shared" si="159"/>
        <v>57.854379711861057</v>
      </c>
      <c r="CZ170" s="49">
        <f>SUM(CZ171:CZ182)</f>
        <v>49215</v>
      </c>
      <c r="DA170" s="49">
        <f>SUM(DA171:DA182)</f>
        <v>40340.520000000004</v>
      </c>
      <c r="DB170" s="48">
        <f t="shared" si="780"/>
        <v>81.967936604693705</v>
      </c>
      <c r="DC170" s="49">
        <f t="shared" ref="DC170:DD170" si="798">DC171+DC172+DC173+DC175+DC176+DC177+DC178+DC180+DC181+DC182</f>
        <v>12301.7</v>
      </c>
      <c r="DD170" s="49">
        <f t="shared" si="798"/>
        <v>7384.2584900000002</v>
      </c>
      <c r="DE170" s="49">
        <f>DD170/DC170*100</f>
        <v>60.026325548501426</v>
      </c>
      <c r="DF170" s="49">
        <f t="shared" ref="DF170:DG170" si="799">DF171+DF172+DF173+DF175+DF176+DF177+DF178+DF180+DF181+DF182</f>
        <v>2000.1</v>
      </c>
      <c r="DG170" s="49">
        <f t="shared" si="799"/>
        <v>199.19</v>
      </c>
      <c r="DH170" s="49">
        <f>DG170/DF170*100</f>
        <v>9.9590020498975065</v>
      </c>
      <c r="DI170" s="49">
        <f t="shared" ref="DI170:DN170" si="800">DI171+DI172+DI173+DI175+DI176+DI177+DI178+DI180+DI181+DI182</f>
        <v>14000</v>
      </c>
      <c r="DJ170" s="49">
        <f t="shared" si="800"/>
        <v>7000</v>
      </c>
      <c r="DK170" s="49">
        <f t="shared" si="800"/>
        <v>50</v>
      </c>
      <c r="DL170" s="49">
        <f t="shared" si="800"/>
        <v>6500</v>
      </c>
      <c r="DM170" s="49">
        <f t="shared" si="800"/>
        <v>6500</v>
      </c>
      <c r="DN170" s="49">
        <f t="shared" si="800"/>
        <v>100</v>
      </c>
      <c r="DO170" s="49">
        <f t="shared" ref="DO170:DQ170" si="801">DO171+DO172+DO173+DO175+DO176+DO177+DO178+DO180+DO181+DO182</f>
        <v>0</v>
      </c>
      <c r="DP170" s="49">
        <f t="shared" si="801"/>
        <v>0</v>
      </c>
      <c r="DQ170" s="49">
        <f t="shared" si="801"/>
        <v>0</v>
      </c>
      <c r="DR170" s="49">
        <f t="shared" ref="DR170:DT170" si="802">DR171+DR172+DR173+DR175+DR176+DR177+DR178+DR180+DR181+DR182</f>
        <v>0</v>
      </c>
      <c r="DS170" s="49">
        <f t="shared" si="802"/>
        <v>0</v>
      </c>
      <c r="DT170" s="49">
        <f t="shared" si="802"/>
        <v>0</v>
      </c>
      <c r="DU170" s="49">
        <f t="shared" ref="DU170:DW170" si="803">DU171+DU172+DU173+DU175+DU176+DU177+DU178+DU180+DU181+DU182</f>
        <v>0</v>
      </c>
      <c r="DV170" s="49">
        <f t="shared" si="803"/>
        <v>0</v>
      </c>
      <c r="DW170" s="49">
        <f t="shared" si="803"/>
        <v>0</v>
      </c>
      <c r="DX170" s="49">
        <f t="shared" ref="DX170:EB170" si="804">DX171+DX172+DX173+DX175+DX176+DX177+DX178+DX180+DX181+DX182</f>
        <v>0</v>
      </c>
      <c r="DY170" s="49">
        <f t="shared" si="804"/>
        <v>0</v>
      </c>
      <c r="DZ170" s="49">
        <f t="shared" si="804"/>
        <v>0</v>
      </c>
      <c r="EA170" s="49">
        <f t="shared" si="804"/>
        <v>0</v>
      </c>
      <c r="EB170" s="49">
        <f t="shared" si="804"/>
        <v>0</v>
      </c>
      <c r="EC170" s="49"/>
      <c r="ED170" s="49">
        <f t="shared" ref="ED170:EE170" si="805">ED171+ED172+ED173+ED175+ED176+ED177+ED178+ED180+ED181+ED182</f>
        <v>0</v>
      </c>
      <c r="EE170" s="49">
        <f t="shared" si="805"/>
        <v>0</v>
      </c>
      <c r="EF170" s="49"/>
      <c r="EG170" s="49">
        <f t="shared" ref="EG170:EK170" si="806">EG171+EG172+EG173+EG175+EG176+EG177+EG178+EG180+EG181+EG182</f>
        <v>0</v>
      </c>
      <c r="EH170" s="49">
        <f t="shared" si="806"/>
        <v>0</v>
      </c>
      <c r="EI170" s="49">
        <f t="shared" si="806"/>
        <v>0</v>
      </c>
      <c r="EJ170" s="49">
        <f t="shared" si="806"/>
        <v>0</v>
      </c>
      <c r="EK170" s="49">
        <f t="shared" si="806"/>
        <v>0</v>
      </c>
      <c r="EL170" s="49"/>
      <c r="EM170" s="49">
        <f t="shared" ref="EM170:EN170" si="807">EM171+EM172+EM173+EM175+EM176+EM177+EM178+EM180+EM181+EM182</f>
        <v>0</v>
      </c>
      <c r="EN170" s="49">
        <f t="shared" si="807"/>
        <v>0</v>
      </c>
      <c r="EO170" s="49"/>
      <c r="EP170" s="49">
        <f t="shared" ref="EP170:EQ170" si="808">EP171+EP172+EP173+EP175+EP176+EP177+EP178+EP180+EP181+EP182</f>
        <v>72870.324110000001</v>
      </c>
      <c r="EQ170" s="49">
        <f t="shared" si="808"/>
        <v>34817.473090000007</v>
      </c>
      <c r="ER170" s="49">
        <f>EQ170/EP170*100</f>
        <v>47.780044229585087</v>
      </c>
      <c r="ES170" s="49">
        <f t="shared" ref="ES170:ET170" si="809">ES171+ES172+ES173+ES175+ES176+ES177+ES178+ES180+ES181+ES182</f>
        <v>20374.391780000002</v>
      </c>
      <c r="ET170" s="49">
        <f t="shared" si="809"/>
        <v>2259.53991</v>
      </c>
      <c r="EU170" s="49">
        <f>ET170/ES170*100</f>
        <v>11.090097483145579</v>
      </c>
      <c r="EV170" s="49">
        <f t="shared" ref="EV170:EX170" si="810">EV171+EV172+EV173+EV175+EV176+EV177+EV178+EV180+EV181+EV182</f>
        <v>0</v>
      </c>
      <c r="EW170" s="49">
        <f t="shared" si="810"/>
        <v>0</v>
      </c>
      <c r="EX170" s="49">
        <f t="shared" si="810"/>
        <v>0</v>
      </c>
      <c r="EY170" s="49"/>
      <c r="EZ170" s="49"/>
      <c r="FA170" s="48"/>
      <c r="FB170" s="49">
        <f t="shared" ref="FB170:FC170" si="811">FB171+FB172+FB173+FB175+FB176+FB177+FB178+FB180+FB181+FB182</f>
        <v>0</v>
      </c>
      <c r="FC170" s="49">
        <f t="shared" si="811"/>
        <v>0</v>
      </c>
      <c r="FD170" s="48"/>
      <c r="FE170" s="49">
        <f t="shared" ref="FE170:FF170" si="812">FE171+FE172+FE173+FE175+FE176+FE177+FE178+FE180+FE181+FE182</f>
        <v>0</v>
      </c>
      <c r="FF170" s="49">
        <f t="shared" si="812"/>
        <v>0</v>
      </c>
      <c r="FG170" s="48"/>
      <c r="FH170" s="49">
        <f t="shared" ref="FH170:FI170" si="813">FH171+FH172+FH173+FH175+FH176+FH177+FH178+FH180+FH181+FH182</f>
        <v>3000</v>
      </c>
      <c r="FI170" s="49">
        <f t="shared" si="813"/>
        <v>3000</v>
      </c>
      <c r="FJ170" s="48">
        <f t="shared" ref="FJ170" si="814">FI170/FH170*100</f>
        <v>100</v>
      </c>
      <c r="FK170" s="49">
        <f t="shared" ref="FK170:FL170" si="815">FK171+FK172+FK173+FK175+FK176+FK177+FK178+FK180+FK181+FK182</f>
        <v>4571.2</v>
      </c>
      <c r="FL170" s="49">
        <f t="shared" si="815"/>
        <v>4571.2</v>
      </c>
      <c r="FM170" s="48">
        <f t="shared" ref="FM170" si="816">FL170/FK170*100</f>
        <v>100</v>
      </c>
      <c r="FN170" s="49">
        <f t="shared" ref="FN170:FO170" si="817">FN171+FN172+FN173+FN175+FN176+FN177+FN178+FN180+FN181+FN182</f>
        <v>266.5</v>
      </c>
      <c r="FO170" s="49">
        <f t="shared" si="817"/>
        <v>266.5</v>
      </c>
      <c r="FP170" s="48">
        <f t="shared" ref="FP170" si="818">FO170/FN170*100</f>
        <v>100</v>
      </c>
      <c r="FQ170" s="49">
        <f t="shared" ref="FQ170:FR170" si="819">FQ171+FQ172+FQ173+FQ175+FQ176+FQ177+FQ178+FQ180+FQ181+FQ182</f>
        <v>0</v>
      </c>
      <c r="FR170" s="49">
        <f t="shared" si="819"/>
        <v>0</v>
      </c>
      <c r="FS170" s="48"/>
      <c r="FT170" s="49"/>
      <c r="FU170" s="49"/>
      <c r="FV170" s="48"/>
      <c r="FW170" s="49"/>
      <c r="FX170" s="49"/>
      <c r="FY170" s="48"/>
      <c r="FZ170" s="49"/>
      <c r="GA170" s="49"/>
      <c r="GB170" s="48"/>
      <c r="GC170" s="49"/>
      <c r="GD170" s="49"/>
      <c r="GE170" s="48"/>
      <c r="GF170" s="49"/>
      <c r="GG170" s="49"/>
      <c r="GH170" s="48"/>
      <c r="GI170" s="49"/>
      <c r="GJ170" s="49"/>
      <c r="GK170" s="48"/>
      <c r="GL170" s="49">
        <f t="shared" ref="GL170:GM170" si="820">GL171+GL172+GL173+GL175+GL176+GL177+GL178+GL180+GL181+GL182</f>
        <v>0</v>
      </c>
      <c r="GM170" s="49">
        <f t="shared" si="820"/>
        <v>0</v>
      </c>
      <c r="GN170" s="48"/>
      <c r="GO170" s="49">
        <f t="shared" ref="GO170:GQ170" si="821">GO171+GO172+GO173+GO175+GO176+GO177+GO178+GO180+GO181+GO182</f>
        <v>0</v>
      </c>
      <c r="GP170" s="49">
        <f t="shared" si="821"/>
        <v>0</v>
      </c>
      <c r="GQ170" s="49">
        <f t="shared" si="821"/>
        <v>0</v>
      </c>
      <c r="GR170" s="49">
        <f t="shared" ref="GR170:GT170" si="822">GR171+GR172+GR173+GR175+GR176+GR177+GR178+GR180+GR181+GR182</f>
        <v>0</v>
      </c>
      <c r="GS170" s="49">
        <f t="shared" si="822"/>
        <v>0</v>
      </c>
      <c r="GT170" s="49">
        <f t="shared" si="822"/>
        <v>0</v>
      </c>
      <c r="GU170" s="49"/>
      <c r="GV170" s="49"/>
      <c r="GW170" s="48"/>
      <c r="GX170" s="49"/>
      <c r="GY170" s="49"/>
      <c r="GZ170" s="48"/>
      <c r="HA170" s="49"/>
      <c r="HB170" s="49"/>
      <c r="HC170" s="48"/>
      <c r="HD170" s="49"/>
      <c r="HE170" s="49"/>
      <c r="HF170" s="48"/>
      <c r="HG170" s="49"/>
      <c r="HH170" s="49"/>
      <c r="HI170" s="48"/>
      <c r="HJ170" s="49"/>
      <c r="HK170" s="49"/>
      <c r="HL170" s="48"/>
      <c r="HM170" s="49"/>
      <c r="HN170" s="49"/>
      <c r="HO170" s="48"/>
      <c r="HP170" s="49"/>
      <c r="HQ170" s="49"/>
      <c r="HR170" s="48"/>
      <c r="HS170" s="49"/>
      <c r="HT170" s="49"/>
      <c r="HU170" s="48"/>
    </row>
    <row r="171" spans="1:229" s="18" customFormat="1" ht="31.5" x14ac:dyDescent="0.25">
      <c r="A171" s="23" t="s">
        <v>262</v>
      </c>
      <c r="B171" s="159">
        <f t="shared" si="690"/>
        <v>223491.93445000003</v>
      </c>
      <c r="C171" s="159">
        <f t="shared" si="691"/>
        <v>120560.08429000003</v>
      </c>
      <c r="D171" s="42">
        <f t="shared" si="230"/>
        <v>53.943818861602779</v>
      </c>
      <c r="E171" s="46"/>
      <c r="F171" s="42"/>
      <c r="G171" s="42"/>
      <c r="H171" s="46">
        <v>556.08558999999991</v>
      </c>
      <c r="I171" s="46">
        <v>556.08558999999991</v>
      </c>
      <c r="J171" s="46">
        <f t="shared" ref="J171:J184" si="823">I171/H171*100</f>
        <v>100</v>
      </c>
      <c r="K171" s="46"/>
      <c r="L171" s="46"/>
      <c r="M171" s="42"/>
      <c r="N171" s="46"/>
      <c r="O171" s="46"/>
      <c r="P171" s="42"/>
      <c r="Q171" s="46"/>
      <c r="R171" s="46"/>
      <c r="S171" s="42"/>
      <c r="T171" s="46"/>
      <c r="U171" s="46"/>
      <c r="V171" s="42"/>
      <c r="W171" s="42">
        <v>842.00760000000002</v>
      </c>
      <c r="X171" s="42">
        <v>842.00760000000002</v>
      </c>
      <c r="Y171" s="46">
        <f t="shared" si="777"/>
        <v>100</v>
      </c>
      <c r="Z171" s="42"/>
      <c r="AA171" s="42"/>
      <c r="AB171" s="46"/>
      <c r="AC171" s="46">
        <v>0</v>
      </c>
      <c r="AD171" s="46">
        <v>0</v>
      </c>
      <c r="AE171" s="42"/>
      <c r="AF171" s="46">
        <v>3747.0879100000002</v>
      </c>
      <c r="AG171" s="46">
        <v>3747.0879100000002</v>
      </c>
      <c r="AH171" s="46">
        <f t="shared" si="787"/>
        <v>100</v>
      </c>
      <c r="AI171" s="46">
        <v>102.04082000000001</v>
      </c>
      <c r="AJ171" s="46">
        <v>102.04082000000001</v>
      </c>
      <c r="AK171" s="42">
        <f>AJ171/AI171*100</f>
        <v>100</v>
      </c>
      <c r="AL171" s="46"/>
      <c r="AM171" s="46"/>
      <c r="AN171" s="42"/>
      <c r="AO171" s="46">
        <v>184.85507000000001</v>
      </c>
      <c r="AP171" s="46">
        <v>184.85507000000001</v>
      </c>
      <c r="AQ171" s="42">
        <f>AP171/AO171*100</f>
        <v>100</v>
      </c>
      <c r="AR171" s="46"/>
      <c r="AS171" s="46"/>
      <c r="AT171" s="42"/>
      <c r="AU171" s="46"/>
      <c r="AV171" s="46"/>
      <c r="AW171" s="42"/>
      <c r="AX171" s="42"/>
      <c r="AY171" s="42"/>
      <c r="AZ171" s="42"/>
      <c r="BA171" s="46">
        <v>0</v>
      </c>
      <c r="BB171" s="46"/>
      <c r="BC171" s="42"/>
      <c r="BD171" s="46">
        <v>40055.199999999997</v>
      </c>
      <c r="BE171" s="42">
        <v>17716.631809999999</v>
      </c>
      <c r="BF171" s="46">
        <f t="shared" si="149"/>
        <v>44.230541377898504</v>
      </c>
      <c r="BG171" s="46">
        <v>22706.741570000002</v>
      </c>
      <c r="BH171" s="46">
        <v>20299.03974</v>
      </c>
      <c r="BI171" s="46">
        <f>BH171/BG171*100</f>
        <v>89.396533084337207</v>
      </c>
      <c r="BJ171" s="46"/>
      <c r="BK171" s="46"/>
      <c r="BL171" s="46"/>
      <c r="BM171" s="46">
        <v>3496.1</v>
      </c>
      <c r="BN171" s="46">
        <v>2287.81</v>
      </c>
      <c r="BO171" s="46">
        <f t="shared" si="152"/>
        <v>65.438917651096943</v>
      </c>
      <c r="BP171" s="46">
        <v>560</v>
      </c>
      <c r="BQ171" s="46">
        <v>31.92</v>
      </c>
      <c r="BR171" s="46">
        <f t="shared" si="793"/>
        <v>5.7</v>
      </c>
      <c r="BS171" s="46"/>
      <c r="BT171" s="46"/>
      <c r="BU171" s="139"/>
      <c r="BV171" s="46"/>
      <c r="BW171" s="46"/>
      <c r="BX171" s="42"/>
      <c r="BY171" s="46"/>
      <c r="BZ171" s="46"/>
      <c r="CA171" s="139"/>
      <c r="CB171" s="46"/>
      <c r="CC171" s="46"/>
      <c r="CD171" s="139"/>
      <c r="CE171" s="46"/>
      <c r="CF171" s="46"/>
      <c r="CG171" s="139"/>
      <c r="CH171" s="46"/>
      <c r="CI171" s="46"/>
      <c r="CJ171" s="139"/>
      <c r="CK171" s="46"/>
      <c r="CL171" s="46"/>
      <c r="CM171" s="139"/>
      <c r="CN171" s="46">
        <v>156.6</v>
      </c>
      <c r="CO171" s="46"/>
      <c r="CP171" s="147">
        <f t="shared" si="795"/>
        <v>0</v>
      </c>
      <c r="CQ171" s="46"/>
      <c r="CR171" s="46"/>
      <c r="CS171" s="139"/>
      <c r="CT171" s="46"/>
      <c r="CU171" s="46"/>
      <c r="CV171" s="139"/>
      <c r="CW171" s="46">
        <v>15201</v>
      </c>
      <c r="CX171" s="46">
        <v>8794.4442600000002</v>
      </c>
      <c r="CY171" s="46">
        <f t="shared" si="159"/>
        <v>57.854379711861057</v>
      </c>
      <c r="CZ171" s="46"/>
      <c r="DA171" s="46"/>
      <c r="DB171" s="42"/>
      <c r="DC171" s="46">
        <v>12301.7</v>
      </c>
      <c r="DD171" s="46">
        <v>7384.2584900000002</v>
      </c>
      <c r="DE171" s="46">
        <f>DD171/DC171*100</f>
        <v>60.026325548501426</v>
      </c>
      <c r="DF171" s="46">
        <v>2000.1</v>
      </c>
      <c r="DG171" s="46">
        <v>199.19</v>
      </c>
      <c r="DH171" s="46">
        <f>DG171/DF171*100</f>
        <v>9.9590020498975065</v>
      </c>
      <c r="DI171" s="46">
        <v>14000</v>
      </c>
      <c r="DJ171" s="46">
        <v>7000</v>
      </c>
      <c r="DK171" s="46">
        <f t="shared" ref="DK171" si="824">DJ171/DI171*100</f>
        <v>50</v>
      </c>
      <c r="DL171" s="46">
        <v>6500</v>
      </c>
      <c r="DM171" s="46">
        <v>6500</v>
      </c>
      <c r="DN171" s="46">
        <f t="shared" ref="DN171" si="825">DM171/DL171*100</f>
        <v>100</v>
      </c>
      <c r="DO171" s="46"/>
      <c r="DP171" s="46"/>
      <c r="DQ171" s="139"/>
      <c r="DR171" s="46"/>
      <c r="DS171" s="46"/>
      <c r="DT171" s="139"/>
      <c r="DU171" s="46"/>
      <c r="DV171" s="46"/>
      <c r="DW171" s="139"/>
      <c r="DX171" s="46"/>
      <c r="DY171" s="46"/>
      <c r="DZ171" s="139"/>
      <c r="EA171" s="46"/>
      <c r="EB171" s="46"/>
      <c r="EC171" s="46"/>
      <c r="ED171" s="42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>
        <v>72870.324110000001</v>
      </c>
      <c r="EQ171" s="46">
        <v>34817.473090000007</v>
      </c>
      <c r="ER171" s="46">
        <f>EQ171/EP171*100</f>
        <v>47.780044229585087</v>
      </c>
      <c r="ES171" s="46">
        <v>20374.391780000002</v>
      </c>
      <c r="ET171" s="46">
        <v>2259.53991</v>
      </c>
      <c r="EU171" s="46">
        <f>ET171/ES171*100</f>
        <v>11.090097483145579</v>
      </c>
      <c r="EV171" s="46">
        <v>0</v>
      </c>
      <c r="EW171" s="46">
        <v>0</v>
      </c>
      <c r="EX171" s="42"/>
      <c r="EY171" s="46"/>
      <c r="EZ171" s="46"/>
      <c r="FA171" s="42"/>
      <c r="FB171" s="46"/>
      <c r="FC171" s="46"/>
      <c r="FD171" s="42"/>
      <c r="FE171" s="46"/>
      <c r="FF171" s="46"/>
      <c r="FG171" s="42"/>
      <c r="FH171" s="46">
        <v>3000</v>
      </c>
      <c r="FI171" s="46">
        <v>3000</v>
      </c>
      <c r="FJ171" s="42">
        <f>FI171/FH171*100</f>
        <v>100</v>
      </c>
      <c r="FK171" s="46">
        <v>4571.2</v>
      </c>
      <c r="FL171" s="46">
        <v>4571.2</v>
      </c>
      <c r="FM171" s="42">
        <f>FL171/FK171*100</f>
        <v>100</v>
      </c>
      <c r="FN171" s="46">
        <v>266.5</v>
      </c>
      <c r="FO171" s="46">
        <v>266.5</v>
      </c>
      <c r="FP171" s="42">
        <f>FO171/FN171*100</f>
        <v>100</v>
      </c>
      <c r="FQ171" s="46"/>
      <c r="FR171" s="46"/>
      <c r="FS171" s="42"/>
      <c r="FT171" s="46"/>
      <c r="FU171" s="46"/>
      <c r="FV171" s="42"/>
      <c r="FW171" s="46"/>
      <c r="FX171" s="46"/>
      <c r="FY171" s="42"/>
      <c r="FZ171" s="46"/>
      <c r="GA171" s="46"/>
      <c r="GB171" s="42"/>
      <c r="GC171" s="46"/>
      <c r="GD171" s="46"/>
      <c r="GE171" s="42"/>
      <c r="GF171" s="46"/>
      <c r="GG171" s="46"/>
      <c r="GH171" s="42"/>
      <c r="GI171" s="46"/>
      <c r="GJ171" s="46"/>
      <c r="GK171" s="42"/>
      <c r="GL171" s="46"/>
      <c r="GM171" s="46"/>
      <c r="GN171" s="42"/>
      <c r="GO171" s="46"/>
      <c r="GP171" s="46"/>
      <c r="GQ171" s="139"/>
      <c r="GR171" s="46"/>
      <c r="GS171" s="46"/>
      <c r="GT171" s="139"/>
      <c r="GU171" s="46"/>
      <c r="GV171" s="46"/>
      <c r="GW171" s="42"/>
      <c r="GX171" s="46"/>
      <c r="GY171" s="46"/>
      <c r="GZ171" s="42"/>
      <c r="HA171" s="46"/>
      <c r="HB171" s="46"/>
      <c r="HC171" s="42"/>
      <c r="HD171" s="46"/>
      <c r="HE171" s="46"/>
      <c r="HF171" s="42"/>
      <c r="HG171" s="46"/>
      <c r="HH171" s="46"/>
      <c r="HI171" s="42"/>
      <c r="HJ171" s="46"/>
      <c r="HK171" s="46"/>
      <c r="HL171" s="42"/>
      <c r="HM171" s="46"/>
      <c r="HN171" s="46"/>
      <c r="HO171" s="42"/>
      <c r="HP171" s="46"/>
      <c r="HQ171" s="46"/>
      <c r="HR171" s="42"/>
      <c r="HS171" s="46"/>
      <c r="HT171" s="46"/>
      <c r="HU171" s="42"/>
    </row>
    <row r="172" spans="1:229" s="18" customFormat="1" ht="15.75" x14ac:dyDescent="0.25">
      <c r="A172" s="23" t="s">
        <v>454</v>
      </c>
      <c r="B172" s="159">
        <f t="shared" si="690"/>
        <v>6438.2040799999995</v>
      </c>
      <c r="C172" s="159">
        <f t="shared" si="691"/>
        <v>6438.2040799999995</v>
      </c>
      <c r="D172" s="42">
        <f t="shared" ref="D172:D182" si="826">C172/B172*100</f>
        <v>100</v>
      </c>
      <c r="E172" s="42"/>
      <c r="F172" s="42"/>
      <c r="G172" s="42"/>
      <c r="H172" s="42"/>
      <c r="I172" s="42"/>
      <c r="J172" s="46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6"/>
      <c r="Z172" s="42"/>
      <c r="AA172" s="42"/>
      <c r="AB172" s="42"/>
      <c r="AC172" s="42"/>
      <c r="AD172" s="42"/>
      <c r="AE172" s="42"/>
      <c r="AF172" s="42"/>
      <c r="AG172" s="42"/>
      <c r="AH172" s="46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>
        <v>1438.20408</v>
      </c>
      <c r="AY172" s="42">
        <v>1438.20408</v>
      </c>
      <c r="AZ172" s="42">
        <f t="shared" si="692"/>
        <v>100</v>
      </c>
      <c r="BA172" s="42">
        <v>5000</v>
      </c>
      <c r="BB172" s="42">
        <v>5000</v>
      </c>
      <c r="BC172" s="42">
        <f>BB172/BA172*100</f>
        <v>100</v>
      </c>
      <c r="BD172" s="143"/>
      <c r="BE172" s="143"/>
      <c r="BF172" s="143"/>
      <c r="BG172" s="42"/>
      <c r="BH172" s="42"/>
      <c r="BI172" s="46"/>
      <c r="BJ172" s="42"/>
      <c r="BK172" s="42"/>
      <c r="BL172" s="140"/>
      <c r="BM172" s="42"/>
      <c r="BN172" s="42"/>
      <c r="BO172" s="140"/>
      <c r="BP172" s="42"/>
      <c r="BQ172" s="42"/>
      <c r="BR172" s="140"/>
      <c r="BS172" s="42"/>
      <c r="BT172" s="42"/>
      <c r="BU172" s="42"/>
      <c r="BV172" s="42"/>
      <c r="BW172" s="42"/>
      <c r="BX172" s="42"/>
      <c r="BY172" s="42"/>
      <c r="BZ172" s="42"/>
      <c r="CA172" s="140"/>
      <c r="CB172" s="42"/>
      <c r="CC172" s="42"/>
      <c r="CD172" s="140"/>
      <c r="CE172" s="42"/>
      <c r="CF172" s="42"/>
      <c r="CG172" s="140"/>
      <c r="CH172" s="42"/>
      <c r="CI172" s="42"/>
      <c r="CJ172" s="140"/>
      <c r="CK172" s="46"/>
      <c r="CL172" s="42"/>
      <c r="CM172" s="42"/>
      <c r="CN172" s="42"/>
      <c r="CO172" s="42"/>
      <c r="CP172" s="147"/>
      <c r="CQ172" s="46"/>
      <c r="CR172" s="42"/>
      <c r="CS172" s="140"/>
      <c r="CT172" s="46"/>
      <c r="CU172" s="42"/>
      <c r="CV172" s="140"/>
      <c r="CW172" s="46"/>
      <c r="CX172" s="42"/>
      <c r="CY172" s="140"/>
      <c r="CZ172" s="46"/>
      <c r="DA172" s="42"/>
      <c r="DB172" s="42"/>
      <c r="DC172" s="46"/>
      <c r="DD172" s="42"/>
      <c r="DE172" s="140"/>
      <c r="DF172" s="46"/>
      <c r="DG172" s="42"/>
      <c r="DH172" s="140"/>
      <c r="DI172" s="42"/>
      <c r="DJ172" s="42"/>
      <c r="DK172" s="140"/>
      <c r="DL172" s="42"/>
      <c r="DM172" s="42"/>
      <c r="DN172" s="140"/>
      <c r="DO172" s="46"/>
      <c r="DP172" s="42"/>
      <c r="DQ172" s="140"/>
      <c r="DR172" s="46"/>
      <c r="DS172" s="42"/>
      <c r="DT172" s="140"/>
      <c r="DU172" s="46"/>
      <c r="DV172" s="42"/>
      <c r="DW172" s="140"/>
      <c r="DX172" s="46"/>
      <c r="DY172" s="42"/>
      <c r="DZ172" s="140"/>
      <c r="EA172" s="42"/>
      <c r="EB172" s="42"/>
      <c r="EC172" s="140"/>
      <c r="ED172" s="42"/>
      <c r="EE172" s="42"/>
      <c r="EF172" s="46"/>
      <c r="EG172" s="42"/>
      <c r="EH172" s="42"/>
      <c r="EI172" s="140"/>
      <c r="EJ172" s="42"/>
      <c r="EK172" s="42"/>
      <c r="EL172" s="140"/>
      <c r="EM172" s="42"/>
      <c r="EN172" s="42"/>
      <c r="EO172" s="140"/>
      <c r="EP172" s="42"/>
      <c r="EQ172" s="42"/>
      <c r="ER172" s="46"/>
      <c r="ES172" s="42"/>
      <c r="ET172" s="42"/>
      <c r="EU172" s="46"/>
      <c r="EV172" s="42"/>
      <c r="EW172" s="42"/>
      <c r="EX172" s="42"/>
      <c r="EY172" s="42"/>
      <c r="EZ172" s="42"/>
      <c r="FA172" s="42"/>
      <c r="FB172" s="42"/>
      <c r="FC172" s="42"/>
      <c r="FD172" s="42"/>
      <c r="FE172" s="42"/>
      <c r="FF172" s="42"/>
      <c r="FG172" s="42"/>
      <c r="FH172" s="42"/>
      <c r="FI172" s="42"/>
      <c r="FJ172" s="42"/>
      <c r="FK172" s="42"/>
      <c r="FL172" s="42"/>
      <c r="FM172" s="42"/>
      <c r="FN172" s="42"/>
      <c r="FO172" s="42"/>
      <c r="FP172" s="42"/>
      <c r="FQ172" s="42"/>
      <c r="FR172" s="42"/>
      <c r="FS172" s="42"/>
      <c r="FT172" s="42"/>
      <c r="FU172" s="42"/>
      <c r="FV172" s="42"/>
      <c r="FW172" s="42"/>
      <c r="FX172" s="42"/>
      <c r="FY172" s="42"/>
      <c r="FZ172" s="42"/>
      <c r="GA172" s="42"/>
      <c r="GB172" s="42"/>
      <c r="GC172" s="42"/>
      <c r="GD172" s="42"/>
      <c r="GE172" s="42"/>
      <c r="GF172" s="42"/>
      <c r="GG172" s="42"/>
      <c r="GH172" s="42"/>
      <c r="GI172" s="42"/>
      <c r="GJ172" s="42"/>
      <c r="GK172" s="42"/>
      <c r="GL172" s="42"/>
      <c r="GM172" s="42"/>
      <c r="GN172" s="42"/>
      <c r="GO172" s="46"/>
      <c r="GP172" s="42"/>
      <c r="GQ172" s="140"/>
      <c r="GR172" s="46"/>
      <c r="GS172" s="42"/>
      <c r="GT172" s="140"/>
      <c r="GU172" s="42"/>
      <c r="GV172" s="42"/>
      <c r="GW172" s="42"/>
      <c r="GX172" s="42"/>
      <c r="GY172" s="42"/>
      <c r="GZ172" s="42"/>
      <c r="HA172" s="42"/>
      <c r="HB172" s="42"/>
      <c r="HC172" s="42"/>
      <c r="HD172" s="42"/>
      <c r="HE172" s="42"/>
      <c r="HF172" s="42"/>
      <c r="HG172" s="42"/>
      <c r="HH172" s="42"/>
      <c r="HI172" s="42"/>
      <c r="HJ172" s="42"/>
      <c r="HK172" s="42"/>
      <c r="HL172" s="42"/>
      <c r="HM172" s="42"/>
      <c r="HN172" s="42"/>
      <c r="HO172" s="42"/>
      <c r="HP172" s="42"/>
      <c r="HQ172" s="42"/>
      <c r="HR172" s="42"/>
      <c r="HS172" s="42"/>
      <c r="HT172" s="42"/>
      <c r="HU172" s="42"/>
    </row>
    <row r="173" spans="1:229" s="18" customFormat="1" ht="15.75" x14ac:dyDescent="0.25">
      <c r="A173" s="23" t="s">
        <v>455</v>
      </c>
      <c r="B173" s="159">
        <f t="shared" si="690"/>
        <v>3717</v>
      </c>
      <c r="C173" s="159">
        <f t="shared" si="691"/>
        <v>3717</v>
      </c>
      <c r="D173" s="42">
        <f t="shared" si="826"/>
        <v>100</v>
      </c>
      <c r="E173" s="42"/>
      <c r="F173" s="42"/>
      <c r="G173" s="42"/>
      <c r="H173" s="42"/>
      <c r="I173" s="42"/>
      <c r="J173" s="46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6"/>
      <c r="Z173" s="42"/>
      <c r="AA173" s="42"/>
      <c r="AB173" s="42"/>
      <c r="AC173" s="42"/>
      <c r="AD173" s="42"/>
      <c r="AE173" s="42"/>
      <c r="AF173" s="42"/>
      <c r="AG173" s="42"/>
      <c r="AH173" s="46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143"/>
      <c r="BE173" s="143"/>
      <c r="BF173" s="143"/>
      <c r="BG173" s="42"/>
      <c r="BH173" s="42"/>
      <c r="BI173" s="46"/>
      <c r="BJ173" s="42"/>
      <c r="BK173" s="42"/>
      <c r="BL173" s="140"/>
      <c r="BM173" s="42"/>
      <c r="BN173" s="42"/>
      <c r="BO173" s="140"/>
      <c r="BP173" s="42"/>
      <c r="BQ173" s="42"/>
      <c r="BR173" s="140"/>
      <c r="BS173" s="42"/>
      <c r="BT173" s="42"/>
      <c r="BU173" s="140"/>
      <c r="BV173" s="42"/>
      <c r="BW173" s="42"/>
      <c r="BX173" s="42"/>
      <c r="BY173" s="42"/>
      <c r="BZ173" s="42"/>
      <c r="CA173" s="140"/>
      <c r="CB173" s="42"/>
      <c r="CC173" s="42"/>
      <c r="CD173" s="140"/>
      <c r="CE173" s="42"/>
      <c r="CF173" s="42"/>
      <c r="CG173" s="140"/>
      <c r="CH173" s="42"/>
      <c r="CI173" s="42"/>
      <c r="CJ173" s="140"/>
      <c r="CK173" s="42"/>
      <c r="CL173" s="42"/>
      <c r="CM173" s="140"/>
      <c r="CN173" s="42"/>
      <c r="CO173" s="42"/>
      <c r="CP173" s="147"/>
      <c r="CQ173" s="46"/>
      <c r="CR173" s="42"/>
      <c r="CS173" s="140"/>
      <c r="CT173" s="46"/>
      <c r="CU173" s="42"/>
      <c r="CV173" s="140"/>
      <c r="CW173" s="46"/>
      <c r="CX173" s="42"/>
      <c r="CY173" s="140"/>
      <c r="CZ173" s="46">
        <v>3717</v>
      </c>
      <c r="DA173" s="42">
        <v>3717</v>
      </c>
      <c r="DB173" s="42">
        <f t="shared" si="780"/>
        <v>100</v>
      </c>
      <c r="DC173" s="46"/>
      <c r="DD173" s="42"/>
      <c r="DE173" s="140"/>
      <c r="DF173" s="46"/>
      <c r="DG173" s="42"/>
      <c r="DH173" s="140"/>
      <c r="DI173" s="42"/>
      <c r="DJ173" s="42"/>
      <c r="DK173" s="140"/>
      <c r="DL173" s="42"/>
      <c r="DM173" s="42"/>
      <c r="DN173" s="140"/>
      <c r="DO173" s="46"/>
      <c r="DP173" s="42"/>
      <c r="DQ173" s="140"/>
      <c r="DR173" s="46"/>
      <c r="DS173" s="42"/>
      <c r="DT173" s="140"/>
      <c r="DU173" s="46"/>
      <c r="DV173" s="42"/>
      <c r="DW173" s="140"/>
      <c r="DX173" s="46"/>
      <c r="DY173" s="42"/>
      <c r="DZ173" s="140"/>
      <c r="EA173" s="42"/>
      <c r="EB173" s="42"/>
      <c r="EC173" s="140"/>
      <c r="ED173" s="42"/>
      <c r="EE173" s="42"/>
      <c r="EF173" s="46"/>
      <c r="EG173" s="42"/>
      <c r="EH173" s="42"/>
      <c r="EI173" s="140"/>
      <c r="EJ173" s="42"/>
      <c r="EK173" s="42"/>
      <c r="EL173" s="140"/>
      <c r="EM173" s="42"/>
      <c r="EN173" s="42"/>
      <c r="EO173" s="140"/>
      <c r="EP173" s="42"/>
      <c r="EQ173" s="42"/>
      <c r="ER173" s="46"/>
      <c r="ES173" s="42"/>
      <c r="ET173" s="42"/>
      <c r="EU173" s="46"/>
      <c r="EV173" s="42"/>
      <c r="EW173" s="42"/>
      <c r="EX173" s="42"/>
      <c r="EY173" s="42"/>
      <c r="EZ173" s="42"/>
      <c r="FA173" s="42"/>
      <c r="FB173" s="42"/>
      <c r="FC173" s="42"/>
      <c r="FD173" s="42"/>
      <c r="FE173" s="42"/>
      <c r="FF173" s="42"/>
      <c r="FG173" s="42"/>
      <c r="FH173" s="42"/>
      <c r="FI173" s="42"/>
      <c r="FJ173" s="42"/>
      <c r="FK173" s="42"/>
      <c r="FL173" s="42"/>
      <c r="FM173" s="42"/>
      <c r="FN173" s="42"/>
      <c r="FO173" s="42"/>
      <c r="FP173" s="42"/>
      <c r="FQ173" s="42"/>
      <c r="FR173" s="42"/>
      <c r="FS173" s="42"/>
      <c r="FT173" s="42"/>
      <c r="FU173" s="42"/>
      <c r="FV173" s="42"/>
      <c r="FW173" s="42"/>
      <c r="FX173" s="42"/>
      <c r="FY173" s="42"/>
      <c r="FZ173" s="42"/>
      <c r="GA173" s="42"/>
      <c r="GB173" s="42"/>
      <c r="GC173" s="42"/>
      <c r="GD173" s="42"/>
      <c r="GE173" s="42"/>
      <c r="GF173" s="42"/>
      <c r="GG173" s="42"/>
      <c r="GH173" s="42"/>
      <c r="GI173" s="42"/>
      <c r="GJ173" s="42"/>
      <c r="GK173" s="42"/>
      <c r="GL173" s="42"/>
      <c r="GM173" s="42"/>
      <c r="GN173" s="42"/>
      <c r="GO173" s="46"/>
      <c r="GP173" s="42"/>
      <c r="GQ173" s="140"/>
      <c r="GR173" s="46"/>
      <c r="GS173" s="42"/>
      <c r="GT173" s="140"/>
      <c r="GU173" s="42"/>
      <c r="GV173" s="42"/>
      <c r="GW173" s="42"/>
      <c r="GX173" s="42"/>
      <c r="GY173" s="42"/>
      <c r="GZ173" s="42"/>
      <c r="HA173" s="42"/>
      <c r="HB173" s="42"/>
      <c r="HC173" s="42"/>
      <c r="HD173" s="42"/>
      <c r="HE173" s="42"/>
      <c r="HF173" s="42"/>
      <c r="HG173" s="42"/>
      <c r="HH173" s="42"/>
      <c r="HI173" s="42"/>
      <c r="HJ173" s="42"/>
      <c r="HK173" s="42"/>
      <c r="HL173" s="42"/>
      <c r="HM173" s="42"/>
      <c r="HN173" s="42"/>
      <c r="HO173" s="42"/>
      <c r="HP173" s="42"/>
      <c r="HQ173" s="42"/>
      <c r="HR173" s="42"/>
      <c r="HS173" s="42"/>
      <c r="HT173" s="42"/>
      <c r="HU173" s="42"/>
    </row>
    <row r="174" spans="1:229" s="18" customFormat="1" ht="15.75" x14ac:dyDescent="0.25">
      <c r="A174" s="23" t="s">
        <v>570</v>
      </c>
      <c r="B174" s="159">
        <f t="shared" si="690"/>
        <v>4297.6084000000001</v>
      </c>
      <c r="C174" s="159">
        <f t="shared" si="691"/>
        <v>4297.6084000000001</v>
      </c>
      <c r="D174" s="42">
        <f t="shared" si="826"/>
        <v>100</v>
      </c>
      <c r="E174" s="42"/>
      <c r="F174" s="42"/>
      <c r="G174" s="42"/>
      <c r="H174" s="42"/>
      <c r="I174" s="42"/>
      <c r="J174" s="46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6"/>
      <c r="Z174" s="42"/>
      <c r="AA174" s="42"/>
      <c r="AB174" s="42"/>
      <c r="AC174" s="42"/>
      <c r="AD174" s="42"/>
      <c r="AE174" s="42"/>
      <c r="AF174" s="42"/>
      <c r="AG174" s="42"/>
      <c r="AH174" s="46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>
        <v>1156.6083999999998</v>
      </c>
      <c r="AY174" s="42">
        <v>1156.6083999999998</v>
      </c>
      <c r="AZ174" s="42">
        <f t="shared" si="692"/>
        <v>100</v>
      </c>
      <c r="BA174" s="42"/>
      <c r="BB174" s="42"/>
      <c r="BC174" s="42"/>
      <c r="BD174" s="143"/>
      <c r="BE174" s="143"/>
      <c r="BF174" s="143"/>
      <c r="BG174" s="42"/>
      <c r="BH174" s="42"/>
      <c r="BI174" s="46"/>
      <c r="BJ174" s="42"/>
      <c r="BK174" s="42"/>
      <c r="BL174" s="140"/>
      <c r="BM174" s="42"/>
      <c r="BN174" s="42"/>
      <c r="BO174" s="140"/>
      <c r="BP174" s="42"/>
      <c r="BQ174" s="42"/>
      <c r="BR174" s="140"/>
      <c r="BS174" s="42"/>
      <c r="BT174" s="42"/>
      <c r="BU174" s="140"/>
      <c r="BV174" s="42"/>
      <c r="BW174" s="42"/>
      <c r="BX174" s="42"/>
      <c r="BY174" s="42"/>
      <c r="BZ174" s="42"/>
      <c r="CA174" s="140"/>
      <c r="CB174" s="42"/>
      <c r="CC174" s="42"/>
      <c r="CD174" s="140"/>
      <c r="CE174" s="42"/>
      <c r="CF174" s="42"/>
      <c r="CG174" s="140"/>
      <c r="CH174" s="42"/>
      <c r="CI174" s="42"/>
      <c r="CJ174" s="140"/>
      <c r="CK174" s="42"/>
      <c r="CL174" s="42"/>
      <c r="CM174" s="140"/>
      <c r="CN174" s="42"/>
      <c r="CO174" s="42"/>
      <c r="CP174" s="147"/>
      <c r="CQ174" s="46"/>
      <c r="CR174" s="42"/>
      <c r="CS174" s="140"/>
      <c r="CT174" s="46"/>
      <c r="CU174" s="42"/>
      <c r="CV174" s="140"/>
      <c r="CW174" s="46"/>
      <c r="CX174" s="42"/>
      <c r="CY174" s="140"/>
      <c r="CZ174" s="46">
        <v>3141</v>
      </c>
      <c r="DA174" s="42">
        <v>3141</v>
      </c>
      <c r="DB174" s="42">
        <f t="shared" si="780"/>
        <v>100</v>
      </c>
      <c r="DC174" s="46"/>
      <c r="DD174" s="42"/>
      <c r="DE174" s="140"/>
      <c r="DF174" s="46"/>
      <c r="DG174" s="42"/>
      <c r="DH174" s="140"/>
      <c r="DI174" s="42"/>
      <c r="DJ174" s="42"/>
      <c r="DK174" s="140"/>
      <c r="DL174" s="42"/>
      <c r="DM174" s="42"/>
      <c r="DN174" s="140"/>
      <c r="DO174" s="46"/>
      <c r="DP174" s="42"/>
      <c r="DQ174" s="140"/>
      <c r="DR174" s="46"/>
      <c r="DS174" s="42"/>
      <c r="DT174" s="140"/>
      <c r="DU174" s="46"/>
      <c r="DV174" s="42"/>
      <c r="DW174" s="140"/>
      <c r="DX174" s="46"/>
      <c r="DY174" s="42"/>
      <c r="DZ174" s="140"/>
      <c r="EA174" s="42"/>
      <c r="EB174" s="42"/>
      <c r="EC174" s="140"/>
      <c r="ED174" s="42"/>
      <c r="EE174" s="42"/>
      <c r="EF174" s="46"/>
      <c r="EG174" s="42"/>
      <c r="EH174" s="42"/>
      <c r="EI174" s="140"/>
      <c r="EJ174" s="42"/>
      <c r="EK174" s="42"/>
      <c r="EL174" s="140"/>
      <c r="EM174" s="42"/>
      <c r="EN174" s="42"/>
      <c r="EO174" s="140"/>
      <c r="EP174" s="42"/>
      <c r="EQ174" s="42"/>
      <c r="ER174" s="46"/>
      <c r="ES174" s="42"/>
      <c r="ET174" s="42"/>
      <c r="EU174" s="46"/>
      <c r="EV174" s="42"/>
      <c r="EW174" s="42"/>
      <c r="EX174" s="42"/>
      <c r="EY174" s="42"/>
      <c r="EZ174" s="42"/>
      <c r="FA174" s="42"/>
      <c r="FB174" s="42"/>
      <c r="FC174" s="42"/>
      <c r="FD174" s="42"/>
      <c r="FE174" s="42"/>
      <c r="FF174" s="42"/>
      <c r="FG174" s="42"/>
      <c r="FH174" s="42"/>
      <c r="FI174" s="42"/>
      <c r="FJ174" s="42"/>
      <c r="FK174" s="42"/>
      <c r="FL174" s="42"/>
      <c r="FM174" s="42"/>
      <c r="FN174" s="42"/>
      <c r="FO174" s="42"/>
      <c r="FP174" s="42"/>
      <c r="FQ174" s="42"/>
      <c r="FR174" s="42"/>
      <c r="FS174" s="42"/>
      <c r="FT174" s="42"/>
      <c r="FU174" s="42"/>
      <c r="FV174" s="42"/>
      <c r="FW174" s="42"/>
      <c r="FX174" s="42"/>
      <c r="FY174" s="42"/>
      <c r="FZ174" s="42"/>
      <c r="GA174" s="42"/>
      <c r="GB174" s="42"/>
      <c r="GC174" s="42"/>
      <c r="GD174" s="42"/>
      <c r="GE174" s="42"/>
      <c r="GF174" s="42"/>
      <c r="GG174" s="42"/>
      <c r="GH174" s="42"/>
      <c r="GI174" s="42"/>
      <c r="GJ174" s="42"/>
      <c r="GK174" s="42"/>
      <c r="GL174" s="42"/>
      <c r="GM174" s="42"/>
      <c r="GN174" s="42"/>
      <c r="GO174" s="46"/>
      <c r="GP174" s="42"/>
      <c r="GQ174" s="140"/>
      <c r="GR174" s="46"/>
      <c r="GS174" s="42"/>
      <c r="GT174" s="140"/>
      <c r="GU174" s="42"/>
      <c r="GV174" s="42"/>
      <c r="GW174" s="42"/>
      <c r="GX174" s="42"/>
      <c r="GY174" s="42"/>
      <c r="GZ174" s="42"/>
      <c r="HA174" s="42"/>
      <c r="HB174" s="42"/>
      <c r="HC174" s="42"/>
      <c r="HD174" s="42"/>
      <c r="HE174" s="42"/>
      <c r="HF174" s="42"/>
      <c r="HG174" s="42"/>
      <c r="HH174" s="42"/>
      <c r="HI174" s="42"/>
      <c r="HJ174" s="42"/>
      <c r="HK174" s="42"/>
      <c r="HL174" s="42"/>
      <c r="HM174" s="42"/>
      <c r="HN174" s="42"/>
      <c r="HO174" s="42"/>
      <c r="HP174" s="42"/>
      <c r="HQ174" s="42"/>
      <c r="HR174" s="42"/>
      <c r="HS174" s="42"/>
      <c r="HT174" s="42"/>
      <c r="HU174" s="42"/>
    </row>
    <row r="175" spans="1:229" s="18" customFormat="1" ht="15.75" x14ac:dyDescent="0.25">
      <c r="A175" s="23" t="s">
        <v>456</v>
      </c>
      <c r="B175" s="159">
        <f t="shared" si="690"/>
        <v>6840</v>
      </c>
      <c r="C175" s="159">
        <f t="shared" si="691"/>
        <v>6840</v>
      </c>
      <c r="D175" s="42">
        <f t="shared" si="826"/>
        <v>100</v>
      </c>
      <c r="E175" s="42"/>
      <c r="F175" s="42"/>
      <c r="G175" s="42"/>
      <c r="H175" s="42"/>
      <c r="I175" s="42"/>
      <c r="J175" s="46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6"/>
      <c r="Z175" s="42"/>
      <c r="AA175" s="42"/>
      <c r="AB175" s="42"/>
      <c r="AC175" s="42"/>
      <c r="AD175" s="42"/>
      <c r="AE175" s="42"/>
      <c r="AF175" s="42"/>
      <c r="AG175" s="42"/>
      <c r="AH175" s="46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143"/>
      <c r="BE175" s="143"/>
      <c r="BF175" s="143"/>
      <c r="BG175" s="42"/>
      <c r="BH175" s="42"/>
      <c r="BI175" s="46"/>
      <c r="BJ175" s="42"/>
      <c r="BK175" s="42"/>
      <c r="BL175" s="140"/>
      <c r="BM175" s="42"/>
      <c r="BN175" s="42"/>
      <c r="BO175" s="140"/>
      <c r="BP175" s="42"/>
      <c r="BQ175" s="42"/>
      <c r="BR175" s="140"/>
      <c r="BS175" s="42"/>
      <c r="BT175" s="42"/>
      <c r="BU175" s="140"/>
      <c r="BV175" s="42"/>
      <c r="BW175" s="42"/>
      <c r="BX175" s="42"/>
      <c r="BY175" s="42"/>
      <c r="BZ175" s="42"/>
      <c r="CA175" s="140"/>
      <c r="CB175" s="42"/>
      <c r="CC175" s="42"/>
      <c r="CD175" s="140"/>
      <c r="CE175" s="42"/>
      <c r="CF175" s="42"/>
      <c r="CG175" s="140"/>
      <c r="CH175" s="42"/>
      <c r="CI175" s="42"/>
      <c r="CJ175" s="140"/>
      <c r="CK175" s="42"/>
      <c r="CL175" s="42"/>
      <c r="CM175" s="140"/>
      <c r="CN175" s="42"/>
      <c r="CO175" s="42"/>
      <c r="CP175" s="147"/>
      <c r="CQ175" s="46"/>
      <c r="CR175" s="42"/>
      <c r="CS175" s="140"/>
      <c r="CT175" s="46"/>
      <c r="CU175" s="42"/>
      <c r="CV175" s="140"/>
      <c r="CW175" s="46"/>
      <c r="CX175" s="42"/>
      <c r="CY175" s="140"/>
      <c r="CZ175" s="46">
        <v>6840</v>
      </c>
      <c r="DA175" s="42">
        <v>6840</v>
      </c>
      <c r="DB175" s="42">
        <f t="shared" si="780"/>
        <v>100</v>
      </c>
      <c r="DC175" s="46"/>
      <c r="DD175" s="42"/>
      <c r="DE175" s="140"/>
      <c r="DF175" s="46"/>
      <c r="DG175" s="42"/>
      <c r="DH175" s="140"/>
      <c r="DI175" s="42"/>
      <c r="DJ175" s="42"/>
      <c r="DK175" s="140"/>
      <c r="DL175" s="42"/>
      <c r="DM175" s="42"/>
      <c r="DN175" s="140"/>
      <c r="DO175" s="46"/>
      <c r="DP175" s="42"/>
      <c r="DQ175" s="140"/>
      <c r="DR175" s="46"/>
      <c r="DS175" s="42"/>
      <c r="DT175" s="140"/>
      <c r="DU175" s="46"/>
      <c r="DV175" s="42"/>
      <c r="DW175" s="140"/>
      <c r="DX175" s="46"/>
      <c r="DY175" s="42"/>
      <c r="DZ175" s="140"/>
      <c r="EA175" s="42"/>
      <c r="EB175" s="42"/>
      <c r="EC175" s="140"/>
      <c r="ED175" s="42"/>
      <c r="EE175" s="42"/>
      <c r="EF175" s="46"/>
      <c r="EG175" s="42"/>
      <c r="EH175" s="42"/>
      <c r="EI175" s="140"/>
      <c r="EJ175" s="42"/>
      <c r="EK175" s="42"/>
      <c r="EL175" s="140"/>
      <c r="EM175" s="42"/>
      <c r="EN175" s="42"/>
      <c r="EO175" s="140"/>
      <c r="EP175" s="42"/>
      <c r="EQ175" s="42"/>
      <c r="ER175" s="46"/>
      <c r="ES175" s="42"/>
      <c r="ET175" s="42"/>
      <c r="EU175" s="46"/>
      <c r="EV175" s="42"/>
      <c r="EW175" s="42"/>
      <c r="EX175" s="42"/>
      <c r="EY175" s="42"/>
      <c r="EZ175" s="42"/>
      <c r="FA175" s="42"/>
      <c r="FB175" s="42"/>
      <c r="FC175" s="42"/>
      <c r="FD175" s="42"/>
      <c r="FE175" s="42"/>
      <c r="FF175" s="42"/>
      <c r="FG175" s="42"/>
      <c r="FH175" s="42"/>
      <c r="FI175" s="42"/>
      <c r="FJ175" s="42"/>
      <c r="FK175" s="42"/>
      <c r="FL175" s="42"/>
      <c r="FM175" s="42"/>
      <c r="FN175" s="42"/>
      <c r="FO175" s="42"/>
      <c r="FP175" s="42"/>
      <c r="FQ175" s="42"/>
      <c r="FR175" s="42"/>
      <c r="FS175" s="42"/>
      <c r="FT175" s="42"/>
      <c r="FU175" s="42"/>
      <c r="FV175" s="42"/>
      <c r="FW175" s="42"/>
      <c r="FX175" s="42"/>
      <c r="FY175" s="42"/>
      <c r="FZ175" s="42"/>
      <c r="GA175" s="42"/>
      <c r="GB175" s="42"/>
      <c r="GC175" s="42"/>
      <c r="GD175" s="42"/>
      <c r="GE175" s="42"/>
      <c r="GF175" s="42"/>
      <c r="GG175" s="42"/>
      <c r="GH175" s="42"/>
      <c r="GI175" s="42"/>
      <c r="GJ175" s="42"/>
      <c r="GK175" s="42"/>
      <c r="GL175" s="42"/>
      <c r="GM175" s="42"/>
      <c r="GN175" s="42"/>
      <c r="GO175" s="46"/>
      <c r="GP175" s="42"/>
      <c r="GQ175" s="140"/>
      <c r="GR175" s="46"/>
      <c r="GS175" s="42"/>
      <c r="GT175" s="140"/>
      <c r="GU175" s="42"/>
      <c r="GV175" s="42"/>
      <c r="GW175" s="42"/>
      <c r="GX175" s="42"/>
      <c r="GY175" s="42"/>
      <c r="GZ175" s="42"/>
      <c r="HA175" s="42"/>
      <c r="HB175" s="42"/>
      <c r="HC175" s="42"/>
      <c r="HD175" s="42"/>
      <c r="HE175" s="42"/>
      <c r="HF175" s="42"/>
      <c r="HG175" s="42"/>
      <c r="HH175" s="42"/>
      <c r="HI175" s="42"/>
      <c r="HJ175" s="42"/>
      <c r="HK175" s="42"/>
      <c r="HL175" s="42"/>
      <c r="HM175" s="42"/>
      <c r="HN175" s="42"/>
      <c r="HO175" s="42"/>
      <c r="HP175" s="42"/>
      <c r="HQ175" s="42"/>
      <c r="HR175" s="42"/>
      <c r="HS175" s="42"/>
      <c r="HT175" s="42"/>
      <c r="HU175" s="42"/>
    </row>
    <row r="176" spans="1:229" s="18" customFormat="1" ht="15.75" x14ac:dyDescent="0.25">
      <c r="A176" s="23" t="s">
        <v>261</v>
      </c>
      <c r="B176" s="159">
        <f t="shared" si="690"/>
        <v>0</v>
      </c>
      <c r="C176" s="159">
        <f t="shared" si="691"/>
        <v>0</v>
      </c>
      <c r="D176" s="42"/>
      <c r="E176" s="42"/>
      <c r="F176" s="42"/>
      <c r="G176" s="42"/>
      <c r="H176" s="42"/>
      <c r="I176" s="42"/>
      <c r="J176" s="46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6"/>
      <c r="Z176" s="42"/>
      <c r="AA176" s="42"/>
      <c r="AB176" s="42"/>
      <c r="AC176" s="42"/>
      <c r="AD176" s="42"/>
      <c r="AE176" s="42"/>
      <c r="AF176" s="42"/>
      <c r="AG176" s="42"/>
      <c r="AH176" s="46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143"/>
      <c r="BE176" s="143"/>
      <c r="BF176" s="143"/>
      <c r="BG176" s="42"/>
      <c r="BH176" s="42"/>
      <c r="BI176" s="46"/>
      <c r="BJ176" s="42"/>
      <c r="BK176" s="42"/>
      <c r="BL176" s="140"/>
      <c r="BM176" s="42"/>
      <c r="BN176" s="42"/>
      <c r="BO176" s="140"/>
      <c r="BP176" s="42"/>
      <c r="BQ176" s="42"/>
      <c r="BR176" s="140"/>
      <c r="BS176" s="42"/>
      <c r="BT176" s="42"/>
      <c r="BU176" s="140"/>
      <c r="BV176" s="42"/>
      <c r="BW176" s="42"/>
      <c r="BX176" s="140"/>
      <c r="BY176" s="42"/>
      <c r="BZ176" s="42"/>
      <c r="CA176" s="140"/>
      <c r="CB176" s="42"/>
      <c r="CC176" s="42"/>
      <c r="CD176" s="140"/>
      <c r="CE176" s="42"/>
      <c r="CF176" s="42"/>
      <c r="CG176" s="140"/>
      <c r="CH176" s="42"/>
      <c r="CI176" s="42"/>
      <c r="CJ176" s="140"/>
      <c r="CK176" s="42"/>
      <c r="CL176" s="42"/>
      <c r="CM176" s="140"/>
      <c r="CN176" s="42"/>
      <c r="CO176" s="42"/>
      <c r="CP176" s="147"/>
      <c r="CQ176" s="46"/>
      <c r="CR176" s="42"/>
      <c r="CS176" s="140"/>
      <c r="CT176" s="46"/>
      <c r="CU176" s="42"/>
      <c r="CV176" s="140"/>
      <c r="CW176" s="46"/>
      <c r="CX176" s="42"/>
      <c r="CY176" s="140"/>
      <c r="CZ176" s="46"/>
      <c r="DA176" s="42"/>
      <c r="DB176" s="42"/>
      <c r="DC176" s="46"/>
      <c r="DD176" s="42"/>
      <c r="DE176" s="140"/>
      <c r="DF176" s="46"/>
      <c r="DG176" s="42"/>
      <c r="DH176" s="140"/>
      <c r="DI176" s="42"/>
      <c r="DJ176" s="42"/>
      <c r="DK176" s="140"/>
      <c r="DL176" s="42"/>
      <c r="DM176" s="42"/>
      <c r="DN176" s="140"/>
      <c r="DO176" s="46"/>
      <c r="DP176" s="42"/>
      <c r="DQ176" s="140"/>
      <c r="DR176" s="46"/>
      <c r="DS176" s="42"/>
      <c r="DT176" s="140"/>
      <c r="DU176" s="46"/>
      <c r="DV176" s="42"/>
      <c r="DW176" s="140"/>
      <c r="DX176" s="46"/>
      <c r="DY176" s="42"/>
      <c r="DZ176" s="140"/>
      <c r="EA176" s="42"/>
      <c r="EB176" s="42"/>
      <c r="EC176" s="140"/>
      <c r="ED176" s="42"/>
      <c r="EE176" s="42"/>
      <c r="EF176" s="46"/>
      <c r="EG176" s="42"/>
      <c r="EH176" s="42"/>
      <c r="EI176" s="140"/>
      <c r="EJ176" s="42"/>
      <c r="EK176" s="42"/>
      <c r="EL176" s="140"/>
      <c r="EM176" s="42"/>
      <c r="EN176" s="42"/>
      <c r="EO176" s="140"/>
      <c r="EP176" s="42"/>
      <c r="EQ176" s="42"/>
      <c r="ER176" s="46"/>
      <c r="ES176" s="42"/>
      <c r="ET176" s="42"/>
      <c r="EU176" s="46"/>
      <c r="EV176" s="42"/>
      <c r="EW176" s="42"/>
      <c r="EX176" s="42"/>
      <c r="EY176" s="42"/>
      <c r="EZ176" s="42"/>
      <c r="FA176" s="42"/>
      <c r="FB176" s="42"/>
      <c r="FC176" s="42"/>
      <c r="FD176" s="42"/>
      <c r="FE176" s="42"/>
      <c r="FF176" s="42"/>
      <c r="FG176" s="42"/>
      <c r="FH176" s="42"/>
      <c r="FI176" s="42"/>
      <c r="FJ176" s="42"/>
      <c r="FK176" s="42"/>
      <c r="FL176" s="42"/>
      <c r="FM176" s="42"/>
      <c r="FN176" s="42"/>
      <c r="FO176" s="42"/>
      <c r="FP176" s="42"/>
      <c r="FQ176" s="42"/>
      <c r="FR176" s="42"/>
      <c r="FS176" s="42"/>
      <c r="FT176" s="42"/>
      <c r="FU176" s="42"/>
      <c r="FV176" s="42"/>
      <c r="FW176" s="42"/>
      <c r="FX176" s="42"/>
      <c r="FY176" s="42"/>
      <c r="FZ176" s="42"/>
      <c r="GA176" s="42"/>
      <c r="GB176" s="42"/>
      <c r="GC176" s="42"/>
      <c r="GD176" s="42"/>
      <c r="GE176" s="42"/>
      <c r="GF176" s="42"/>
      <c r="GG176" s="42"/>
      <c r="GH176" s="42"/>
      <c r="GI176" s="42"/>
      <c r="GJ176" s="42"/>
      <c r="GK176" s="42"/>
      <c r="GL176" s="42"/>
      <c r="GM176" s="42"/>
      <c r="GN176" s="42"/>
      <c r="GO176" s="46"/>
      <c r="GP176" s="42"/>
      <c r="GQ176" s="140"/>
      <c r="GR176" s="46"/>
      <c r="GS176" s="42"/>
      <c r="GT176" s="140"/>
      <c r="GU176" s="42"/>
      <c r="GV176" s="42"/>
      <c r="GW176" s="42"/>
      <c r="GX176" s="42"/>
      <c r="GY176" s="42"/>
      <c r="GZ176" s="42"/>
      <c r="HA176" s="42"/>
      <c r="HB176" s="42"/>
      <c r="HC176" s="42"/>
      <c r="HD176" s="42"/>
      <c r="HE176" s="42"/>
      <c r="HF176" s="42"/>
      <c r="HG176" s="42"/>
      <c r="HH176" s="42"/>
      <c r="HI176" s="42"/>
      <c r="HJ176" s="42"/>
      <c r="HK176" s="42"/>
      <c r="HL176" s="42"/>
      <c r="HM176" s="42"/>
      <c r="HN176" s="42"/>
      <c r="HO176" s="42"/>
      <c r="HP176" s="42"/>
      <c r="HQ176" s="42"/>
      <c r="HR176" s="42"/>
      <c r="HS176" s="42"/>
      <c r="HT176" s="42"/>
      <c r="HU176" s="42"/>
    </row>
    <row r="177" spans="1:229" s="18" customFormat="1" ht="15.75" x14ac:dyDescent="0.25">
      <c r="A177" s="23" t="s">
        <v>457</v>
      </c>
      <c r="B177" s="159">
        <f t="shared" si="690"/>
        <v>8184</v>
      </c>
      <c r="C177" s="159">
        <f t="shared" si="691"/>
        <v>6383.52</v>
      </c>
      <c r="D177" s="42">
        <f t="shared" si="826"/>
        <v>78</v>
      </c>
      <c r="E177" s="42"/>
      <c r="F177" s="42"/>
      <c r="G177" s="42"/>
      <c r="H177" s="42"/>
      <c r="I177" s="42"/>
      <c r="J177" s="46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6"/>
      <c r="Z177" s="42"/>
      <c r="AA177" s="42"/>
      <c r="AB177" s="42"/>
      <c r="AC177" s="42"/>
      <c r="AD177" s="42"/>
      <c r="AE177" s="42"/>
      <c r="AF177" s="42"/>
      <c r="AG177" s="42"/>
      <c r="AH177" s="46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143"/>
      <c r="BE177" s="143"/>
      <c r="BF177" s="143"/>
      <c r="BG177" s="42"/>
      <c r="BH177" s="42"/>
      <c r="BI177" s="46"/>
      <c r="BJ177" s="42"/>
      <c r="BK177" s="42"/>
      <c r="BL177" s="140"/>
      <c r="BM177" s="42"/>
      <c r="BN177" s="42"/>
      <c r="BO177" s="140"/>
      <c r="BP177" s="42"/>
      <c r="BQ177" s="42"/>
      <c r="BR177" s="140"/>
      <c r="BS177" s="42"/>
      <c r="BT177" s="42"/>
      <c r="BU177" s="140"/>
      <c r="BV177" s="42"/>
      <c r="BW177" s="42"/>
      <c r="BX177" s="140"/>
      <c r="BY177" s="42"/>
      <c r="BZ177" s="42"/>
      <c r="CA177" s="140"/>
      <c r="CB177" s="42"/>
      <c r="CC177" s="42"/>
      <c r="CD177" s="140"/>
      <c r="CE177" s="42"/>
      <c r="CF177" s="42"/>
      <c r="CG177" s="140"/>
      <c r="CH177" s="42"/>
      <c r="CI177" s="42"/>
      <c r="CJ177" s="140"/>
      <c r="CK177" s="42"/>
      <c r="CL177" s="42"/>
      <c r="CM177" s="140"/>
      <c r="CN177" s="42"/>
      <c r="CO177" s="42"/>
      <c r="CP177" s="147"/>
      <c r="CQ177" s="46"/>
      <c r="CR177" s="42"/>
      <c r="CS177" s="140"/>
      <c r="CT177" s="46"/>
      <c r="CU177" s="42"/>
      <c r="CV177" s="140"/>
      <c r="CW177" s="46"/>
      <c r="CX177" s="42"/>
      <c r="CY177" s="140"/>
      <c r="CZ177" s="46">
        <v>8184</v>
      </c>
      <c r="DA177" s="42">
        <v>6383.52</v>
      </c>
      <c r="DB177" s="42">
        <f t="shared" si="780"/>
        <v>78</v>
      </c>
      <c r="DC177" s="46"/>
      <c r="DD177" s="42"/>
      <c r="DE177" s="140"/>
      <c r="DF177" s="46"/>
      <c r="DG177" s="42"/>
      <c r="DH177" s="140"/>
      <c r="DI177" s="42"/>
      <c r="DJ177" s="42"/>
      <c r="DK177" s="140"/>
      <c r="DL177" s="42"/>
      <c r="DM177" s="42"/>
      <c r="DN177" s="140"/>
      <c r="DO177" s="46"/>
      <c r="DP177" s="42"/>
      <c r="DQ177" s="140"/>
      <c r="DR177" s="46"/>
      <c r="DS177" s="42"/>
      <c r="DT177" s="140"/>
      <c r="DU177" s="46"/>
      <c r="DV177" s="42"/>
      <c r="DW177" s="140"/>
      <c r="DX177" s="46"/>
      <c r="DY177" s="42"/>
      <c r="DZ177" s="140"/>
      <c r="EA177" s="42"/>
      <c r="EB177" s="42"/>
      <c r="EC177" s="140"/>
      <c r="ED177" s="42"/>
      <c r="EE177" s="42"/>
      <c r="EF177" s="46"/>
      <c r="EG177" s="42"/>
      <c r="EH177" s="42"/>
      <c r="EI177" s="140"/>
      <c r="EJ177" s="42"/>
      <c r="EK177" s="42"/>
      <c r="EL177" s="140"/>
      <c r="EM177" s="42"/>
      <c r="EN177" s="42"/>
      <c r="EO177" s="140"/>
      <c r="EP177" s="42"/>
      <c r="EQ177" s="42"/>
      <c r="ER177" s="46"/>
      <c r="ES177" s="42"/>
      <c r="ET177" s="42"/>
      <c r="EU177" s="46"/>
      <c r="EV177" s="42"/>
      <c r="EW177" s="42"/>
      <c r="EX177" s="42"/>
      <c r="EY177" s="42"/>
      <c r="EZ177" s="42"/>
      <c r="FA177" s="42"/>
      <c r="FB177" s="42"/>
      <c r="FC177" s="42"/>
      <c r="FD177" s="42"/>
      <c r="FE177" s="42"/>
      <c r="FF177" s="42"/>
      <c r="FG177" s="42"/>
      <c r="FH177" s="42"/>
      <c r="FI177" s="42"/>
      <c r="FJ177" s="42"/>
      <c r="FK177" s="42"/>
      <c r="FL177" s="42"/>
      <c r="FM177" s="42"/>
      <c r="FN177" s="42"/>
      <c r="FO177" s="42"/>
      <c r="FP177" s="42"/>
      <c r="FQ177" s="42"/>
      <c r="FR177" s="42"/>
      <c r="FS177" s="42"/>
      <c r="FT177" s="42"/>
      <c r="FU177" s="42"/>
      <c r="FV177" s="42"/>
      <c r="FW177" s="42"/>
      <c r="FX177" s="42"/>
      <c r="FY177" s="42"/>
      <c r="FZ177" s="42"/>
      <c r="GA177" s="42"/>
      <c r="GB177" s="42"/>
      <c r="GC177" s="42"/>
      <c r="GD177" s="42"/>
      <c r="GE177" s="42"/>
      <c r="GF177" s="42"/>
      <c r="GG177" s="42"/>
      <c r="GH177" s="42"/>
      <c r="GI177" s="42"/>
      <c r="GJ177" s="42"/>
      <c r="GK177" s="42"/>
      <c r="GL177" s="42"/>
      <c r="GM177" s="42"/>
      <c r="GN177" s="42"/>
      <c r="GO177" s="46"/>
      <c r="GP177" s="42"/>
      <c r="GQ177" s="140"/>
      <c r="GR177" s="46"/>
      <c r="GS177" s="42"/>
      <c r="GT177" s="140"/>
      <c r="GU177" s="42"/>
      <c r="GV177" s="42"/>
      <c r="GW177" s="42"/>
      <c r="GX177" s="42"/>
      <c r="GY177" s="42"/>
      <c r="GZ177" s="42"/>
      <c r="HA177" s="42"/>
      <c r="HB177" s="42"/>
      <c r="HC177" s="42"/>
      <c r="HD177" s="42"/>
      <c r="HE177" s="42"/>
      <c r="HF177" s="42"/>
      <c r="HG177" s="42"/>
      <c r="HH177" s="42"/>
      <c r="HI177" s="42"/>
      <c r="HJ177" s="42"/>
      <c r="HK177" s="42"/>
      <c r="HL177" s="42"/>
      <c r="HM177" s="42"/>
      <c r="HN177" s="42"/>
      <c r="HO177" s="42"/>
      <c r="HP177" s="42"/>
      <c r="HQ177" s="42"/>
      <c r="HR177" s="42"/>
      <c r="HS177" s="42"/>
      <c r="HT177" s="42"/>
      <c r="HU177" s="42"/>
    </row>
    <row r="178" spans="1:229" s="18" customFormat="1" ht="15.75" x14ac:dyDescent="0.25">
      <c r="A178" s="23" t="s">
        <v>458</v>
      </c>
      <c r="B178" s="159">
        <f t="shared" si="690"/>
        <v>12555</v>
      </c>
      <c r="C178" s="159">
        <f t="shared" si="691"/>
        <v>12555</v>
      </c>
      <c r="D178" s="42">
        <f t="shared" si="826"/>
        <v>100</v>
      </c>
      <c r="E178" s="42"/>
      <c r="F178" s="42"/>
      <c r="G178" s="42"/>
      <c r="H178" s="42"/>
      <c r="I178" s="42"/>
      <c r="J178" s="46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6"/>
      <c r="Z178" s="42"/>
      <c r="AA178" s="42"/>
      <c r="AB178" s="42"/>
      <c r="AC178" s="42"/>
      <c r="AD178" s="42"/>
      <c r="AE178" s="42"/>
      <c r="AF178" s="42"/>
      <c r="AG178" s="42"/>
      <c r="AH178" s="46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143"/>
      <c r="BE178" s="143"/>
      <c r="BF178" s="143"/>
      <c r="BG178" s="42"/>
      <c r="BH178" s="42"/>
      <c r="BI178" s="46"/>
      <c r="BJ178" s="42"/>
      <c r="BK178" s="42"/>
      <c r="BL178" s="140"/>
      <c r="BM178" s="42"/>
      <c r="BN178" s="42"/>
      <c r="BO178" s="140"/>
      <c r="BP178" s="42"/>
      <c r="BQ178" s="42"/>
      <c r="BR178" s="140"/>
      <c r="BS178" s="42"/>
      <c r="BT178" s="42"/>
      <c r="BU178" s="140"/>
      <c r="BV178" s="42"/>
      <c r="BW178" s="42"/>
      <c r="BX178" s="140"/>
      <c r="BY178" s="42"/>
      <c r="BZ178" s="42"/>
      <c r="CA178" s="140"/>
      <c r="CB178" s="42"/>
      <c r="CC178" s="42"/>
      <c r="CD178" s="140"/>
      <c r="CE178" s="42"/>
      <c r="CF178" s="42"/>
      <c r="CG178" s="140"/>
      <c r="CH178" s="42"/>
      <c r="CI178" s="42"/>
      <c r="CJ178" s="140"/>
      <c r="CK178" s="42"/>
      <c r="CL178" s="42"/>
      <c r="CM178" s="140"/>
      <c r="CN178" s="42"/>
      <c r="CO178" s="42"/>
      <c r="CP178" s="147"/>
      <c r="CQ178" s="46"/>
      <c r="CR178" s="42"/>
      <c r="CS178" s="140"/>
      <c r="CT178" s="46"/>
      <c r="CU178" s="42"/>
      <c r="CV178" s="140"/>
      <c r="CW178" s="46"/>
      <c r="CX178" s="42"/>
      <c r="CY178" s="140"/>
      <c r="CZ178" s="46">
        <v>12555</v>
      </c>
      <c r="DA178" s="42">
        <v>12555</v>
      </c>
      <c r="DB178" s="42">
        <f t="shared" si="780"/>
        <v>100</v>
      </c>
      <c r="DC178" s="46"/>
      <c r="DD178" s="42"/>
      <c r="DE178" s="140"/>
      <c r="DF178" s="46"/>
      <c r="DG178" s="42"/>
      <c r="DH178" s="140"/>
      <c r="DI178" s="42"/>
      <c r="DJ178" s="42"/>
      <c r="DK178" s="140"/>
      <c r="DL178" s="42"/>
      <c r="DM178" s="42"/>
      <c r="DN178" s="140"/>
      <c r="DO178" s="46"/>
      <c r="DP178" s="42"/>
      <c r="DQ178" s="140"/>
      <c r="DR178" s="46"/>
      <c r="DS178" s="42"/>
      <c r="DT178" s="140"/>
      <c r="DU178" s="46"/>
      <c r="DV178" s="42"/>
      <c r="DW178" s="140"/>
      <c r="DX178" s="46"/>
      <c r="DY178" s="42"/>
      <c r="DZ178" s="140"/>
      <c r="EA178" s="42"/>
      <c r="EB178" s="42"/>
      <c r="EC178" s="140"/>
      <c r="ED178" s="42"/>
      <c r="EE178" s="42"/>
      <c r="EF178" s="46"/>
      <c r="EG178" s="42"/>
      <c r="EH178" s="42"/>
      <c r="EI178" s="140"/>
      <c r="EJ178" s="42"/>
      <c r="EK178" s="42"/>
      <c r="EL178" s="140"/>
      <c r="EM178" s="42"/>
      <c r="EN178" s="42"/>
      <c r="EO178" s="140"/>
      <c r="EP178" s="42"/>
      <c r="EQ178" s="42"/>
      <c r="ER178" s="46"/>
      <c r="ES178" s="42"/>
      <c r="ET178" s="42"/>
      <c r="EU178" s="46"/>
      <c r="EV178" s="42"/>
      <c r="EW178" s="42"/>
      <c r="EX178" s="42"/>
      <c r="EY178" s="42"/>
      <c r="EZ178" s="42"/>
      <c r="FA178" s="42"/>
      <c r="FB178" s="42"/>
      <c r="FC178" s="42"/>
      <c r="FD178" s="42"/>
      <c r="FE178" s="42"/>
      <c r="FF178" s="42"/>
      <c r="FG178" s="42"/>
      <c r="FH178" s="42"/>
      <c r="FI178" s="42"/>
      <c r="FJ178" s="42"/>
      <c r="FK178" s="42"/>
      <c r="FL178" s="42"/>
      <c r="FM178" s="42"/>
      <c r="FN178" s="42"/>
      <c r="FO178" s="42"/>
      <c r="FP178" s="42"/>
      <c r="FQ178" s="42"/>
      <c r="FR178" s="42"/>
      <c r="FS178" s="42"/>
      <c r="FT178" s="42"/>
      <c r="FU178" s="42"/>
      <c r="FV178" s="42"/>
      <c r="FW178" s="42"/>
      <c r="FX178" s="42"/>
      <c r="FY178" s="42"/>
      <c r="FZ178" s="42"/>
      <c r="GA178" s="42"/>
      <c r="GB178" s="42"/>
      <c r="GC178" s="42"/>
      <c r="GD178" s="42"/>
      <c r="GE178" s="42"/>
      <c r="GF178" s="42"/>
      <c r="GG178" s="42"/>
      <c r="GH178" s="42"/>
      <c r="GI178" s="42"/>
      <c r="GJ178" s="42"/>
      <c r="GK178" s="42"/>
      <c r="GL178" s="42"/>
      <c r="GM178" s="42"/>
      <c r="GN178" s="42"/>
      <c r="GO178" s="46"/>
      <c r="GP178" s="42"/>
      <c r="GQ178" s="140"/>
      <c r="GR178" s="46"/>
      <c r="GS178" s="42"/>
      <c r="GT178" s="140"/>
      <c r="GU178" s="42"/>
      <c r="GV178" s="42"/>
      <c r="GW178" s="42"/>
      <c r="GX178" s="42"/>
      <c r="GY178" s="42"/>
      <c r="GZ178" s="42"/>
      <c r="HA178" s="42"/>
      <c r="HB178" s="42"/>
      <c r="HC178" s="42"/>
      <c r="HD178" s="42"/>
      <c r="HE178" s="42"/>
      <c r="HF178" s="42"/>
      <c r="HG178" s="42"/>
      <c r="HH178" s="42"/>
      <c r="HI178" s="42"/>
      <c r="HJ178" s="42"/>
      <c r="HK178" s="42"/>
      <c r="HL178" s="42"/>
      <c r="HM178" s="42"/>
      <c r="HN178" s="42"/>
      <c r="HO178" s="42"/>
      <c r="HP178" s="42"/>
      <c r="HQ178" s="42"/>
      <c r="HR178" s="42"/>
      <c r="HS178" s="42"/>
      <c r="HT178" s="42"/>
      <c r="HU178" s="42"/>
    </row>
    <row r="179" spans="1:229" s="18" customFormat="1" ht="15.75" x14ac:dyDescent="0.25">
      <c r="A179" s="23" t="s">
        <v>571</v>
      </c>
      <c r="B179" s="159">
        <f t="shared" si="690"/>
        <v>1663.85293</v>
      </c>
      <c r="C179" s="159">
        <f t="shared" si="691"/>
        <v>1663.85293</v>
      </c>
      <c r="D179" s="42">
        <f t="shared" si="826"/>
        <v>100</v>
      </c>
      <c r="E179" s="42"/>
      <c r="F179" s="42"/>
      <c r="G179" s="42"/>
      <c r="H179" s="42"/>
      <c r="I179" s="42"/>
      <c r="J179" s="46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6"/>
      <c r="Z179" s="42"/>
      <c r="AA179" s="42"/>
      <c r="AB179" s="42"/>
      <c r="AC179" s="42"/>
      <c r="AD179" s="42"/>
      <c r="AE179" s="42"/>
      <c r="AF179" s="42"/>
      <c r="AG179" s="42"/>
      <c r="AH179" s="46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>
        <v>301.85293000000001</v>
      </c>
      <c r="AY179" s="42">
        <v>301.85293000000001</v>
      </c>
      <c r="AZ179" s="42">
        <f t="shared" si="692"/>
        <v>100</v>
      </c>
      <c r="BA179" s="42"/>
      <c r="BB179" s="42"/>
      <c r="BC179" s="42"/>
      <c r="BD179" s="143"/>
      <c r="BE179" s="143"/>
      <c r="BF179" s="143"/>
      <c r="BG179" s="42"/>
      <c r="BH179" s="42"/>
      <c r="BI179" s="46"/>
      <c r="BJ179" s="42"/>
      <c r="BK179" s="42"/>
      <c r="BL179" s="140"/>
      <c r="BM179" s="42"/>
      <c r="BN179" s="42"/>
      <c r="BO179" s="140"/>
      <c r="BP179" s="42"/>
      <c r="BQ179" s="42"/>
      <c r="BR179" s="140"/>
      <c r="BS179" s="42"/>
      <c r="BT179" s="42"/>
      <c r="BU179" s="140"/>
      <c r="BV179" s="42"/>
      <c r="BW179" s="42"/>
      <c r="BX179" s="140"/>
      <c r="BY179" s="42"/>
      <c r="BZ179" s="42"/>
      <c r="CA179" s="140"/>
      <c r="CB179" s="42"/>
      <c r="CC179" s="42"/>
      <c r="CD179" s="140"/>
      <c r="CE179" s="42"/>
      <c r="CF179" s="42"/>
      <c r="CG179" s="140"/>
      <c r="CH179" s="42"/>
      <c r="CI179" s="42"/>
      <c r="CJ179" s="140"/>
      <c r="CK179" s="42"/>
      <c r="CL179" s="42"/>
      <c r="CM179" s="140"/>
      <c r="CN179" s="42"/>
      <c r="CO179" s="42"/>
      <c r="CP179" s="147"/>
      <c r="CQ179" s="46"/>
      <c r="CR179" s="42"/>
      <c r="CS179" s="140"/>
      <c r="CT179" s="46"/>
      <c r="CU179" s="42"/>
      <c r="CV179" s="140"/>
      <c r="CW179" s="46"/>
      <c r="CX179" s="42"/>
      <c r="CY179" s="140"/>
      <c r="CZ179" s="46">
        <v>1362</v>
      </c>
      <c r="DA179" s="42">
        <v>1362</v>
      </c>
      <c r="DB179" s="42">
        <f t="shared" si="780"/>
        <v>100</v>
      </c>
      <c r="DC179" s="46"/>
      <c r="DD179" s="42"/>
      <c r="DE179" s="140"/>
      <c r="DF179" s="46"/>
      <c r="DG179" s="42"/>
      <c r="DH179" s="140"/>
      <c r="DI179" s="42"/>
      <c r="DJ179" s="42"/>
      <c r="DK179" s="140"/>
      <c r="DL179" s="42"/>
      <c r="DM179" s="42"/>
      <c r="DN179" s="140"/>
      <c r="DO179" s="46"/>
      <c r="DP179" s="42"/>
      <c r="DQ179" s="140"/>
      <c r="DR179" s="46"/>
      <c r="DS179" s="42"/>
      <c r="DT179" s="140"/>
      <c r="DU179" s="46"/>
      <c r="DV179" s="42"/>
      <c r="DW179" s="140"/>
      <c r="DX179" s="46"/>
      <c r="DY179" s="42"/>
      <c r="DZ179" s="140"/>
      <c r="EA179" s="42"/>
      <c r="EB179" s="42"/>
      <c r="EC179" s="140"/>
      <c r="ED179" s="42"/>
      <c r="EE179" s="42"/>
      <c r="EF179" s="46"/>
      <c r="EG179" s="42"/>
      <c r="EH179" s="42"/>
      <c r="EI179" s="140"/>
      <c r="EJ179" s="42"/>
      <c r="EK179" s="42"/>
      <c r="EL179" s="140"/>
      <c r="EM179" s="42"/>
      <c r="EN179" s="42"/>
      <c r="EO179" s="140"/>
      <c r="EP179" s="42"/>
      <c r="EQ179" s="42"/>
      <c r="ER179" s="46"/>
      <c r="ES179" s="42"/>
      <c r="ET179" s="42"/>
      <c r="EU179" s="46"/>
      <c r="EV179" s="42"/>
      <c r="EW179" s="42"/>
      <c r="EX179" s="42"/>
      <c r="EY179" s="42"/>
      <c r="EZ179" s="42"/>
      <c r="FA179" s="42"/>
      <c r="FB179" s="42"/>
      <c r="FC179" s="42"/>
      <c r="FD179" s="42"/>
      <c r="FE179" s="42"/>
      <c r="FF179" s="42"/>
      <c r="FG179" s="42"/>
      <c r="FH179" s="42"/>
      <c r="FI179" s="42"/>
      <c r="FJ179" s="42"/>
      <c r="FK179" s="42"/>
      <c r="FL179" s="42"/>
      <c r="FM179" s="42"/>
      <c r="FN179" s="42"/>
      <c r="FO179" s="42"/>
      <c r="FP179" s="42"/>
      <c r="FQ179" s="42"/>
      <c r="FR179" s="42"/>
      <c r="FS179" s="42"/>
      <c r="FT179" s="42"/>
      <c r="FU179" s="42"/>
      <c r="FV179" s="42"/>
      <c r="FW179" s="42"/>
      <c r="FX179" s="42"/>
      <c r="FY179" s="42"/>
      <c r="FZ179" s="42"/>
      <c r="GA179" s="42"/>
      <c r="GB179" s="42"/>
      <c r="GC179" s="42"/>
      <c r="GD179" s="42"/>
      <c r="GE179" s="42"/>
      <c r="GF179" s="42"/>
      <c r="GG179" s="42"/>
      <c r="GH179" s="42"/>
      <c r="GI179" s="42"/>
      <c r="GJ179" s="42"/>
      <c r="GK179" s="42"/>
      <c r="GL179" s="42"/>
      <c r="GM179" s="42"/>
      <c r="GN179" s="42"/>
      <c r="GO179" s="46"/>
      <c r="GP179" s="42"/>
      <c r="GQ179" s="140"/>
      <c r="GR179" s="46"/>
      <c r="GS179" s="42"/>
      <c r="GT179" s="140"/>
      <c r="GU179" s="42"/>
      <c r="GV179" s="42"/>
      <c r="GW179" s="42"/>
      <c r="GX179" s="42"/>
      <c r="GY179" s="42"/>
      <c r="GZ179" s="42"/>
      <c r="HA179" s="42"/>
      <c r="HB179" s="42"/>
      <c r="HC179" s="42"/>
      <c r="HD179" s="42"/>
      <c r="HE179" s="42"/>
      <c r="HF179" s="42"/>
      <c r="HG179" s="42"/>
      <c r="HH179" s="42"/>
      <c r="HI179" s="42"/>
      <c r="HJ179" s="42"/>
      <c r="HK179" s="42"/>
      <c r="HL179" s="42"/>
      <c r="HM179" s="42"/>
      <c r="HN179" s="42"/>
      <c r="HO179" s="42"/>
      <c r="HP179" s="42"/>
      <c r="HQ179" s="42"/>
      <c r="HR179" s="42"/>
      <c r="HS179" s="42"/>
      <c r="HT179" s="42"/>
      <c r="HU179" s="42"/>
    </row>
    <row r="180" spans="1:229" s="18" customFormat="1" ht="15.75" x14ac:dyDescent="0.25">
      <c r="A180" s="23" t="s">
        <v>459</v>
      </c>
      <c r="B180" s="159">
        <f t="shared" si="690"/>
        <v>3531</v>
      </c>
      <c r="C180" s="159">
        <f t="shared" si="691"/>
        <v>3531</v>
      </c>
      <c r="D180" s="42">
        <f t="shared" si="826"/>
        <v>100</v>
      </c>
      <c r="E180" s="42"/>
      <c r="F180" s="42"/>
      <c r="G180" s="42"/>
      <c r="H180" s="42"/>
      <c r="I180" s="42"/>
      <c r="J180" s="46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6"/>
      <c r="Z180" s="42"/>
      <c r="AA180" s="42"/>
      <c r="AB180" s="42"/>
      <c r="AC180" s="42"/>
      <c r="AD180" s="42"/>
      <c r="AE180" s="42"/>
      <c r="AF180" s="42"/>
      <c r="AG180" s="42"/>
      <c r="AH180" s="46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143"/>
      <c r="BE180" s="143"/>
      <c r="BF180" s="143"/>
      <c r="BG180" s="42"/>
      <c r="BH180" s="42"/>
      <c r="BI180" s="46"/>
      <c r="BJ180" s="42"/>
      <c r="BK180" s="42"/>
      <c r="BL180" s="140"/>
      <c r="BM180" s="42"/>
      <c r="BN180" s="42"/>
      <c r="BO180" s="140"/>
      <c r="BP180" s="42"/>
      <c r="BQ180" s="42"/>
      <c r="BR180" s="140"/>
      <c r="BS180" s="42"/>
      <c r="BT180" s="42"/>
      <c r="BU180" s="140"/>
      <c r="BV180" s="42"/>
      <c r="BW180" s="42"/>
      <c r="BX180" s="140"/>
      <c r="BY180" s="42"/>
      <c r="BZ180" s="42"/>
      <c r="CA180" s="140"/>
      <c r="CB180" s="42"/>
      <c r="CC180" s="42"/>
      <c r="CD180" s="140"/>
      <c r="CE180" s="42"/>
      <c r="CF180" s="42"/>
      <c r="CG180" s="140"/>
      <c r="CH180" s="42"/>
      <c r="CI180" s="42"/>
      <c r="CJ180" s="140"/>
      <c r="CK180" s="42"/>
      <c r="CL180" s="42"/>
      <c r="CM180" s="140"/>
      <c r="CN180" s="42"/>
      <c r="CO180" s="42"/>
      <c r="CP180" s="147"/>
      <c r="CQ180" s="46"/>
      <c r="CR180" s="42"/>
      <c r="CS180" s="140"/>
      <c r="CT180" s="46"/>
      <c r="CU180" s="42"/>
      <c r="CV180" s="140"/>
      <c r="CW180" s="46"/>
      <c r="CX180" s="42"/>
      <c r="CY180" s="140"/>
      <c r="CZ180" s="46">
        <v>3531</v>
      </c>
      <c r="DA180" s="42">
        <v>3531</v>
      </c>
      <c r="DB180" s="42">
        <f t="shared" si="780"/>
        <v>100</v>
      </c>
      <c r="DC180" s="46"/>
      <c r="DD180" s="42"/>
      <c r="DE180" s="140"/>
      <c r="DF180" s="46"/>
      <c r="DG180" s="42"/>
      <c r="DH180" s="140"/>
      <c r="DI180" s="42"/>
      <c r="DJ180" s="42"/>
      <c r="DK180" s="140"/>
      <c r="DL180" s="42"/>
      <c r="DM180" s="42"/>
      <c r="DN180" s="140"/>
      <c r="DO180" s="46"/>
      <c r="DP180" s="42"/>
      <c r="DQ180" s="140"/>
      <c r="DR180" s="46"/>
      <c r="DS180" s="42"/>
      <c r="DT180" s="140"/>
      <c r="DU180" s="46"/>
      <c r="DV180" s="42"/>
      <c r="DW180" s="140"/>
      <c r="DX180" s="46"/>
      <c r="DY180" s="42"/>
      <c r="DZ180" s="140"/>
      <c r="EA180" s="42"/>
      <c r="EB180" s="42"/>
      <c r="EC180" s="140"/>
      <c r="ED180" s="42"/>
      <c r="EE180" s="42"/>
      <c r="EF180" s="46"/>
      <c r="EG180" s="42"/>
      <c r="EH180" s="42"/>
      <c r="EI180" s="140"/>
      <c r="EJ180" s="42"/>
      <c r="EK180" s="42"/>
      <c r="EL180" s="140"/>
      <c r="EM180" s="42"/>
      <c r="EN180" s="42"/>
      <c r="EO180" s="140"/>
      <c r="EP180" s="42"/>
      <c r="EQ180" s="42"/>
      <c r="ER180" s="46"/>
      <c r="ES180" s="42"/>
      <c r="ET180" s="42"/>
      <c r="EU180" s="46"/>
      <c r="EV180" s="42"/>
      <c r="EW180" s="42"/>
      <c r="EX180" s="42"/>
      <c r="EY180" s="42"/>
      <c r="EZ180" s="42"/>
      <c r="FA180" s="42"/>
      <c r="FB180" s="42"/>
      <c r="FC180" s="42"/>
      <c r="FD180" s="42"/>
      <c r="FE180" s="42"/>
      <c r="FF180" s="42"/>
      <c r="FG180" s="42"/>
      <c r="FH180" s="42"/>
      <c r="FI180" s="42"/>
      <c r="FJ180" s="42"/>
      <c r="FK180" s="42"/>
      <c r="FL180" s="42"/>
      <c r="FM180" s="42"/>
      <c r="FN180" s="42"/>
      <c r="FO180" s="42"/>
      <c r="FP180" s="42"/>
      <c r="FQ180" s="42"/>
      <c r="FR180" s="42"/>
      <c r="FS180" s="42"/>
      <c r="FT180" s="42"/>
      <c r="FU180" s="42"/>
      <c r="FV180" s="42"/>
      <c r="FW180" s="42"/>
      <c r="FX180" s="42"/>
      <c r="FY180" s="42"/>
      <c r="FZ180" s="42"/>
      <c r="GA180" s="42"/>
      <c r="GB180" s="42"/>
      <c r="GC180" s="42"/>
      <c r="GD180" s="42"/>
      <c r="GE180" s="42"/>
      <c r="GF180" s="42"/>
      <c r="GG180" s="42"/>
      <c r="GH180" s="42"/>
      <c r="GI180" s="42"/>
      <c r="GJ180" s="42"/>
      <c r="GK180" s="42"/>
      <c r="GL180" s="42"/>
      <c r="GM180" s="42"/>
      <c r="GN180" s="42"/>
      <c r="GO180" s="46"/>
      <c r="GP180" s="42"/>
      <c r="GQ180" s="140"/>
      <c r="GR180" s="46"/>
      <c r="GS180" s="42"/>
      <c r="GT180" s="140"/>
      <c r="GU180" s="42"/>
      <c r="GV180" s="42"/>
      <c r="GW180" s="42"/>
      <c r="GX180" s="42"/>
      <c r="GY180" s="42"/>
      <c r="GZ180" s="42"/>
      <c r="HA180" s="42"/>
      <c r="HB180" s="42"/>
      <c r="HC180" s="42"/>
      <c r="HD180" s="42"/>
      <c r="HE180" s="42"/>
      <c r="HF180" s="42"/>
      <c r="HG180" s="42"/>
      <c r="HH180" s="42"/>
      <c r="HI180" s="42"/>
      <c r="HJ180" s="42"/>
      <c r="HK180" s="42"/>
      <c r="HL180" s="42"/>
      <c r="HM180" s="42"/>
      <c r="HN180" s="42"/>
      <c r="HO180" s="42"/>
      <c r="HP180" s="42"/>
      <c r="HQ180" s="42"/>
      <c r="HR180" s="42"/>
      <c r="HS180" s="42"/>
      <c r="HT180" s="42"/>
      <c r="HU180" s="42"/>
    </row>
    <row r="181" spans="1:229" s="18" customFormat="1" ht="15.75" x14ac:dyDescent="0.25">
      <c r="A181" s="23" t="s">
        <v>460</v>
      </c>
      <c r="B181" s="159">
        <f t="shared" si="690"/>
        <v>2811</v>
      </c>
      <c r="C181" s="159">
        <f t="shared" si="691"/>
        <v>2811</v>
      </c>
      <c r="D181" s="42">
        <f t="shared" si="826"/>
        <v>100</v>
      </c>
      <c r="E181" s="42"/>
      <c r="F181" s="42"/>
      <c r="G181" s="42"/>
      <c r="H181" s="42"/>
      <c r="I181" s="42"/>
      <c r="J181" s="46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6"/>
      <c r="Z181" s="42"/>
      <c r="AA181" s="42"/>
      <c r="AB181" s="42"/>
      <c r="AC181" s="42"/>
      <c r="AD181" s="42"/>
      <c r="AE181" s="42"/>
      <c r="AF181" s="42"/>
      <c r="AG181" s="42"/>
      <c r="AH181" s="46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143"/>
      <c r="BE181" s="143"/>
      <c r="BF181" s="143"/>
      <c r="BG181" s="42"/>
      <c r="BH181" s="42"/>
      <c r="BI181" s="46"/>
      <c r="BJ181" s="42"/>
      <c r="BK181" s="42"/>
      <c r="BL181" s="140"/>
      <c r="BM181" s="42"/>
      <c r="BN181" s="42"/>
      <c r="BO181" s="140"/>
      <c r="BP181" s="42"/>
      <c r="BQ181" s="42"/>
      <c r="BR181" s="140"/>
      <c r="BS181" s="42"/>
      <c r="BT181" s="42"/>
      <c r="BU181" s="140"/>
      <c r="BV181" s="42"/>
      <c r="BW181" s="42"/>
      <c r="BX181" s="140"/>
      <c r="BY181" s="42"/>
      <c r="BZ181" s="42"/>
      <c r="CA181" s="140"/>
      <c r="CB181" s="42"/>
      <c r="CC181" s="42"/>
      <c r="CD181" s="140"/>
      <c r="CE181" s="42"/>
      <c r="CF181" s="42"/>
      <c r="CG181" s="140"/>
      <c r="CH181" s="42"/>
      <c r="CI181" s="42"/>
      <c r="CJ181" s="140"/>
      <c r="CK181" s="42"/>
      <c r="CL181" s="42"/>
      <c r="CM181" s="140"/>
      <c r="CN181" s="42"/>
      <c r="CO181" s="42"/>
      <c r="CP181" s="147"/>
      <c r="CQ181" s="46"/>
      <c r="CR181" s="42"/>
      <c r="CS181" s="140"/>
      <c r="CT181" s="46"/>
      <c r="CU181" s="42"/>
      <c r="CV181" s="140"/>
      <c r="CW181" s="46"/>
      <c r="CX181" s="42"/>
      <c r="CY181" s="140"/>
      <c r="CZ181" s="46">
        <v>2811</v>
      </c>
      <c r="DA181" s="42">
        <v>2811</v>
      </c>
      <c r="DB181" s="42">
        <f t="shared" si="780"/>
        <v>100</v>
      </c>
      <c r="DC181" s="46"/>
      <c r="DD181" s="42"/>
      <c r="DE181" s="140"/>
      <c r="DF181" s="46"/>
      <c r="DG181" s="42"/>
      <c r="DH181" s="140"/>
      <c r="DI181" s="42"/>
      <c r="DJ181" s="42"/>
      <c r="DK181" s="140"/>
      <c r="DL181" s="42"/>
      <c r="DM181" s="42"/>
      <c r="DN181" s="140"/>
      <c r="DO181" s="46"/>
      <c r="DP181" s="42"/>
      <c r="DQ181" s="140"/>
      <c r="DR181" s="46"/>
      <c r="DS181" s="42"/>
      <c r="DT181" s="140"/>
      <c r="DU181" s="46"/>
      <c r="DV181" s="42"/>
      <c r="DW181" s="140"/>
      <c r="DX181" s="46"/>
      <c r="DY181" s="42"/>
      <c r="DZ181" s="140"/>
      <c r="EA181" s="42"/>
      <c r="EB181" s="42"/>
      <c r="EC181" s="140"/>
      <c r="ED181" s="42"/>
      <c r="EE181" s="42"/>
      <c r="EF181" s="46"/>
      <c r="EG181" s="42"/>
      <c r="EH181" s="42"/>
      <c r="EI181" s="140"/>
      <c r="EJ181" s="42"/>
      <c r="EK181" s="42"/>
      <c r="EL181" s="140"/>
      <c r="EM181" s="42"/>
      <c r="EN181" s="42"/>
      <c r="EO181" s="140"/>
      <c r="EP181" s="42"/>
      <c r="EQ181" s="42"/>
      <c r="ER181" s="46"/>
      <c r="ES181" s="42"/>
      <c r="ET181" s="42"/>
      <c r="EU181" s="46"/>
      <c r="EV181" s="42"/>
      <c r="EW181" s="42"/>
      <c r="EX181" s="42"/>
      <c r="EY181" s="42"/>
      <c r="EZ181" s="42"/>
      <c r="FA181" s="42"/>
      <c r="FB181" s="42"/>
      <c r="FC181" s="42"/>
      <c r="FD181" s="42"/>
      <c r="FE181" s="42"/>
      <c r="FF181" s="42"/>
      <c r="FG181" s="42"/>
      <c r="FH181" s="42"/>
      <c r="FI181" s="42"/>
      <c r="FJ181" s="42"/>
      <c r="FK181" s="42"/>
      <c r="FL181" s="42"/>
      <c r="FM181" s="42"/>
      <c r="FN181" s="42"/>
      <c r="FO181" s="42"/>
      <c r="FP181" s="42"/>
      <c r="FQ181" s="42"/>
      <c r="FR181" s="42"/>
      <c r="FS181" s="42"/>
      <c r="FT181" s="42"/>
      <c r="FU181" s="42"/>
      <c r="FV181" s="42"/>
      <c r="FW181" s="42"/>
      <c r="FX181" s="42"/>
      <c r="FY181" s="42"/>
      <c r="FZ181" s="42"/>
      <c r="GA181" s="42"/>
      <c r="GB181" s="42"/>
      <c r="GC181" s="42"/>
      <c r="GD181" s="42"/>
      <c r="GE181" s="42"/>
      <c r="GF181" s="42"/>
      <c r="GG181" s="42"/>
      <c r="GH181" s="42"/>
      <c r="GI181" s="42"/>
      <c r="GJ181" s="42"/>
      <c r="GK181" s="42"/>
      <c r="GL181" s="42"/>
      <c r="GM181" s="42"/>
      <c r="GN181" s="42"/>
      <c r="GO181" s="46"/>
      <c r="GP181" s="42"/>
      <c r="GQ181" s="140"/>
      <c r="GR181" s="46"/>
      <c r="GS181" s="42"/>
      <c r="GT181" s="140"/>
      <c r="GU181" s="42"/>
      <c r="GV181" s="42"/>
      <c r="GW181" s="42"/>
      <c r="GX181" s="42"/>
      <c r="GY181" s="42"/>
      <c r="GZ181" s="42"/>
      <c r="HA181" s="42"/>
      <c r="HB181" s="42"/>
      <c r="HC181" s="42"/>
      <c r="HD181" s="42"/>
      <c r="HE181" s="42"/>
      <c r="HF181" s="42"/>
      <c r="HG181" s="42"/>
      <c r="HH181" s="42"/>
      <c r="HI181" s="42"/>
      <c r="HJ181" s="42"/>
      <c r="HK181" s="42"/>
      <c r="HL181" s="42"/>
      <c r="HM181" s="42"/>
      <c r="HN181" s="42"/>
      <c r="HO181" s="42"/>
      <c r="HP181" s="42"/>
      <c r="HQ181" s="42"/>
      <c r="HR181" s="42"/>
      <c r="HS181" s="42"/>
      <c r="HT181" s="42"/>
      <c r="HU181" s="42"/>
    </row>
    <row r="182" spans="1:229" s="18" customFormat="1" ht="15.75" x14ac:dyDescent="0.25">
      <c r="A182" s="23" t="s">
        <v>461</v>
      </c>
      <c r="B182" s="159">
        <f t="shared" si="690"/>
        <v>7763.7588400000004</v>
      </c>
      <c r="C182" s="159">
        <f t="shared" si="691"/>
        <v>689.75883999999996</v>
      </c>
      <c r="D182" s="42">
        <f t="shared" si="826"/>
        <v>8.8843413894602623</v>
      </c>
      <c r="E182" s="42"/>
      <c r="F182" s="42"/>
      <c r="G182" s="42"/>
      <c r="H182" s="42"/>
      <c r="I182" s="42"/>
      <c r="J182" s="46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6"/>
      <c r="Z182" s="42"/>
      <c r="AA182" s="42"/>
      <c r="AB182" s="42"/>
      <c r="AC182" s="42"/>
      <c r="AD182" s="42"/>
      <c r="AE182" s="42"/>
      <c r="AF182" s="42"/>
      <c r="AG182" s="42"/>
      <c r="AH182" s="46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>
        <v>689.75883999999996</v>
      </c>
      <c r="AY182" s="42">
        <v>689.75883999999996</v>
      </c>
      <c r="AZ182" s="42">
        <f t="shared" si="692"/>
        <v>100</v>
      </c>
      <c r="BA182" s="42"/>
      <c r="BB182" s="42"/>
      <c r="BC182" s="42"/>
      <c r="BD182" s="143"/>
      <c r="BE182" s="143"/>
      <c r="BF182" s="143"/>
      <c r="BG182" s="42"/>
      <c r="BH182" s="42"/>
      <c r="BI182" s="46"/>
      <c r="BJ182" s="42"/>
      <c r="BK182" s="42"/>
      <c r="BL182" s="140"/>
      <c r="BM182" s="42"/>
      <c r="BN182" s="42"/>
      <c r="BO182" s="140"/>
      <c r="BP182" s="42"/>
      <c r="BQ182" s="42"/>
      <c r="BR182" s="140"/>
      <c r="BS182" s="42"/>
      <c r="BT182" s="42"/>
      <c r="BU182" s="140"/>
      <c r="BV182" s="42"/>
      <c r="BW182" s="42"/>
      <c r="BX182" s="140"/>
      <c r="BY182" s="42"/>
      <c r="BZ182" s="42"/>
      <c r="CA182" s="140"/>
      <c r="CB182" s="42"/>
      <c r="CC182" s="42"/>
      <c r="CD182" s="140"/>
      <c r="CE182" s="42"/>
      <c r="CF182" s="42"/>
      <c r="CG182" s="140"/>
      <c r="CH182" s="42"/>
      <c r="CI182" s="42"/>
      <c r="CJ182" s="140"/>
      <c r="CK182" s="42"/>
      <c r="CL182" s="42"/>
      <c r="CM182" s="140"/>
      <c r="CN182" s="42"/>
      <c r="CO182" s="42"/>
      <c r="CP182" s="147"/>
      <c r="CQ182" s="46"/>
      <c r="CR182" s="42"/>
      <c r="CS182" s="140"/>
      <c r="CT182" s="46"/>
      <c r="CU182" s="42"/>
      <c r="CV182" s="140"/>
      <c r="CW182" s="46"/>
      <c r="CX182" s="42"/>
      <c r="CY182" s="140"/>
      <c r="CZ182" s="46">
        <v>7074</v>
      </c>
      <c r="DA182" s="42"/>
      <c r="DB182" s="42">
        <f t="shared" si="780"/>
        <v>0</v>
      </c>
      <c r="DC182" s="46"/>
      <c r="DD182" s="42"/>
      <c r="DE182" s="140"/>
      <c r="DF182" s="46"/>
      <c r="DG182" s="42"/>
      <c r="DH182" s="140"/>
      <c r="DI182" s="42"/>
      <c r="DJ182" s="42"/>
      <c r="DK182" s="140"/>
      <c r="DL182" s="42"/>
      <c r="DM182" s="42"/>
      <c r="DN182" s="140"/>
      <c r="DO182" s="46"/>
      <c r="DP182" s="42"/>
      <c r="DQ182" s="140"/>
      <c r="DR182" s="46"/>
      <c r="DS182" s="42"/>
      <c r="DT182" s="140"/>
      <c r="DU182" s="46"/>
      <c r="DV182" s="42"/>
      <c r="DW182" s="140"/>
      <c r="DX182" s="46"/>
      <c r="DY182" s="42"/>
      <c r="DZ182" s="140"/>
      <c r="EA182" s="42"/>
      <c r="EB182" s="42"/>
      <c r="EC182" s="140"/>
      <c r="ED182" s="42"/>
      <c r="EE182" s="42"/>
      <c r="EF182" s="46"/>
      <c r="EG182" s="42"/>
      <c r="EH182" s="42"/>
      <c r="EI182" s="140"/>
      <c r="EJ182" s="42"/>
      <c r="EK182" s="42"/>
      <c r="EL182" s="140"/>
      <c r="EM182" s="42"/>
      <c r="EN182" s="42"/>
      <c r="EO182" s="140"/>
      <c r="EP182" s="42"/>
      <c r="EQ182" s="42"/>
      <c r="ER182" s="46"/>
      <c r="ES182" s="42"/>
      <c r="ET182" s="42"/>
      <c r="EU182" s="46"/>
      <c r="EV182" s="42"/>
      <c r="EW182" s="42"/>
      <c r="EX182" s="42"/>
      <c r="EY182" s="42"/>
      <c r="EZ182" s="42"/>
      <c r="FA182" s="42"/>
      <c r="FB182" s="42"/>
      <c r="FC182" s="42"/>
      <c r="FD182" s="42"/>
      <c r="FE182" s="42"/>
      <c r="FF182" s="42"/>
      <c r="FG182" s="42"/>
      <c r="FH182" s="42"/>
      <c r="FI182" s="42"/>
      <c r="FJ182" s="42"/>
      <c r="FK182" s="42"/>
      <c r="FL182" s="42"/>
      <c r="FM182" s="42"/>
      <c r="FN182" s="42"/>
      <c r="FO182" s="42"/>
      <c r="FP182" s="42"/>
      <c r="FQ182" s="42"/>
      <c r="FR182" s="42"/>
      <c r="FS182" s="42"/>
      <c r="FT182" s="42"/>
      <c r="FU182" s="42"/>
      <c r="FV182" s="42"/>
      <c r="FW182" s="42"/>
      <c r="FX182" s="42"/>
      <c r="FY182" s="42"/>
      <c r="FZ182" s="42"/>
      <c r="GA182" s="42"/>
      <c r="GB182" s="42"/>
      <c r="GC182" s="42"/>
      <c r="GD182" s="42"/>
      <c r="GE182" s="42"/>
      <c r="GF182" s="42"/>
      <c r="GG182" s="42"/>
      <c r="GH182" s="42"/>
      <c r="GI182" s="42"/>
      <c r="GJ182" s="42"/>
      <c r="GK182" s="42"/>
      <c r="GL182" s="42"/>
      <c r="GM182" s="42"/>
      <c r="GN182" s="42"/>
      <c r="GO182" s="46"/>
      <c r="GP182" s="42"/>
      <c r="GQ182" s="140"/>
      <c r="GR182" s="46"/>
      <c r="GS182" s="42"/>
      <c r="GT182" s="140"/>
      <c r="GU182" s="42"/>
      <c r="GV182" s="42"/>
      <c r="GW182" s="42"/>
      <c r="GX182" s="42"/>
      <c r="GY182" s="42"/>
      <c r="GZ182" s="42"/>
      <c r="HA182" s="42"/>
      <c r="HB182" s="42"/>
      <c r="HC182" s="42"/>
      <c r="HD182" s="42"/>
      <c r="HE182" s="42"/>
      <c r="HF182" s="42"/>
      <c r="HG182" s="42"/>
      <c r="HH182" s="42"/>
      <c r="HI182" s="42"/>
      <c r="HJ182" s="42"/>
      <c r="HK182" s="42"/>
      <c r="HL182" s="42"/>
      <c r="HM182" s="42"/>
      <c r="HN182" s="42"/>
      <c r="HO182" s="42"/>
      <c r="HP182" s="42"/>
      <c r="HQ182" s="42"/>
      <c r="HR182" s="42"/>
      <c r="HS182" s="42"/>
      <c r="HT182" s="42"/>
      <c r="HU182" s="42"/>
    </row>
    <row r="183" spans="1:229" s="19" customFormat="1" ht="31.5" x14ac:dyDescent="0.25">
      <c r="A183" s="22" t="s">
        <v>294</v>
      </c>
      <c r="B183" s="158">
        <f t="shared" si="690"/>
        <v>157961.30048000001</v>
      </c>
      <c r="C183" s="158">
        <f t="shared" si="691"/>
        <v>96190.587320000006</v>
      </c>
      <c r="D183" s="48">
        <f t="shared" ref="D183" si="827">C183/B183*100</f>
        <v>60.895033801129671</v>
      </c>
      <c r="E183" s="49"/>
      <c r="F183" s="49"/>
      <c r="G183" s="48"/>
      <c r="H183" s="49">
        <f t="shared" ref="H183:BF183" si="828">H184+H185+H186+H187+H188+H189+H190+H191+H192+H193+H194+H195+H196</f>
        <v>810.19361000000004</v>
      </c>
      <c r="I183" s="49">
        <f t="shared" si="828"/>
        <v>810.19361000000004</v>
      </c>
      <c r="J183" s="49">
        <f t="shared" si="823"/>
        <v>100</v>
      </c>
      <c r="K183" s="49">
        <f t="shared" ref="K183:M183" si="829">K184+K185+K186+K187+K188+K189+K190+K191+K192+K193+K194+K195+K196</f>
        <v>0</v>
      </c>
      <c r="L183" s="49">
        <f t="shared" si="829"/>
        <v>0</v>
      </c>
      <c r="M183" s="49">
        <f t="shared" si="829"/>
        <v>0</v>
      </c>
      <c r="N183" s="49">
        <f t="shared" ref="N183:P183" si="830">N184+N185+N186+N187+N188+N189+N190+N191+N192+N193+N194+N195+N196</f>
        <v>0</v>
      </c>
      <c r="O183" s="49">
        <f t="shared" si="830"/>
        <v>0</v>
      </c>
      <c r="P183" s="49">
        <f t="shared" si="830"/>
        <v>0</v>
      </c>
      <c r="Q183" s="49">
        <f t="shared" ref="Q183:S183" si="831">Q184+Q185+Q186+Q187+Q188+Q189+Q190+Q191+Q192+Q193+Q194+Q195+Q196</f>
        <v>0</v>
      </c>
      <c r="R183" s="49">
        <f t="shared" si="831"/>
        <v>0</v>
      </c>
      <c r="S183" s="49">
        <f t="shared" si="831"/>
        <v>0</v>
      </c>
      <c r="T183" s="49">
        <f t="shared" ref="T183:V183" si="832">T184+T185+T186+T187+T188+T189+T190+T191+T192+T193+T194+T195+T196</f>
        <v>0</v>
      </c>
      <c r="U183" s="49">
        <f t="shared" si="832"/>
        <v>0</v>
      </c>
      <c r="V183" s="49">
        <f t="shared" si="832"/>
        <v>0</v>
      </c>
      <c r="W183" s="49">
        <f t="shared" si="828"/>
        <v>585.54090000000008</v>
      </c>
      <c r="X183" s="49">
        <f t="shared" si="828"/>
        <v>585.54090000000008</v>
      </c>
      <c r="Y183" s="49">
        <f t="shared" si="777"/>
        <v>100</v>
      </c>
      <c r="Z183" s="49">
        <f t="shared" si="828"/>
        <v>0</v>
      </c>
      <c r="AA183" s="49">
        <f t="shared" si="828"/>
        <v>0</v>
      </c>
      <c r="AB183" s="49">
        <f t="shared" si="828"/>
        <v>0</v>
      </c>
      <c r="AC183" s="49">
        <f t="shared" si="828"/>
        <v>0</v>
      </c>
      <c r="AD183" s="49">
        <f t="shared" si="828"/>
        <v>0</v>
      </c>
      <c r="AE183" s="49">
        <f t="shared" si="828"/>
        <v>0</v>
      </c>
      <c r="AF183" s="49">
        <f t="shared" si="828"/>
        <v>3206.2368999999999</v>
      </c>
      <c r="AG183" s="49">
        <f t="shared" si="828"/>
        <v>3206.2368999999999</v>
      </c>
      <c r="AH183" s="49">
        <f t="shared" si="787"/>
        <v>100</v>
      </c>
      <c r="AI183" s="49">
        <f t="shared" si="828"/>
        <v>102.04082000000001</v>
      </c>
      <c r="AJ183" s="49">
        <f t="shared" si="828"/>
        <v>102.04082000000001</v>
      </c>
      <c r="AK183" s="48">
        <f>AJ183/AI183*100</f>
        <v>100</v>
      </c>
      <c r="AL183" s="49">
        <f t="shared" si="828"/>
        <v>51.020410000000005</v>
      </c>
      <c r="AM183" s="49">
        <f t="shared" si="828"/>
        <v>51.020410000000005</v>
      </c>
      <c r="AN183" s="48">
        <f>AM183/AL183*100</f>
        <v>100</v>
      </c>
      <c r="AO183" s="49">
        <f t="shared" ref="AO183:AP183" si="833">AO184+AO185+AO186+AO187+AO188+AO189+AO190+AO191+AO192+AO193+AO194+AO195+AO196</f>
        <v>134.99417000000003</v>
      </c>
      <c r="AP183" s="49">
        <f t="shared" si="833"/>
        <v>134.99417000000003</v>
      </c>
      <c r="AQ183" s="48">
        <f>AP183/AO183*100</f>
        <v>100</v>
      </c>
      <c r="AR183" s="49"/>
      <c r="AS183" s="49"/>
      <c r="AT183" s="48"/>
      <c r="AU183" s="49">
        <f t="shared" si="828"/>
        <v>0</v>
      </c>
      <c r="AV183" s="49">
        <f t="shared" si="828"/>
        <v>0</v>
      </c>
      <c r="AW183" s="49">
        <f t="shared" si="828"/>
        <v>0</v>
      </c>
      <c r="AX183" s="49">
        <f t="shared" si="828"/>
        <v>4038.1575000000003</v>
      </c>
      <c r="AY183" s="49">
        <f t="shared" si="828"/>
        <v>389.47125</v>
      </c>
      <c r="AZ183" s="48">
        <f t="shared" si="692"/>
        <v>9.6447761138588568</v>
      </c>
      <c r="BA183" s="49">
        <f t="shared" si="828"/>
        <v>10000</v>
      </c>
      <c r="BB183" s="49">
        <f t="shared" si="828"/>
        <v>10000</v>
      </c>
      <c r="BC183" s="48">
        <f t="shared" ref="BC183:BC185" si="834">BB183/BA183*100</f>
        <v>100</v>
      </c>
      <c r="BD183" s="49">
        <f t="shared" si="828"/>
        <v>27837.1</v>
      </c>
      <c r="BE183" s="49">
        <f t="shared" si="828"/>
        <v>16448.836350000001</v>
      </c>
      <c r="BF183" s="49">
        <f t="shared" si="828"/>
        <v>59.089619069515152</v>
      </c>
      <c r="BG183" s="49">
        <f t="shared" ref="BG183:CO183" si="835">BG184+BG185+BG186+BG187+BG188+BG189+BG190+BG191+BG192+BG193+BG194+BG195+BG196</f>
        <v>6574.3820199999991</v>
      </c>
      <c r="BH183" s="49">
        <f t="shared" si="835"/>
        <v>6574.3820199999991</v>
      </c>
      <c r="BI183" s="49">
        <f t="shared" ref="BI183:BI184" si="836">BH183/BG183*100</f>
        <v>100</v>
      </c>
      <c r="BJ183" s="49">
        <f t="shared" ref="BJ183:BL183" si="837">BJ184+BJ185+BJ186+BJ187+BJ188+BJ189+BJ190+BJ191+BJ192+BJ193+BJ194+BJ195+BJ196</f>
        <v>0</v>
      </c>
      <c r="BK183" s="49">
        <f t="shared" si="837"/>
        <v>0</v>
      </c>
      <c r="BL183" s="49">
        <f t="shared" si="837"/>
        <v>0</v>
      </c>
      <c r="BM183" s="49">
        <f t="shared" si="835"/>
        <v>5260.2</v>
      </c>
      <c r="BN183" s="49">
        <f t="shared" si="835"/>
        <v>2346.8576899999998</v>
      </c>
      <c r="BO183" s="49">
        <f t="shared" si="835"/>
        <v>44.615369947910722</v>
      </c>
      <c r="BP183" s="49">
        <f t="shared" ref="BP183:BQ183" si="838">BP184+BP185+BP186+BP187+BP188+BP189+BP190+BP191+BP192+BP193+BP194+BP195+BP196</f>
        <v>840</v>
      </c>
      <c r="BQ183" s="49">
        <f t="shared" si="838"/>
        <v>63.951000000000001</v>
      </c>
      <c r="BR183" s="49">
        <f t="shared" ref="BR183:BR184" si="839">BQ183/BP183*100</f>
        <v>7.6132142857142853</v>
      </c>
      <c r="BS183" s="49">
        <f t="shared" si="835"/>
        <v>0</v>
      </c>
      <c r="BT183" s="49">
        <f t="shared" si="835"/>
        <v>0</v>
      </c>
      <c r="BU183" s="49">
        <f t="shared" si="835"/>
        <v>0</v>
      </c>
      <c r="BV183" s="49">
        <f t="shared" si="835"/>
        <v>666.54996999999992</v>
      </c>
      <c r="BW183" s="49">
        <f t="shared" si="835"/>
        <v>666.54996999999992</v>
      </c>
      <c r="BX183" s="148">
        <f t="shared" ref="BX183" si="840">BW183/BV183*100</f>
        <v>100</v>
      </c>
      <c r="BY183" s="49">
        <f t="shared" si="835"/>
        <v>0</v>
      </c>
      <c r="BZ183" s="49">
        <f t="shared" si="835"/>
        <v>0</v>
      </c>
      <c r="CA183" s="49">
        <f t="shared" si="835"/>
        <v>0</v>
      </c>
      <c r="CB183" s="49">
        <f t="shared" ref="CB183:CD183" si="841">CB184+CB185+CB186+CB187+CB188+CB189+CB190+CB191+CB192+CB193+CB194+CB195+CB196</f>
        <v>0</v>
      </c>
      <c r="CC183" s="49">
        <f t="shared" si="841"/>
        <v>0</v>
      </c>
      <c r="CD183" s="49">
        <f t="shared" si="841"/>
        <v>0</v>
      </c>
      <c r="CE183" s="49">
        <f t="shared" si="835"/>
        <v>0</v>
      </c>
      <c r="CF183" s="49">
        <f t="shared" si="835"/>
        <v>0</v>
      </c>
      <c r="CG183" s="49">
        <f t="shared" si="835"/>
        <v>0</v>
      </c>
      <c r="CH183" s="49">
        <f t="shared" si="835"/>
        <v>0</v>
      </c>
      <c r="CI183" s="49">
        <f t="shared" si="835"/>
        <v>0</v>
      </c>
      <c r="CJ183" s="49">
        <f t="shared" si="835"/>
        <v>0</v>
      </c>
      <c r="CK183" s="49">
        <f t="shared" si="835"/>
        <v>0</v>
      </c>
      <c r="CL183" s="49">
        <f t="shared" si="835"/>
        <v>0</v>
      </c>
      <c r="CM183" s="48"/>
      <c r="CN183" s="49">
        <f t="shared" si="835"/>
        <v>234.9</v>
      </c>
      <c r="CO183" s="49">
        <f t="shared" si="835"/>
        <v>40.299999999999997</v>
      </c>
      <c r="CP183" s="146">
        <f t="shared" si="795"/>
        <v>17.156236696466578</v>
      </c>
      <c r="CQ183" s="49">
        <f t="shared" ref="CQ183:DA183" si="842">CQ184+CQ185+CQ186+CQ187+CQ188+CQ189+CQ190+CQ191+CQ192+CQ193+CQ194+CQ195+CQ196</f>
        <v>0</v>
      </c>
      <c r="CR183" s="49">
        <f t="shared" si="842"/>
        <v>0</v>
      </c>
      <c r="CS183" s="49">
        <f t="shared" si="842"/>
        <v>0</v>
      </c>
      <c r="CT183" s="49">
        <f t="shared" ref="CT183:CV183" si="843">CT184+CT185+CT186+CT187+CT188+CT189+CT190+CT191+CT192+CT193+CT194+CT195+CT196</f>
        <v>0</v>
      </c>
      <c r="CU183" s="49">
        <f t="shared" si="843"/>
        <v>0</v>
      </c>
      <c r="CV183" s="49">
        <f t="shared" si="843"/>
        <v>0</v>
      </c>
      <c r="CW183" s="49">
        <f t="shared" si="842"/>
        <v>13904.1</v>
      </c>
      <c r="CX183" s="49">
        <f t="shared" si="842"/>
        <v>7650.0258800000001</v>
      </c>
      <c r="CY183" s="49">
        <f t="shared" si="159"/>
        <v>55.019928510295522</v>
      </c>
      <c r="CZ183" s="49">
        <f t="shared" si="842"/>
        <v>44421</v>
      </c>
      <c r="DA183" s="49">
        <f t="shared" si="842"/>
        <v>25722.641380000001</v>
      </c>
      <c r="DB183" s="48">
        <f t="shared" si="780"/>
        <v>57.906488777830312</v>
      </c>
      <c r="DC183" s="49">
        <f t="shared" ref="DC183:DD183" si="844">DC184+DC185+DC186+DC187+DC188+DC189+DC190+DC191+DC192+DC193+DC194+DC195+DC196</f>
        <v>8640.6</v>
      </c>
      <c r="DD183" s="49">
        <f t="shared" si="844"/>
        <v>2532.3540400000002</v>
      </c>
      <c r="DE183" s="49">
        <f>DD183/DC183*100</f>
        <v>29.307617989491469</v>
      </c>
      <c r="DF183" s="49">
        <f t="shared" ref="DF183:DG183" si="845">DF184+DF185+DF186+DF187+DF188+DF189+DF190+DF191+DF192+DF193+DF194+DF195+DF196</f>
        <v>1440.1</v>
      </c>
      <c r="DG183" s="49">
        <f t="shared" si="845"/>
        <v>167</v>
      </c>
      <c r="DH183" s="49">
        <f>DG183/DF183*100</f>
        <v>11.596416915491981</v>
      </c>
      <c r="DI183" s="49">
        <f t="shared" ref="DI183:DN183" si="846">DI184+DI185+DI186+DI187+DI188+DI189+DI190+DI191+DI192+DI193+DI194+DI195+DI196</f>
        <v>14000</v>
      </c>
      <c r="DJ183" s="49">
        <f t="shared" si="846"/>
        <v>6919.6124400000008</v>
      </c>
      <c r="DK183" s="49">
        <f t="shared" si="846"/>
        <v>49.425803142857148</v>
      </c>
      <c r="DL183" s="49">
        <f t="shared" si="846"/>
        <v>7000</v>
      </c>
      <c r="DM183" s="49">
        <f t="shared" si="846"/>
        <v>6045.1413400000001</v>
      </c>
      <c r="DN183" s="49">
        <f t="shared" si="846"/>
        <v>86.359161999999998</v>
      </c>
      <c r="DO183" s="49">
        <f t="shared" ref="DO183:DQ183" si="847">DO184+DO185+DO186+DO187+DO188+DO189+DO190+DO191+DO192+DO193+DO194+DO195+DO196</f>
        <v>0</v>
      </c>
      <c r="DP183" s="49">
        <f t="shared" si="847"/>
        <v>0</v>
      </c>
      <c r="DQ183" s="49">
        <f t="shared" si="847"/>
        <v>0</v>
      </c>
      <c r="DR183" s="49">
        <f t="shared" ref="DR183:DT183" si="848">DR184+DR185+DR186+DR187+DR188+DR189+DR190+DR191+DR192+DR193+DR194+DR195+DR196</f>
        <v>0</v>
      </c>
      <c r="DS183" s="49">
        <f t="shared" si="848"/>
        <v>0</v>
      </c>
      <c r="DT183" s="49">
        <f t="shared" si="848"/>
        <v>0</v>
      </c>
      <c r="DU183" s="49">
        <f t="shared" ref="DU183:DW183" si="849">DU184+DU185+DU186+DU187+DU188+DU189+DU190+DU191+DU192+DU193+DU194+DU195+DU196</f>
        <v>0</v>
      </c>
      <c r="DV183" s="49">
        <f t="shared" si="849"/>
        <v>0</v>
      </c>
      <c r="DW183" s="49">
        <f t="shared" si="849"/>
        <v>0</v>
      </c>
      <c r="DX183" s="49">
        <f t="shared" ref="DX183:EB183" si="850">DX184+DX185+DX186+DX187+DX188+DX189+DX190+DX191+DX192+DX193+DX194+DX195+DX196</f>
        <v>0</v>
      </c>
      <c r="DY183" s="49">
        <f t="shared" si="850"/>
        <v>0</v>
      </c>
      <c r="DZ183" s="49">
        <f t="shared" si="850"/>
        <v>0</v>
      </c>
      <c r="EA183" s="49"/>
      <c r="EB183" s="49">
        <f t="shared" si="850"/>
        <v>0</v>
      </c>
      <c r="EC183" s="49"/>
      <c r="ED183" s="49">
        <f>SUM(ED184:ED196)</f>
        <v>0</v>
      </c>
      <c r="EE183" s="49">
        <f>SUM(EE184:EE196)</f>
        <v>0</v>
      </c>
      <c r="EF183" s="49"/>
      <c r="EG183" s="49">
        <f t="shared" ref="EG183:EL183" si="851">EG184+EG185+EG186+EG187+EG188+EG189+EG190+EG191+EG192+EG193+EG194+EG195+EG196</f>
        <v>0</v>
      </c>
      <c r="EH183" s="49">
        <f t="shared" si="851"/>
        <v>0</v>
      </c>
      <c r="EI183" s="49">
        <f t="shared" si="851"/>
        <v>0</v>
      </c>
      <c r="EJ183" s="49">
        <f t="shared" si="851"/>
        <v>0</v>
      </c>
      <c r="EK183" s="49">
        <f t="shared" si="851"/>
        <v>0</v>
      </c>
      <c r="EL183" s="49">
        <f t="shared" si="851"/>
        <v>0</v>
      </c>
      <c r="EM183" s="49">
        <f t="shared" ref="EM183:EO183" si="852">EM184+EM185+EM186+EM187+EM188+EM189+EM190+EM191+EM192+EM193+EM194+EM195+EM196</f>
        <v>0</v>
      </c>
      <c r="EN183" s="49">
        <f t="shared" si="852"/>
        <v>0</v>
      </c>
      <c r="EO183" s="49">
        <f t="shared" si="852"/>
        <v>0</v>
      </c>
      <c r="EP183" s="49">
        <f t="shared" ref="EP183:EQ183" si="853">EP184+EP185+EP186+EP187+EP188+EP189+EP190+EP191+EP192+EP193+EP194+EP195+EP196</f>
        <v>982.50732999999991</v>
      </c>
      <c r="EQ183" s="49">
        <f t="shared" si="853"/>
        <v>0</v>
      </c>
      <c r="ER183" s="49">
        <f t="shared" ref="ER183:ER184" si="854">EQ183/EP183*100</f>
        <v>0</v>
      </c>
      <c r="ES183" s="49">
        <f t="shared" ref="ES183:ET183" si="855">ES184+ES185+ES186+ES187+ES188+ES189+ES190+ES191+ES192+ES193+ES194+ES195+ES196</f>
        <v>965.47685000000001</v>
      </c>
      <c r="ET183" s="49">
        <f t="shared" si="855"/>
        <v>0</v>
      </c>
      <c r="EU183" s="49">
        <f t="shared" ref="EU183:EU184" si="856">ET183/ES183*100</f>
        <v>0</v>
      </c>
      <c r="EV183" s="49">
        <f t="shared" ref="EV183:EX183" si="857">EV184+EV185+EV186+EV187+EV188+EV189+EV190+EV191+EV192+EV193+EV194+EV195+EV196</f>
        <v>0</v>
      </c>
      <c r="EW183" s="49">
        <f t="shared" si="857"/>
        <v>0</v>
      </c>
      <c r="EX183" s="49">
        <f t="shared" si="857"/>
        <v>0</v>
      </c>
      <c r="EY183" s="49"/>
      <c r="EZ183" s="49"/>
      <c r="FA183" s="48"/>
      <c r="FB183" s="49">
        <f t="shared" ref="FB183:FC183" si="858">FB184+FB185+FB186+FB187+FB188+FB189+FB190+FB191+FB192+FB193+FB194+FB195+FB196</f>
        <v>0</v>
      </c>
      <c r="FC183" s="49">
        <f t="shared" si="858"/>
        <v>0</v>
      </c>
      <c r="FD183" s="48"/>
      <c r="FE183" s="49">
        <f t="shared" ref="FE183:FF183" si="859">FE184+FE185+FE186+FE187+FE188+FE189+FE190+FE191+FE192+FE193+FE194+FE195+FE196</f>
        <v>0</v>
      </c>
      <c r="FF183" s="49">
        <f t="shared" si="859"/>
        <v>0</v>
      </c>
      <c r="FG183" s="48"/>
      <c r="FH183" s="49">
        <f t="shared" ref="FH183:FI183" si="860">FH184+FH185+FH186+FH187+FH188+FH189+FH190+FH191+FH192+FH193+FH194+FH195+FH196</f>
        <v>3000</v>
      </c>
      <c r="FI183" s="49">
        <f t="shared" si="860"/>
        <v>2467.2371499999999</v>
      </c>
      <c r="FJ183" s="48">
        <f t="shared" ref="FJ183:FJ184" si="861">FI183/FH183*100</f>
        <v>82.241238333333328</v>
      </c>
      <c r="FK183" s="49">
        <f t="shared" ref="FK183:FL183" si="862">FK184+FK185+FK186+FK187+FK188+FK189+FK190+FK191+FK192+FK193+FK194+FK195+FK196</f>
        <v>3266.2</v>
      </c>
      <c r="FL183" s="49">
        <f t="shared" si="862"/>
        <v>3266.2</v>
      </c>
      <c r="FM183" s="48">
        <f t="shared" ref="FM183:FM184" si="863">FL183/FK183*100</f>
        <v>100</v>
      </c>
      <c r="FN183" s="49">
        <f t="shared" ref="FN183:FO183" si="864">FN184+FN185+FN186+FN187+FN188+FN189+FN190+FN191+FN192+FN193+FN194+FN195+FN196</f>
        <v>0</v>
      </c>
      <c r="FO183" s="49">
        <f t="shared" si="864"/>
        <v>0</v>
      </c>
      <c r="FP183" s="48"/>
      <c r="FQ183" s="49">
        <f t="shared" ref="FQ183:FR183" si="865">FQ184+FQ185+FQ186+FQ187+FQ188+FQ189+FQ190+FQ191+FQ192+FQ193+FQ194+FQ195+FQ196</f>
        <v>0</v>
      </c>
      <c r="FR183" s="49">
        <f t="shared" si="865"/>
        <v>0</v>
      </c>
      <c r="FS183" s="48"/>
      <c r="FT183" s="49"/>
      <c r="FU183" s="49"/>
      <c r="FV183" s="48"/>
      <c r="FW183" s="49"/>
      <c r="FX183" s="49"/>
      <c r="FY183" s="48"/>
      <c r="FZ183" s="49"/>
      <c r="GA183" s="49"/>
      <c r="GB183" s="48"/>
      <c r="GC183" s="49"/>
      <c r="GD183" s="49"/>
      <c r="GE183" s="48"/>
      <c r="GF183" s="49"/>
      <c r="GG183" s="49"/>
      <c r="GH183" s="48"/>
      <c r="GI183" s="49"/>
      <c r="GJ183" s="49"/>
      <c r="GK183" s="48"/>
      <c r="GL183" s="49">
        <f t="shared" ref="GL183:GM183" si="866">GL184+GL185+GL186+GL187+GL188+GL189+GL190+GL191+GL192+GL193+GL194+GL195+GL196</f>
        <v>0</v>
      </c>
      <c r="GM183" s="49">
        <f t="shared" si="866"/>
        <v>0</v>
      </c>
      <c r="GN183" s="48"/>
      <c r="GO183" s="49">
        <f t="shared" ref="GO183:GQ183" si="867">GO184+GO185+GO186+GO187+GO188+GO189+GO190+GO191+GO192+GO193+GO194+GO195+GO196</f>
        <v>0</v>
      </c>
      <c r="GP183" s="49">
        <f t="shared" si="867"/>
        <v>0</v>
      </c>
      <c r="GQ183" s="49">
        <f t="shared" si="867"/>
        <v>0</v>
      </c>
      <c r="GR183" s="49">
        <f t="shared" ref="GR183:GT183" si="868">GR184+GR185+GR186+GR187+GR188+GR189+GR190+GR191+GR192+GR193+GR194+GR195+GR196</f>
        <v>0</v>
      </c>
      <c r="GS183" s="49">
        <f t="shared" si="868"/>
        <v>0</v>
      </c>
      <c r="GT183" s="49">
        <f t="shared" si="868"/>
        <v>0</v>
      </c>
      <c r="GU183" s="49"/>
      <c r="GV183" s="49"/>
      <c r="GW183" s="48"/>
      <c r="GX183" s="49"/>
      <c r="GY183" s="49"/>
      <c r="GZ183" s="48"/>
      <c r="HA183" s="49"/>
      <c r="HB183" s="49"/>
      <c r="HC183" s="48"/>
      <c r="HD183" s="49"/>
      <c r="HE183" s="49"/>
      <c r="HF183" s="48"/>
      <c r="HG183" s="49"/>
      <c r="HH183" s="49"/>
      <c r="HI183" s="48"/>
      <c r="HJ183" s="49"/>
      <c r="HK183" s="49"/>
      <c r="HL183" s="48"/>
      <c r="HM183" s="49"/>
      <c r="HN183" s="49"/>
      <c r="HO183" s="48"/>
      <c r="HP183" s="49"/>
      <c r="HQ183" s="49"/>
      <c r="HR183" s="48"/>
      <c r="HS183" s="49"/>
      <c r="HT183" s="49"/>
      <c r="HU183" s="48"/>
    </row>
    <row r="184" spans="1:229" s="18" customFormat="1" ht="32.25" customHeight="1" x14ac:dyDescent="0.25">
      <c r="A184" s="23" t="s">
        <v>269</v>
      </c>
      <c r="B184" s="159">
        <f t="shared" si="690"/>
        <v>98835.593009999997</v>
      </c>
      <c r="C184" s="159">
        <f t="shared" si="691"/>
        <v>59411.924719999995</v>
      </c>
      <c r="D184" s="42">
        <f t="shared" si="230"/>
        <v>60.111871554196881</v>
      </c>
      <c r="E184" s="46"/>
      <c r="F184" s="42"/>
      <c r="G184" s="42"/>
      <c r="H184" s="46">
        <v>810.19361000000004</v>
      </c>
      <c r="I184" s="46">
        <v>810.19361000000004</v>
      </c>
      <c r="J184" s="46">
        <f t="shared" si="823"/>
        <v>100</v>
      </c>
      <c r="K184" s="46"/>
      <c r="L184" s="46"/>
      <c r="M184" s="42"/>
      <c r="N184" s="46"/>
      <c r="O184" s="46"/>
      <c r="P184" s="42"/>
      <c r="Q184" s="46"/>
      <c r="R184" s="46"/>
      <c r="S184" s="42"/>
      <c r="T184" s="46"/>
      <c r="U184" s="46"/>
      <c r="V184" s="42"/>
      <c r="W184" s="42">
        <v>585.54090000000008</v>
      </c>
      <c r="X184" s="42">
        <v>585.54090000000008</v>
      </c>
      <c r="Y184" s="46">
        <f t="shared" si="777"/>
        <v>100</v>
      </c>
      <c r="Z184" s="42"/>
      <c r="AA184" s="42"/>
      <c r="AB184" s="46"/>
      <c r="AC184" s="46">
        <v>0</v>
      </c>
      <c r="AD184" s="46">
        <v>0</v>
      </c>
      <c r="AE184" s="42"/>
      <c r="AF184" s="46">
        <v>3206.2368999999999</v>
      </c>
      <c r="AG184" s="46">
        <v>3206.2368999999999</v>
      </c>
      <c r="AH184" s="46">
        <f>AG184/AF184*100</f>
        <v>100</v>
      </c>
      <c r="AI184" s="46">
        <v>102.04082000000001</v>
      </c>
      <c r="AJ184" s="46">
        <v>102.04082000000001</v>
      </c>
      <c r="AK184" s="42">
        <f>AJ184/AI184*100</f>
        <v>100</v>
      </c>
      <c r="AL184" s="46">
        <v>51.020410000000005</v>
      </c>
      <c r="AM184" s="46">
        <v>51.020410000000005</v>
      </c>
      <c r="AN184" s="42">
        <f>AM184/AL184*100</f>
        <v>100</v>
      </c>
      <c r="AO184" s="46">
        <v>134.99417000000003</v>
      </c>
      <c r="AP184" s="46">
        <v>134.99417000000003</v>
      </c>
      <c r="AQ184" s="42">
        <f>AP184/AO184*100</f>
        <v>100</v>
      </c>
      <c r="AR184" s="46"/>
      <c r="AS184" s="46"/>
      <c r="AT184" s="42"/>
      <c r="AU184" s="46"/>
      <c r="AV184" s="46"/>
      <c r="AW184" s="42"/>
      <c r="AX184" s="42"/>
      <c r="AY184" s="42"/>
      <c r="AZ184" s="42"/>
      <c r="BA184" s="46">
        <v>0</v>
      </c>
      <c r="BB184" s="46"/>
      <c r="BC184" s="42"/>
      <c r="BD184" s="46">
        <v>27837.1</v>
      </c>
      <c r="BE184" s="42">
        <v>16448.836350000001</v>
      </c>
      <c r="BF184" s="46">
        <f t="shared" si="149"/>
        <v>59.089619069515152</v>
      </c>
      <c r="BG184" s="46">
        <v>6574.3820199999991</v>
      </c>
      <c r="BH184" s="46">
        <v>6574.3820199999991</v>
      </c>
      <c r="BI184" s="46">
        <f t="shared" si="836"/>
        <v>100</v>
      </c>
      <c r="BJ184" s="46"/>
      <c r="BK184" s="46"/>
      <c r="BL184" s="46"/>
      <c r="BM184" s="46">
        <v>5260.2</v>
      </c>
      <c r="BN184" s="46">
        <v>2346.8576899999998</v>
      </c>
      <c r="BO184" s="46">
        <f t="shared" si="152"/>
        <v>44.615369947910722</v>
      </c>
      <c r="BP184" s="46">
        <v>840</v>
      </c>
      <c r="BQ184" s="46">
        <v>63.951000000000001</v>
      </c>
      <c r="BR184" s="46">
        <f t="shared" si="839"/>
        <v>7.6132142857142853</v>
      </c>
      <c r="BS184" s="46"/>
      <c r="BT184" s="139"/>
      <c r="BU184" s="139"/>
      <c r="BV184" s="46"/>
      <c r="BW184" s="139"/>
      <c r="BX184" s="93"/>
      <c r="BY184" s="46"/>
      <c r="BZ184" s="139"/>
      <c r="CA184" s="139"/>
      <c r="CB184" s="46"/>
      <c r="CC184" s="139"/>
      <c r="CD184" s="139"/>
      <c r="CE184" s="46"/>
      <c r="CF184" s="139"/>
      <c r="CG184" s="139"/>
      <c r="CH184" s="46"/>
      <c r="CI184" s="139"/>
      <c r="CJ184" s="139"/>
      <c r="CK184" s="46"/>
      <c r="CL184" s="139"/>
      <c r="CM184" s="42"/>
      <c r="CN184" s="46">
        <v>234.9</v>
      </c>
      <c r="CO184" s="46">
        <v>40.299999999999997</v>
      </c>
      <c r="CP184" s="147">
        <f t="shared" si="795"/>
        <v>17.156236696466578</v>
      </c>
      <c r="CQ184" s="46"/>
      <c r="CR184" s="139"/>
      <c r="CS184" s="139"/>
      <c r="CT184" s="46"/>
      <c r="CU184" s="139"/>
      <c r="CV184" s="139"/>
      <c r="CW184" s="46">
        <v>13904.1</v>
      </c>
      <c r="CX184" s="46">
        <v>7650.0258800000001</v>
      </c>
      <c r="CY184" s="46">
        <f t="shared" si="159"/>
        <v>55.019928510295522</v>
      </c>
      <c r="CZ184" s="46"/>
      <c r="DA184" s="139"/>
      <c r="DB184" s="42"/>
      <c r="DC184" s="46">
        <v>8640.6</v>
      </c>
      <c r="DD184" s="46">
        <v>2532.3540400000002</v>
      </c>
      <c r="DE184" s="46">
        <f>DD184/DC184*100</f>
        <v>29.307617989491469</v>
      </c>
      <c r="DF184" s="46">
        <v>1440.1</v>
      </c>
      <c r="DG184" s="46">
        <v>167</v>
      </c>
      <c r="DH184" s="46">
        <f>DG184/DF184*100</f>
        <v>11.596416915491981</v>
      </c>
      <c r="DI184" s="46">
        <v>14000</v>
      </c>
      <c r="DJ184" s="46">
        <v>6919.6124400000008</v>
      </c>
      <c r="DK184" s="46">
        <f t="shared" ref="DK184" si="869">DJ184/DI184*100</f>
        <v>49.425803142857148</v>
      </c>
      <c r="DL184" s="46">
        <v>7000</v>
      </c>
      <c r="DM184" s="46">
        <v>6045.1413400000001</v>
      </c>
      <c r="DN184" s="46">
        <f t="shared" ref="DN184" si="870">DM184/DL184*100</f>
        <v>86.359161999999998</v>
      </c>
      <c r="DO184" s="46"/>
      <c r="DP184" s="139"/>
      <c r="DQ184" s="139"/>
      <c r="DR184" s="46"/>
      <c r="DS184" s="139"/>
      <c r="DT184" s="139"/>
      <c r="DU184" s="46"/>
      <c r="DV184" s="139"/>
      <c r="DW184" s="139"/>
      <c r="DX184" s="46"/>
      <c r="DY184" s="139"/>
      <c r="DZ184" s="139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>
        <v>982.50732999999991</v>
      </c>
      <c r="EQ184" s="46"/>
      <c r="ER184" s="46">
        <f t="shared" si="854"/>
        <v>0</v>
      </c>
      <c r="ES184" s="46">
        <v>965.47685000000001</v>
      </c>
      <c r="ET184" s="46"/>
      <c r="EU184" s="46">
        <f t="shared" si="856"/>
        <v>0</v>
      </c>
      <c r="EV184" s="46">
        <v>0</v>
      </c>
      <c r="EW184" s="46">
        <v>0</v>
      </c>
      <c r="EX184" s="42"/>
      <c r="EY184" s="46"/>
      <c r="EZ184" s="46"/>
      <c r="FA184" s="42"/>
      <c r="FB184" s="46"/>
      <c r="FC184" s="46"/>
      <c r="FD184" s="42"/>
      <c r="FE184" s="46"/>
      <c r="FF184" s="46"/>
      <c r="FG184" s="42"/>
      <c r="FH184" s="46">
        <v>3000</v>
      </c>
      <c r="FI184" s="46">
        <v>2467.2371499999999</v>
      </c>
      <c r="FJ184" s="42">
        <f t="shared" si="861"/>
        <v>82.241238333333328</v>
      </c>
      <c r="FK184" s="46">
        <v>3266.2</v>
      </c>
      <c r="FL184" s="46">
        <v>3266.2</v>
      </c>
      <c r="FM184" s="42">
        <f t="shared" si="863"/>
        <v>100</v>
      </c>
      <c r="FN184" s="46"/>
      <c r="FO184" s="46"/>
      <c r="FP184" s="42"/>
      <c r="FQ184" s="46"/>
      <c r="FR184" s="46"/>
      <c r="FS184" s="42"/>
      <c r="FT184" s="46"/>
      <c r="FU184" s="46"/>
      <c r="FV184" s="42"/>
      <c r="FW184" s="46"/>
      <c r="FX184" s="46"/>
      <c r="FY184" s="42"/>
      <c r="FZ184" s="46"/>
      <c r="GA184" s="46"/>
      <c r="GB184" s="42"/>
      <c r="GC184" s="46"/>
      <c r="GD184" s="46"/>
      <c r="GE184" s="42"/>
      <c r="GF184" s="46"/>
      <c r="GG184" s="46"/>
      <c r="GH184" s="42"/>
      <c r="GI184" s="46"/>
      <c r="GJ184" s="46"/>
      <c r="GK184" s="42"/>
      <c r="GL184" s="46"/>
      <c r="GM184" s="46"/>
      <c r="GN184" s="42"/>
      <c r="GO184" s="46"/>
      <c r="GP184" s="139"/>
      <c r="GQ184" s="139"/>
      <c r="GR184" s="46"/>
      <c r="GS184" s="139"/>
      <c r="GT184" s="139"/>
      <c r="GU184" s="46"/>
      <c r="GV184" s="46"/>
      <c r="GW184" s="42"/>
      <c r="GX184" s="46"/>
      <c r="GY184" s="46"/>
      <c r="GZ184" s="42"/>
      <c r="HA184" s="46"/>
      <c r="HB184" s="46"/>
      <c r="HC184" s="42"/>
      <c r="HD184" s="46"/>
      <c r="HE184" s="46"/>
      <c r="HF184" s="42"/>
      <c r="HG184" s="46"/>
      <c r="HH184" s="46"/>
      <c r="HI184" s="42"/>
      <c r="HJ184" s="46"/>
      <c r="HK184" s="46"/>
      <c r="HL184" s="42"/>
      <c r="HM184" s="46"/>
      <c r="HN184" s="46"/>
      <c r="HO184" s="42"/>
      <c r="HP184" s="46"/>
      <c r="HQ184" s="46"/>
      <c r="HR184" s="42"/>
      <c r="HS184" s="46"/>
      <c r="HT184" s="46"/>
      <c r="HU184" s="42"/>
    </row>
    <row r="185" spans="1:229" s="18" customFormat="1" ht="15.75" x14ac:dyDescent="0.25">
      <c r="A185" s="23" t="s">
        <v>462</v>
      </c>
      <c r="B185" s="159">
        <f t="shared" si="690"/>
        <v>10666.54997</v>
      </c>
      <c r="C185" s="159">
        <f t="shared" si="691"/>
        <v>10666.54997</v>
      </c>
      <c r="D185" s="42">
        <f>C185/B185*100</f>
        <v>100</v>
      </c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>
        <v>10000</v>
      </c>
      <c r="BB185" s="42">
        <v>10000</v>
      </c>
      <c r="BC185" s="42">
        <f t="shared" si="834"/>
        <v>100</v>
      </c>
      <c r="BD185" s="143"/>
      <c r="BE185" s="143"/>
      <c r="BF185" s="143"/>
      <c r="BG185" s="42"/>
      <c r="BH185" s="42"/>
      <c r="BI185" s="140"/>
      <c r="BJ185" s="42"/>
      <c r="BK185" s="42"/>
      <c r="BL185" s="140"/>
      <c r="BM185" s="42"/>
      <c r="BN185" s="42"/>
      <c r="BO185" s="140"/>
      <c r="BP185" s="42"/>
      <c r="BQ185" s="42"/>
      <c r="BR185" s="140"/>
      <c r="BS185" s="42"/>
      <c r="BT185" s="42"/>
      <c r="BU185" s="140"/>
      <c r="BV185" s="42">
        <v>666.54996999999992</v>
      </c>
      <c r="BW185" s="42">
        <v>666.54996999999992</v>
      </c>
      <c r="BX185" s="93">
        <f>BW185/BV185*100</f>
        <v>100</v>
      </c>
      <c r="BY185" s="42"/>
      <c r="BZ185" s="42"/>
      <c r="CA185" s="140"/>
      <c r="CB185" s="42"/>
      <c r="CC185" s="42"/>
      <c r="CD185" s="140"/>
      <c r="CE185" s="42"/>
      <c r="CF185" s="42"/>
      <c r="CG185" s="140"/>
      <c r="CH185" s="42"/>
      <c r="CI185" s="42"/>
      <c r="CJ185" s="140"/>
      <c r="CK185" s="42"/>
      <c r="CL185" s="42"/>
      <c r="CM185" s="42"/>
      <c r="CN185" s="42"/>
      <c r="CO185" s="42"/>
      <c r="CP185" s="147"/>
      <c r="CQ185" s="46"/>
      <c r="CR185" s="42"/>
      <c r="CS185" s="140"/>
      <c r="CT185" s="46"/>
      <c r="CU185" s="42"/>
      <c r="CV185" s="140"/>
      <c r="CW185" s="46"/>
      <c r="CX185" s="42"/>
      <c r="CY185" s="140"/>
      <c r="CZ185" s="46"/>
      <c r="DA185" s="42"/>
      <c r="DB185" s="42"/>
      <c r="DC185" s="46"/>
      <c r="DD185" s="42"/>
      <c r="DE185" s="140"/>
      <c r="DF185" s="46"/>
      <c r="DG185" s="42"/>
      <c r="DH185" s="140"/>
      <c r="DI185" s="42"/>
      <c r="DJ185" s="42"/>
      <c r="DK185" s="140"/>
      <c r="DL185" s="42"/>
      <c r="DM185" s="42"/>
      <c r="DN185" s="140"/>
      <c r="DO185" s="46"/>
      <c r="DP185" s="42"/>
      <c r="DQ185" s="140"/>
      <c r="DR185" s="46"/>
      <c r="DS185" s="42"/>
      <c r="DT185" s="140"/>
      <c r="DU185" s="46"/>
      <c r="DV185" s="42"/>
      <c r="DW185" s="140"/>
      <c r="DX185" s="46"/>
      <c r="DY185" s="42"/>
      <c r="DZ185" s="140"/>
      <c r="EA185" s="42"/>
      <c r="EB185" s="42"/>
      <c r="EC185" s="140"/>
      <c r="ED185" s="42"/>
      <c r="EE185" s="42"/>
      <c r="EF185" s="46"/>
      <c r="EG185" s="42"/>
      <c r="EH185" s="42"/>
      <c r="EI185" s="140"/>
      <c r="EJ185" s="42"/>
      <c r="EK185" s="42"/>
      <c r="EL185" s="140"/>
      <c r="EM185" s="42"/>
      <c r="EN185" s="42"/>
      <c r="EO185" s="140"/>
      <c r="EP185" s="42"/>
      <c r="EQ185" s="42"/>
      <c r="ER185" s="140"/>
      <c r="ES185" s="42"/>
      <c r="ET185" s="42"/>
      <c r="EU185" s="140"/>
      <c r="EV185" s="42"/>
      <c r="EW185" s="42"/>
      <c r="EX185" s="42"/>
      <c r="EY185" s="42"/>
      <c r="EZ185" s="42"/>
      <c r="FA185" s="42"/>
      <c r="FB185" s="42"/>
      <c r="FC185" s="42"/>
      <c r="FD185" s="42"/>
      <c r="FE185" s="42"/>
      <c r="FF185" s="42"/>
      <c r="FG185" s="42"/>
      <c r="FH185" s="42"/>
      <c r="FI185" s="42"/>
      <c r="FJ185" s="42"/>
      <c r="FK185" s="42"/>
      <c r="FL185" s="42"/>
      <c r="FM185" s="42"/>
      <c r="FN185" s="42"/>
      <c r="FO185" s="42"/>
      <c r="FP185" s="42"/>
      <c r="FQ185" s="42"/>
      <c r="FR185" s="42"/>
      <c r="FS185" s="42"/>
      <c r="FT185" s="42"/>
      <c r="FU185" s="42"/>
      <c r="FV185" s="42"/>
      <c r="FW185" s="42"/>
      <c r="FX185" s="42"/>
      <c r="FY185" s="42"/>
      <c r="FZ185" s="42"/>
      <c r="GA185" s="42"/>
      <c r="GB185" s="42"/>
      <c r="GC185" s="42"/>
      <c r="GD185" s="42"/>
      <c r="GE185" s="42"/>
      <c r="GF185" s="42"/>
      <c r="GG185" s="42"/>
      <c r="GH185" s="42"/>
      <c r="GI185" s="42"/>
      <c r="GJ185" s="42"/>
      <c r="GK185" s="42"/>
      <c r="GL185" s="42"/>
      <c r="GM185" s="42"/>
      <c r="GN185" s="42"/>
      <c r="GO185" s="46"/>
      <c r="GP185" s="42"/>
      <c r="GQ185" s="140"/>
      <c r="GR185" s="46"/>
      <c r="GS185" s="42"/>
      <c r="GT185" s="140"/>
      <c r="GU185" s="42"/>
      <c r="GV185" s="42"/>
      <c r="GW185" s="42"/>
      <c r="GX185" s="42"/>
      <c r="GY185" s="42"/>
      <c r="GZ185" s="42"/>
      <c r="HA185" s="42"/>
      <c r="HB185" s="42"/>
      <c r="HC185" s="42"/>
      <c r="HD185" s="42"/>
      <c r="HE185" s="42"/>
      <c r="HF185" s="42"/>
      <c r="HG185" s="42"/>
      <c r="HH185" s="42"/>
      <c r="HI185" s="42"/>
      <c r="HJ185" s="42"/>
      <c r="HK185" s="42"/>
      <c r="HL185" s="42"/>
      <c r="HM185" s="42"/>
      <c r="HN185" s="42"/>
      <c r="HO185" s="42"/>
      <c r="HP185" s="42"/>
      <c r="HQ185" s="42"/>
      <c r="HR185" s="42"/>
      <c r="HS185" s="42"/>
      <c r="HT185" s="42"/>
      <c r="HU185" s="42"/>
    </row>
    <row r="186" spans="1:229" s="18" customFormat="1" ht="15.75" x14ac:dyDescent="0.25">
      <c r="A186" s="23" t="s">
        <v>463</v>
      </c>
      <c r="B186" s="159">
        <f t="shared" si="690"/>
        <v>3216</v>
      </c>
      <c r="C186" s="159">
        <f t="shared" si="691"/>
        <v>3216</v>
      </c>
      <c r="D186" s="42">
        <f t="shared" ref="D186:D196" si="871">C186/B186*100</f>
        <v>100</v>
      </c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143"/>
      <c r="BE186" s="143"/>
      <c r="BF186" s="143"/>
      <c r="BG186" s="42"/>
      <c r="BH186" s="42"/>
      <c r="BI186" s="140"/>
      <c r="BJ186" s="42"/>
      <c r="BK186" s="42"/>
      <c r="BL186" s="140"/>
      <c r="BM186" s="42"/>
      <c r="BN186" s="42"/>
      <c r="BO186" s="140"/>
      <c r="BP186" s="42"/>
      <c r="BQ186" s="42"/>
      <c r="BR186" s="140"/>
      <c r="BS186" s="42"/>
      <c r="BT186" s="42"/>
      <c r="BU186" s="140"/>
      <c r="BV186" s="42"/>
      <c r="BW186" s="42"/>
      <c r="BX186" s="140"/>
      <c r="BY186" s="42"/>
      <c r="BZ186" s="42"/>
      <c r="CA186" s="140"/>
      <c r="CB186" s="42"/>
      <c r="CC186" s="42"/>
      <c r="CD186" s="140"/>
      <c r="CE186" s="42"/>
      <c r="CF186" s="42"/>
      <c r="CG186" s="140"/>
      <c r="CH186" s="42"/>
      <c r="CI186" s="42"/>
      <c r="CJ186" s="140"/>
      <c r="CK186" s="42"/>
      <c r="CL186" s="42"/>
      <c r="CM186" s="42"/>
      <c r="CN186" s="42"/>
      <c r="CO186" s="42"/>
      <c r="CP186" s="147"/>
      <c r="CQ186" s="46"/>
      <c r="CR186" s="42"/>
      <c r="CS186" s="140"/>
      <c r="CT186" s="46"/>
      <c r="CU186" s="42"/>
      <c r="CV186" s="140"/>
      <c r="CW186" s="46"/>
      <c r="CX186" s="42"/>
      <c r="CY186" s="140"/>
      <c r="CZ186" s="46">
        <v>3216</v>
      </c>
      <c r="DA186" s="42">
        <v>3216</v>
      </c>
      <c r="DB186" s="42">
        <f t="shared" si="780"/>
        <v>100</v>
      </c>
      <c r="DC186" s="46"/>
      <c r="DD186" s="42"/>
      <c r="DE186" s="140"/>
      <c r="DF186" s="46"/>
      <c r="DG186" s="42"/>
      <c r="DH186" s="140"/>
      <c r="DI186" s="42"/>
      <c r="DJ186" s="42"/>
      <c r="DK186" s="140"/>
      <c r="DL186" s="42"/>
      <c r="DM186" s="42"/>
      <c r="DN186" s="140"/>
      <c r="DO186" s="46"/>
      <c r="DP186" s="42"/>
      <c r="DQ186" s="140"/>
      <c r="DR186" s="46"/>
      <c r="DS186" s="42"/>
      <c r="DT186" s="140"/>
      <c r="DU186" s="46"/>
      <c r="DV186" s="42"/>
      <c r="DW186" s="140"/>
      <c r="DX186" s="46"/>
      <c r="DY186" s="42"/>
      <c r="DZ186" s="140"/>
      <c r="EA186" s="42"/>
      <c r="EB186" s="42"/>
      <c r="EC186" s="140"/>
      <c r="ED186" s="42"/>
      <c r="EE186" s="42"/>
      <c r="EF186" s="46"/>
      <c r="EG186" s="42"/>
      <c r="EH186" s="42"/>
      <c r="EI186" s="140"/>
      <c r="EJ186" s="42"/>
      <c r="EK186" s="42"/>
      <c r="EL186" s="140"/>
      <c r="EM186" s="42"/>
      <c r="EN186" s="42"/>
      <c r="EO186" s="140"/>
      <c r="EP186" s="42"/>
      <c r="EQ186" s="42"/>
      <c r="ER186" s="140"/>
      <c r="ES186" s="42"/>
      <c r="ET186" s="42"/>
      <c r="EU186" s="140"/>
      <c r="EV186" s="42"/>
      <c r="EW186" s="42"/>
      <c r="EX186" s="42"/>
      <c r="EY186" s="42"/>
      <c r="EZ186" s="42"/>
      <c r="FA186" s="42"/>
      <c r="FB186" s="42"/>
      <c r="FC186" s="42"/>
      <c r="FD186" s="42"/>
      <c r="FE186" s="42"/>
      <c r="FF186" s="42"/>
      <c r="FG186" s="42"/>
      <c r="FH186" s="42"/>
      <c r="FI186" s="42"/>
      <c r="FJ186" s="42"/>
      <c r="FK186" s="42"/>
      <c r="FL186" s="42"/>
      <c r="FM186" s="42"/>
      <c r="FN186" s="42"/>
      <c r="FO186" s="42"/>
      <c r="FP186" s="42"/>
      <c r="FQ186" s="42"/>
      <c r="FR186" s="42"/>
      <c r="FS186" s="42"/>
      <c r="FT186" s="42"/>
      <c r="FU186" s="42"/>
      <c r="FV186" s="42"/>
      <c r="FW186" s="42"/>
      <c r="FX186" s="42"/>
      <c r="FY186" s="42"/>
      <c r="FZ186" s="42"/>
      <c r="GA186" s="42"/>
      <c r="GB186" s="42"/>
      <c r="GC186" s="42"/>
      <c r="GD186" s="42"/>
      <c r="GE186" s="42"/>
      <c r="GF186" s="42"/>
      <c r="GG186" s="42"/>
      <c r="GH186" s="42"/>
      <c r="GI186" s="42"/>
      <c r="GJ186" s="42"/>
      <c r="GK186" s="42"/>
      <c r="GL186" s="42"/>
      <c r="GM186" s="42"/>
      <c r="GN186" s="42"/>
      <c r="GO186" s="46"/>
      <c r="GP186" s="42"/>
      <c r="GQ186" s="140"/>
      <c r="GR186" s="46"/>
      <c r="GS186" s="42"/>
      <c r="GT186" s="140"/>
      <c r="GU186" s="42"/>
      <c r="GV186" s="42"/>
      <c r="GW186" s="42"/>
      <c r="GX186" s="42"/>
      <c r="GY186" s="42"/>
      <c r="GZ186" s="42"/>
      <c r="HA186" s="42"/>
      <c r="HB186" s="42"/>
      <c r="HC186" s="42"/>
      <c r="HD186" s="42"/>
      <c r="HE186" s="42"/>
      <c r="HF186" s="42"/>
      <c r="HG186" s="42"/>
      <c r="HH186" s="42"/>
      <c r="HI186" s="42"/>
      <c r="HJ186" s="42"/>
      <c r="HK186" s="42"/>
      <c r="HL186" s="42"/>
      <c r="HM186" s="42"/>
      <c r="HN186" s="42"/>
      <c r="HO186" s="42"/>
      <c r="HP186" s="42"/>
      <c r="HQ186" s="42"/>
      <c r="HR186" s="42"/>
      <c r="HS186" s="42"/>
      <c r="HT186" s="42"/>
      <c r="HU186" s="42"/>
    </row>
    <row r="187" spans="1:229" s="18" customFormat="1" ht="15.75" x14ac:dyDescent="0.25">
      <c r="A187" s="23" t="s">
        <v>464</v>
      </c>
      <c r="B187" s="159">
        <f t="shared" si="690"/>
        <v>3522</v>
      </c>
      <c r="C187" s="159">
        <f t="shared" si="691"/>
        <v>2559.64138</v>
      </c>
      <c r="D187" s="42">
        <f t="shared" si="871"/>
        <v>72.675791595684274</v>
      </c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143"/>
      <c r="BE187" s="143"/>
      <c r="BF187" s="143"/>
      <c r="BG187" s="42"/>
      <c r="BH187" s="42"/>
      <c r="BI187" s="140"/>
      <c r="BJ187" s="42"/>
      <c r="BK187" s="42"/>
      <c r="BL187" s="140"/>
      <c r="BM187" s="42"/>
      <c r="BN187" s="42"/>
      <c r="BO187" s="140"/>
      <c r="BP187" s="42"/>
      <c r="BQ187" s="42"/>
      <c r="BR187" s="140"/>
      <c r="BS187" s="42"/>
      <c r="BT187" s="42"/>
      <c r="BU187" s="140"/>
      <c r="BV187" s="42"/>
      <c r="BW187" s="42"/>
      <c r="BX187" s="140"/>
      <c r="BY187" s="42"/>
      <c r="BZ187" s="42"/>
      <c r="CA187" s="140"/>
      <c r="CB187" s="42"/>
      <c r="CC187" s="42"/>
      <c r="CD187" s="140"/>
      <c r="CE187" s="42"/>
      <c r="CF187" s="42"/>
      <c r="CG187" s="140"/>
      <c r="CH187" s="42"/>
      <c r="CI187" s="42"/>
      <c r="CJ187" s="140"/>
      <c r="CK187" s="42"/>
      <c r="CL187" s="42"/>
      <c r="CM187" s="42"/>
      <c r="CN187" s="42"/>
      <c r="CO187" s="42"/>
      <c r="CP187" s="147"/>
      <c r="CQ187" s="46"/>
      <c r="CR187" s="42"/>
      <c r="CS187" s="140"/>
      <c r="CT187" s="46"/>
      <c r="CU187" s="42"/>
      <c r="CV187" s="140"/>
      <c r="CW187" s="46"/>
      <c r="CX187" s="42"/>
      <c r="CY187" s="140"/>
      <c r="CZ187" s="46">
        <v>3522</v>
      </c>
      <c r="DA187" s="42">
        <v>2559.64138</v>
      </c>
      <c r="DB187" s="42">
        <f t="shared" si="780"/>
        <v>72.675791595684274</v>
      </c>
      <c r="DC187" s="46"/>
      <c r="DD187" s="42"/>
      <c r="DE187" s="140"/>
      <c r="DF187" s="46"/>
      <c r="DG187" s="42"/>
      <c r="DH187" s="140"/>
      <c r="DI187" s="42"/>
      <c r="DJ187" s="42"/>
      <c r="DK187" s="140"/>
      <c r="DL187" s="42"/>
      <c r="DM187" s="42"/>
      <c r="DN187" s="140"/>
      <c r="DO187" s="46"/>
      <c r="DP187" s="42"/>
      <c r="DQ187" s="140"/>
      <c r="DR187" s="46"/>
      <c r="DS187" s="42"/>
      <c r="DT187" s="140"/>
      <c r="DU187" s="46"/>
      <c r="DV187" s="42"/>
      <c r="DW187" s="140"/>
      <c r="DX187" s="46"/>
      <c r="DY187" s="42"/>
      <c r="DZ187" s="140"/>
      <c r="EA187" s="42"/>
      <c r="EB187" s="42"/>
      <c r="EC187" s="140"/>
      <c r="ED187" s="42"/>
      <c r="EE187" s="42"/>
      <c r="EF187" s="46"/>
      <c r="EG187" s="42"/>
      <c r="EH187" s="42"/>
      <c r="EI187" s="140"/>
      <c r="EJ187" s="42"/>
      <c r="EK187" s="42"/>
      <c r="EL187" s="140"/>
      <c r="EM187" s="42"/>
      <c r="EN187" s="42"/>
      <c r="EO187" s="140"/>
      <c r="EP187" s="42"/>
      <c r="EQ187" s="42"/>
      <c r="ER187" s="140"/>
      <c r="ES187" s="42"/>
      <c r="ET187" s="42"/>
      <c r="EU187" s="140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6"/>
      <c r="GP187" s="42"/>
      <c r="GQ187" s="140"/>
      <c r="GR187" s="46"/>
      <c r="GS187" s="42"/>
      <c r="GT187" s="140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  <c r="HN187" s="42"/>
      <c r="HO187" s="42"/>
      <c r="HP187" s="42"/>
      <c r="HQ187" s="42"/>
      <c r="HR187" s="42"/>
      <c r="HS187" s="42"/>
      <c r="HT187" s="42"/>
      <c r="HU187" s="42"/>
    </row>
    <row r="188" spans="1:229" s="18" customFormat="1" ht="15.75" x14ac:dyDescent="0.25">
      <c r="A188" s="23" t="s">
        <v>465</v>
      </c>
      <c r="B188" s="159">
        <f t="shared" si="690"/>
        <v>4677</v>
      </c>
      <c r="C188" s="159">
        <f t="shared" si="691"/>
        <v>0</v>
      </c>
      <c r="D188" s="42">
        <f t="shared" si="871"/>
        <v>0</v>
      </c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>
        <v>1200</v>
      </c>
      <c r="AY188" s="42">
        <v>0</v>
      </c>
      <c r="AZ188" s="42">
        <f t="shared" si="692"/>
        <v>0</v>
      </c>
      <c r="BA188" s="42"/>
      <c r="BB188" s="42"/>
      <c r="BC188" s="42"/>
      <c r="BD188" s="143"/>
      <c r="BE188" s="143"/>
      <c r="BF188" s="143"/>
      <c r="BG188" s="42"/>
      <c r="BH188" s="42"/>
      <c r="BI188" s="140"/>
      <c r="BJ188" s="42"/>
      <c r="BK188" s="42"/>
      <c r="BL188" s="140"/>
      <c r="BM188" s="42"/>
      <c r="BN188" s="42"/>
      <c r="BO188" s="140"/>
      <c r="BP188" s="42"/>
      <c r="BQ188" s="42"/>
      <c r="BR188" s="140"/>
      <c r="BS188" s="42"/>
      <c r="BT188" s="42"/>
      <c r="BU188" s="140"/>
      <c r="BV188" s="42"/>
      <c r="BW188" s="42"/>
      <c r="BX188" s="140"/>
      <c r="BY188" s="42"/>
      <c r="BZ188" s="42"/>
      <c r="CA188" s="140"/>
      <c r="CB188" s="42"/>
      <c r="CC188" s="42"/>
      <c r="CD188" s="140"/>
      <c r="CE188" s="42"/>
      <c r="CF188" s="42"/>
      <c r="CG188" s="140"/>
      <c r="CH188" s="42"/>
      <c r="CI188" s="42"/>
      <c r="CJ188" s="140"/>
      <c r="CK188" s="42"/>
      <c r="CL188" s="42"/>
      <c r="CM188" s="42"/>
      <c r="CN188" s="42"/>
      <c r="CO188" s="42"/>
      <c r="CP188" s="147"/>
      <c r="CQ188" s="46"/>
      <c r="CR188" s="42"/>
      <c r="CS188" s="140"/>
      <c r="CT188" s="46"/>
      <c r="CU188" s="42"/>
      <c r="CV188" s="140"/>
      <c r="CW188" s="46"/>
      <c r="CX188" s="42"/>
      <c r="CY188" s="140"/>
      <c r="CZ188" s="46">
        <v>3477</v>
      </c>
      <c r="DA188" s="42">
        <v>0</v>
      </c>
      <c r="DB188" s="42">
        <f t="shared" si="780"/>
        <v>0</v>
      </c>
      <c r="DC188" s="46"/>
      <c r="DD188" s="42"/>
      <c r="DE188" s="140"/>
      <c r="DF188" s="46"/>
      <c r="DG188" s="42"/>
      <c r="DH188" s="140"/>
      <c r="DI188" s="42"/>
      <c r="DJ188" s="42"/>
      <c r="DK188" s="140"/>
      <c r="DL188" s="42"/>
      <c r="DM188" s="42"/>
      <c r="DN188" s="140"/>
      <c r="DO188" s="46"/>
      <c r="DP188" s="42"/>
      <c r="DQ188" s="140"/>
      <c r="DR188" s="46"/>
      <c r="DS188" s="42"/>
      <c r="DT188" s="140"/>
      <c r="DU188" s="46"/>
      <c r="DV188" s="42"/>
      <c r="DW188" s="140"/>
      <c r="DX188" s="46"/>
      <c r="DY188" s="42"/>
      <c r="DZ188" s="140"/>
      <c r="EA188" s="42"/>
      <c r="EB188" s="42"/>
      <c r="EC188" s="140"/>
      <c r="ED188" s="42"/>
      <c r="EE188" s="42"/>
      <c r="EF188" s="46"/>
      <c r="EG188" s="42"/>
      <c r="EH188" s="42"/>
      <c r="EI188" s="140"/>
      <c r="EJ188" s="42"/>
      <c r="EK188" s="42"/>
      <c r="EL188" s="140"/>
      <c r="EM188" s="42"/>
      <c r="EN188" s="42"/>
      <c r="EO188" s="140"/>
      <c r="EP188" s="42"/>
      <c r="EQ188" s="42"/>
      <c r="ER188" s="140"/>
      <c r="ES188" s="42"/>
      <c r="ET188" s="42"/>
      <c r="EU188" s="140"/>
      <c r="EV188" s="42"/>
      <c r="EW188" s="42"/>
      <c r="EX188" s="42"/>
      <c r="EY188" s="42"/>
      <c r="EZ188" s="42"/>
      <c r="FA188" s="42"/>
      <c r="FB188" s="42"/>
      <c r="FC188" s="42"/>
      <c r="FD188" s="42"/>
      <c r="FE188" s="42"/>
      <c r="FF188" s="42"/>
      <c r="FG188" s="42"/>
      <c r="FH188" s="42"/>
      <c r="FI188" s="42"/>
      <c r="FJ188" s="42"/>
      <c r="FK188" s="42"/>
      <c r="FL188" s="42"/>
      <c r="FM188" s="42"/>
      <c r="FN188" s="42"/>
      <c r="FO188" s="42"/>
      <c r="FP188" s="42"/>
      <c r="FQ188" s="42"/>
      <c r="FR188" s="42"/>
      <c r="FS188" s="42"/>
      <c r="FT188" s="42"/>
      <c r="FU188" s="42"/>
      <c r="FV188" s="42"/>
      <c r="FW188" s="42"/>
      <c r="FX188" s="42"/>
      <c r="FY188" s="42"/>
      <c r="FZ188" s="42"/>
      <c r="GA188" s="42"/>
      <c r="GB188" s="42"/>
      <c r="GC188" s="42"/>
      <c r="GD188" s="42"/>
      <c r="GE188" s="42"/>
      <c r="GF188" s="42"/>
      <c r="GG188" s="42"/>
      <c r="GH188" s="42"/>
      <c r="GI188" s="42"/>
      <c r="GJ188" s="42"/>
      <c r="GK188" s="42"/>
      <c r="GL188" s="42"/>
      <c r="GM188" s="42"/>
      <c r="GN188" s="42"/>
      <c r="GO188" s="46"/>
      <c r="GP188" s="42"/>
      <c r="GQ188" s="140"/>
      <c r="GR188" s="46"/>
      <c r="GS188" s="42"/>
      <c r="GT188" s="140"/>
      <c r="GU188" s="42"/>
      <c r="GV188" s="42"/>
      <c r="GW188" s="42"/>
      <c r="GX188" s="42"/>
      <c r="GY188" s="42"/>
      <c r="GZ188" s="42"/>
      <c r="HA188" s="42"/>
      <c r="HB188" s="42"/>
      <c r="HC188" s="42"/>
      <c r="HD188" s="42"/>
      <c r="HE188" s="42"/>
      <c r="HF188" s="42"/>
      <c r="HG188" s="42"/>
      <c r="HH188" s="42"/>
      <c r="HI188" s="42"/>
      <c r="HJ188" s="42"/>
      <c r="HK188" s="42"/>
      <c r="HL188" s="42"/>
      <c r="HM188" s="42"/>
      <c r="HN188" s="42"/>
      <c r="HO188" s="42"/>
      <c r="HP188" s="42"/>
      <c r="HQ188" s="42"/>
      <c r="HR188" s="42"/>
      <c r="HS188" s="42"/>
      <c r="HT188" s="42"/>
      <c r="HU188" s="42"/>
    </row>
    <row r="189" spans="1:229" s="18" customFormat="1" ht="15.75" x14ac:dyDescent="0.25">
      <c r="A189" s="23" t="s">
        <v>466</v>
      </c>
      <c r="B189" s="159">
        <f t="shared" si="690"/>
        <v>5591.2375000000002</v>
      </c>
      <c r="C189" s="159">
        <f t="shared" si="691"/>
        <v>4682.4712499999996</v>
      </c>
      <c r="D189" s="42">
        <f t="shared" si="871"/>
        <v>83.74659903107316</v>
      </c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>
        <v>1298.2375</v>
      </c>
      <c r="AY189" s="42">
        <v>389.47125</v>
      </c>
      <c r="AZ189" s="42">
        <f t="shared" si="692"/>
        <v>30</v>
      </c>
      <c r="BA189" s="42"/>
      <c r="BB189" s="42"/>
      <c r="BC189" s="42"/>
      <c r="BD189" s="143"/>
      <c r="BE189" s="143"/>
      <c r="BF189" s="143"/>
      <c r="BG189" s="42"/>
      <c r="BH189" s="42"/>
      <c r="BI189" s="140"/>
      <c r="BJ189" s="42"/>
      <c r="BK189" s="42"/>
      <c r="BL189" s="140"/>
      <c r="BM189" s="42"/>
      <c r="BN189" s="42"/>
      <c r="BO189" s="140"/>
      <c r="BP189" s="42"/>
      <c r="BQ189" s="42"/>
      <c r="BR189" s="140"/>
      <c r="BS189" s="42"/>
      <c r="BT189" s="42"/>
      <c r="BU189" s="140"/>
      <c r="BV189" s="42"/>
      <c r="BW189" s="42"/>
      <c r="BX189" s="140"/>
      <c r="BY189" s="42"/>
      <c r="BZ189" s="42"/>
      <c r="CA189" s="140"/>
      <c r="CB189" s="42"/>
      <c r="CC189" s="42"/>
      <c r="CD189" s="140"/>
      <c r="CE189" s="42"/>
      <c r="CF189" s="42"/>
      <c r="CG189" s="140"/>
      <c r="CH189" s="42"/>
      <c r="CI189" s="42"/>
      <c r="CJ189" s="140"/>
      <c r="CK189" s="42"/>
      <c r="CL189" s="42"/>
      <c r="CM189" s="42"/>
      <c r="CN189" s="42"/>
      <c r="CO189" s="42"/>
      <c r="CP189" s="147"/>
      <c r="CQ189" s="46"/>
      <c r="CR189" s="42"/>
      <c r="CS189" s="140"/>
      <c r="CT189" s="46"/>
      <c r="CU189" s="42"/>
      <c r="CV189" s="140"/>
      <c r="CW189" s="46"/>
      <c r="CX189" s="42"/>
      <c r="CY189" s="140"/>
      <c r="CZ189" s="46">
        <v>4293</v>
      </c>
      <c r="DA189" s="42">
        <v>4293</v>
      </c>
      <c r="DB189" s="42">
        <f t="shared" si="780"/>
        <v>100</v>
      </c>
      <c r="DC189" s="46"/>
      <c r="DD189" s="42"/>
      <c r="DE189" s="140"/>
      <c r="DF189" s="46"/>
      <c r="DG189" s="42"/>
      <c r="DH189" s="140"/>
      <c r="DI189" s="42"/>
      <c r="DJ189" s="42"/>
      <c r="DK189" s="140"/>
      <c r="DL189" s="42"/>
      <c r="DM189" s="42"/>
      <c r="DN189" s="140"/>
      <c r="DO189" s="46"/>
      <c r="DP189" s="42"/>
      <c r="DQ189" s="140"/>
      <c r="DR189" s="46"/>
      <c r="DS189" s="42"/>
      <c r="DT189" s="140"/>
      <c r="DU189" s="46"/>
      <c r="DV189" s="42"/>
      <c r="DW189" s="140"/>
      <c r="DX189" s="46"/>
      <c r="DY189" s="42"/>
      <c r="DZ189" s="140"/>
      <c r="EA189" s="42"/>
      <c r="EB189" s="42"/>
      <c r="EC189" s="140"/>
      <c r="ED189" s="42"/>
      <c r="EE189" s="42"/>
      <c r="EF189" s="46"/>
      <c r="EG189" s="42"/>
      <c r="EH189" s="42"/>
      <c r="EI189" s="140"/>
      <c r="EJ189" s="42"/>
      <c r="EK189" s="42"/>
      <c r="EL189" s="140"/>
      <c r="EM189" s="42"/>
      <c r="EN189" s="42"/>
      <c r="EO189" s="140"/>
      <c r="EP189" s="42"/>
      <c r="EQ189" s="42"/>
      <c r="ER189" s="140"/>
      <c r="ES189" s="42"/>
      <c r="ET189" s="42"/>
      <c r="EU189" s="140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6"/>
      <c r="GP189" s="42"/>
      <c r="GQ189" s="140"/>
      <c r="GR189" s="46"/>
      <c r="GS189" s="42"/>
      <c r="GT189" s="140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  <c r="HN189" s="42"/>
      <c r="HO189" s="42"/>
      <c r="HP189" s="42"/>
      <c r="HQ189" s="42"/>
      <c r="HR189" s="42"/>
      <c r="HS189" s="42"/>
      <c r="HT189" s="42"/>
      <c r="HU189" s="42"/>
    </row>
    <row r="190" spans="1:229" s="18" customFormat="1" ht="15.75" x14ac:dyDescent="0.25">
      <c r="A190" s="23" t="s">
        <v>467</v>
      </c>
      <c r="B190" s="159">
        <f t="shared" si="690"/>
        <v>2643</v>
      </c>
      <c r="C190" s="159">
        <f t="shared" si="691"/>
        <v>2643</v>
      </c>
      <c r="D190" s="42">
        <f t="shared" si="871"/>
        <v>100</v>
      </c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143"/>
      <c r="BE190" s="143"/>
      <c r="BF190" s="143"/>
      <c r="BG190" s="42"/>
      <c r="BH190" s="42"/>
      <c r="BI190" s="140"/>
      <c r="BJ190" s="42"/>
      <c r="BK190" s="42"/>
      <c r="BL190" s="140"/>
      <c r="BM190" s="42"/>
      <c r="BN190" s="42"/>
      <c r="BO190" s="140"/>
      <c r="BP190" s="42"/>
      <c r="BQ190" s="42"/>
      <c r="BR190" s="140"/>
      <c r="BS190" s="42"/>
      <c r="BT190" s="42"/>
      <c r="BU190" s="140"/>
      <c r="BV190" s="42"/>
      <c r="BW190" s="42"/>
      <c r="BX190" s="140"/>
      <c r="BY190" s="42"/>
      <c r="BZ190" s="42"/>
      <c r="CA190" s="140"/>
      <c r="CB190" s="42"/>
      <c r="CC190" s="42"/>
      <c r="CD190" s="140"/>
      <c r="CE190" s="42"/>
      <c r="CF190" s="42"/>
      <c r="CG190" s="140"/>
      <c r="CH190" s="42"/>
      <c r="CI190" s="42"/>
      <c r="CJ190" s="140"/>
      <c r="CK190" s="42"/>
      <c r="CL190" s="42"/>
      <c r="CM190" s="140"/>
      <c r="CN190" s="42"/>
      <c r="CO190" s="42"/>
      <c r="CP190" s="147"/>
      <c r="CQ190" s="46"/>
      <c r="CR190" s="42"/>
      <c r="CS190" s="140"/>
      <c r="CT190" s="46"/>
      <c r="CU190" s="42"/>
      <c r="CV190" s="140"/>
      <c r="CW190" s="46"/>
      <c r="CX190" s="42"/>
      <c r="CY190" s="140"/>
      <c r="CZ190" s="46">
        <v>2643</v>
      </c>
      <c r="DA190" s="42">
        <v>2643</v>
      </c>
      <c r="DB190" s="42">
        <f t="shared" si="780"/>
        <v>100</v>
      </c>
      <c r="DC190" s="46"/>
      <c r="DD190" s="42"/>
      <c r="DE190" s="140"/>
      <c r="DF190" s="46"/>
      <c r="DG190" s="42"/>
      <c r="DH190" s="140"/>
      <c r="DI190" s="42"/>
      <c r="DJ190" s="42"/>
      <c r="DK190" s="140"/>
      <c r="DL190" s="42"/>
      <c r="DM190" s="42"/>
      <c r="DN190" s="140"/>
      <c r="DO190" s="46"/>
      <c r="DP190" s="42"/>
      <c r="DQ190" s="140"/>
      <c r="DR190" s="46"/>
      <c r="DS190" s="42"/>
      <c r="DT190" s="140"/>
      <c r="DU190" s="46"/>
      <c r="DV190" s="42"/>
      <c r="DW190" s="140"/>
      <c r="DX190" s="46"/>
      <c r="DY190" s="42"/>
      <c r="DZ190" s="140"/>
      <c r="EA190" s="42"/>
      <c r="EB190" s="42"/>
      <c r="EC190" s="140"/>
      <c r="ED190" s="42"/>
      <c r="EE190" s="42"/>
      <c r="EF190" s="46"/>
      <c r="EG190" s="42"/>
      <c r="EH190" s="42"/>
      <c r="EI190" s="140"/>
      <c r="EJ190" s="42"/>
      <c r="EK190" s="42"/>
      <c r="EL190" s="140"/>
      <c r="EM190" s="42"/>
      <c r="EN190" s="42"/>
      <c r="EO190" s="140"/>
      <c r="EP190" s="42"/>
      <c r="EQ190" s="42"/>
      <c r="ER190" s="140"/>
      <c r="ES190" s="42"/>
      <c r="ET190" s="42"/>
      <c r="EU190" s="140"/>
      <c r="EV190" s="42"/>
      <c r="EW190" s="42"/>
      <c r="EX190" s="42"/>
      <c r="EY190" s="42"/>
      <c r="EZ190" s="42"/>
      <c r="FA190" s="42"/>
      <c r="FB190" s="42"/>
      <c r="FC190" s="42"/>
      <c r="FD190" s="42"/>
      <c r="FE190" s="42"/>
      <c r="FF190" s="42"/>
      <c r="FG190" s="42"/>
      <c r="FH190" s="42"/>
      <c r="FI190" s="42"/>
      <c r="FJ190" s="42"/>
      <c r="FK190" s="42"/>
      <c r="FL190" s="42"/>
      <c r="FM190" s="42"/>
      <c r="FN190" s="42"/>
      <c r="FO190" s="42"/>
      <c r="FP190" s="42"/>
      <c r="FQ190" s="42"/>
      <c r="FR190" s="42"/>
      <c r="FS190" s="42"/>
      <c r="FT190" s="42"/>
      <c r="FU190" s="42"/>
      <c r="FV190" s="42"/>
      <c r="FW190" s="42"/>
      <c r="FX190" s="42"/>
      <c r="FY190" s="42"/>
      <c r="FZ190" s="42"/>
      <c r="GA190" s="42"/>
      <c r="GB190" s="42"/>
      <c r="GC190" s="42"/>
      <c r="GD190" s="42"/>
      <c r="GE190" s="42"/>
      <c r="GF190" s="42"/>
      <c r="GG190" s="42"/>
      <c r="GH190" s="42"/>
      <c r="GI190" s="42"/>
      <c r="GJ190" s="42"/>
      <c r="GK190" s="42"/>
      <c r="GL190" s="42"/>
      <c r="GM190" s="42"/>
      <c r="GN190" s="42"/>
      <c r="GO190" s="46"/>
      <c r="GP190" s="42"/>
      <c r="GQ190" s="140"/>
      <c r="GR190" s="46"/>
      <c r="GS190" s="42"/>
      <c r="GT190" s="140"/>
      <c r="GU190" s="42"/>
      <c r="GV190" s="42"/>
      <c r="GW190" s="42"/>
      <c r="GX190" s="42"/>
      <c r="GY190" s="42"/>
      <c r="GZ190" s="42"/>
      <c r="HA190" s="42"/>
      <c r="HB190" s="42"/>
      <c r="HC190" s="42"/>
      <c r="HD190" s="42"/>
      <c r="HE190" s="42"/>
      <c r="HF190" s="42"/>
      <c r="HG190" s="42"/>
      <c r="HH190" s="42"/>
      <c r="HI190" s="42"/>
      <c r="HJ190" s="42"/>
      <c r="HK190" s="42"/>
      <c r="HL190" s="42"/>
      <c r="HM190" s="42"/>
      <c r="HN190" s="42"/>
      <c r="HO190" s="42"/>
      <c r="HP190" s="42"/>
      <c r="HQ190" s="42"/>
      <c r="HR190" s="42"/>
      <c r="HS190" s="42"/>
      <c r="HT190" s="42"/>
      <c r="HU190" s="42"/>
    </row>
    <row r="191" spans="1:229" s="18" customFormat="1" ht="15.75" x14ac:dyDescent="0.25">
      <c r="A191" s="23" t="s">
        <v>468</v>
      </c>
      <c r="B191" s="159">
        <f t="shared" si="690"/>
        <v>3156</v>
      </c>
      <c r="C191" s="159">
        <f t="shared" si="691"/>
        <v>3156</v>
      </c>
      <c r="D191" s="42">
        <f t="shared" si="871"/>
        <v>100</v>
      </c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143"/>
      <c r="BE191" s="143"/>
      <c r="BF191" s="143"/>
      <c r="BG191" s="42"/>
      <c r="BH191" s="42"/>
      <c r="BI191" s="140"/>
      <c r="BJ191" s="42"/>
      <c r="BK191" s="42"/>
      <c r="BL191" s="140"/>
      <c r="BM191" s="42"/>
      <c r="BN191" s="42"/>
      <c r="BO191" s="140"/>
      <c r="BP191" s="42"/>
      <c r="BQ191" s="42"/>
      <c r="BR191" s="140"/>
      <c r="BS191" s="42"/>
      <c r="BT191" s="42"/>
      <c r="BU191" s="140"/>
      <c r="BV191" s="42"/>
      <c r="BW191" s="42"/>
      <c r="BX191" s="140"/>
      <c r="BY191" s="42"/>
      <c r="BZ191" s="42"/>
      <c r="CA191" s="140"/>
      <c r="CB191" s="42"/>
      <c r="CC191" s="42"/>
      <c r="CD191" s="140"/>
      <c r="CE191" s="42"/>
      <c r="CF191" s="42"/>
      <c r="CG191" s="140"/>
      <c r="CH191" s="42"/>
      <c r="CI191" s="42"/>
      <c r="CJ191" s="140"/>
      <c r="CK191" s="42"/>
      <c r="CL191" s="42"/>
      <c r="CM191" s="140"/>
      <c r="CN191" s="42"/>
      <c r="CO191" s="42"/>
      <c r="CP191" s="147"/>
      <c r="CQ191" s="46"/>
      <c r="CR191" s="42"/>
      <c r="CS191" s="140"/>
      <c r="CT191" s="46"/>
      <c r="CU191" s="42"/>
      <c r="CV191" s="140"/>
      <c r="CW191" s="46"/>
      <c r="CX191" s="42"/>
      <c r="CY191" s="140"/>
      <c r="CZ191" s="46">
        <v>3156</v>
      </c>
      <c r="DA191" s="42">
        <v>3156</v>
      </c>
      <c r="DB191" s="42">
        <f t="shared" si="780"/>
        <v>100</v>
      </c>
      <c r="DC191" s="46"/>
      <c r="DD191" s="42"/>
      <c r="DE191" s="140"/>
      <c r="DF191" s="46"/>
      <c r="DG191" s="42"/>
      <c r="DH191" s="140"/>
      <c r="DI191" s="42"/>
      <c r="DJ191" s="42"/>
      <c r="DK191" s="140"/>
      <c r="DL191" s="42"/>
      <c r="DM191" s="42"/>
      <c r="DN191" s="140"/>
      <c r="DO191" s="46"/>
      <c r="DP191" s="42"/>
      <c r="DQ191" s="140"/>
      <c r="DR191" s="46"/>
      <c r="DS191" s="42"/>
      <c r="DT191" s="140"/>
      <c r="DU191" s="46"/>
      <c r="DV191" s="42"/>
      <c r="DW191" s="140"/>
      <c r="DX191" s="46"/>
      <c r="DY191" s="42"/>
      <c r="DZ191" s="140"/>
      <c r="EA191" s="42"/>
      <c r="EB191" s="42"/>
      <c r="EC191" s="140"/>
      <c r="ED191" s="42"/>
      <c r="EE191" s="42"/>
      <c r="EF191" s="46"/>
      <c r="EG191" s="42"/>
      <c r="EH191" s="42"/>
      <c r="EI191" s="140"/>
      <c r="EJ191" s="42"/>
      <c r="EK191" s="42"/>
      <c r="EL191" s="140"/>
      <c r="EM191" s="42"/>
      <c r="EN191" s="42"/>
      <c r="EO191" s="140"/>
      <c r="EP191" s="42"/>
      <c r="EQ191" s="42"/>
      <c r="ER191" s="140"/>
      <c r="ES191" s="42"/>
      <c r="ET191" s="42"/>
      <c r="EU191" s="140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6"/>
      <c r="GP191" s="42"/>
      <c r="GQ191" s="140"/>
      <c r="GR191" s="46"/>
      <c r="GS191" s="42"/>
      <c r="GT191" s="140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  <c r="HN191" s="42"/>
      <c r="HO191" s="42"/>
      <c r="HP191" s="42"/>
      <c r="HQ191" s="42"/>
      <c r="HR191" s="42"/>
      <c r="HS191" s="42"/>
      <c r="HT191" s="42"/>
      <c r="HU191" s="42"/>
    </row>
    <row r="192" spans="1:229" s="18" customFormat="1" ht="15.75" x14ac:dyDescent="0.25">
      <c r="A192" s="23" t="s">
        <v>469</v>
      </c>
      <c r="B192" s="159">
        <f t="shared" si="690"/>
        <v>4104</v>
      </c>
      <c r="C192" s="159">
        <f t="shared" si="691"/>
        <v>0</v>
      </c>
      <c r="D192" s="42">
        <f t="shared" si="871"/>
        <v>0</v>
      </c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143"/>
      <c r="BE192" s="143"/>
      <c r="BF192" s="143"/>
      <c r="BG192" s="42"/>
      <c r="BH192" s="42"/>
      <c r="BI192" s="140"/>
      <c r="BJ192" s="42"/>
      <c r="BK192" s="42"/>
      <c r="BL192" s="140"/>
      <c r="BM192" s="42"/>
      <c r="BN192" s="42"/>
      <c r="BO192" s="140"/>
      <c r="BP192" s="42"/>
      <c r="BQ192" s="42"/>
      <c r="BR192" s="140"/>
      <c r="BS192" s="42"/>
      <c r="BT192" s="42"/>
      <c r="BU192" s="140"/>
      <c r="BV192" s="42"/>
      <c r="BW192" s="42"/>
      <c r="BX192" s="140"/>
      <c r="BY192" s="42"/>
      <c r="BZ192" s="42"/>
      <c r="CA192" s="140"/>
      <c r="CB192" s="42"/>
      <c r="CC192" s="42"/>
      <c r="CD192" s="140"/>
      <c r="CE192" s="42"/>
      <c r="CF192" s="42"/>
      <c r="CG192" s="140"/>
      <c r="CH192" s="42"/>
      <c r="CI192" s="42"/>
      <c r="CJ192" s="140"/>
      <c r="CK192" s="42"/>
      <c r="CL192" s="42"/>
      <c r="CM192" s="140"/>
      <c r="CN192" s="42"/>
      <c r="CO192" s="42"/>
      <c r="CP192" s="147"/>
      <c r="CQ192" s="46"/>
      <c r="CR192" s="42"/>
      <c r="CS192" s="140"/>
      <c r="CT192" s="46"/>
      <c r="CU192" s="42"/>
      <c r="CV192" s="140"/>
      <c r="CW192" s="46"/>
      <c r="CX192" s="42"/>
      <c r="CY192" s="140"/>
      <c r="CZ192" s="46">
        <v>4104</v>
      </c>
      <c r="DA192" s="42">
        <v>0</v>
      </c>
      <c r="DB192" s="42">
        <f t="shared" si="780"/>
        <v>0</v>
      </c>
      <c r="DC192" s="46"/>
      <c r="DD192" s="42"/>
      <c r="DE192" s="140"/>
      <c r="DF192" s="46"/>
      <c r="DG192" s="42"/>
      <c r="DH192" s="140"/>
      <c r="DI192" s="42"/>
      <c r="DJ192" s="42"/>
      <c r="DK192" s="140"/>
      <c r="DL192" s="42"/>
      <c r="DM192" s="42"/>
      <c r="DN192" s="140"/>
      <c r="DO192" s="46"/>
      <c r="DP192" s="42"/>
      <c r="DQ192" s="140"/>
      <c r="DR192" s="46"/>
      <c r="DS192" s="42"/>
      <c r="DT192" s="140"/>
      <c r="DU192" s="46"/>
      <c r="DV192" s="42"/>
      <c r="DW192" s="140"/>
      <c r="DX192" s="46"/>
      <c r="DY192" s="42"/>
      <c r="DZ192" s="140"/>
      <c r="EA192" s="42"/>
      <c r="EB192" s="42"/>
      <c r="EC192" s="140"/>
      <c r="ED192" s="42"/>
      <c r="EE192" s="42"/>
      <c r="EF192" s="46"/>
      <c r="EG192" s="42"/>
      <c r="EH192" s="42"/>
      <c r="EI192" s="140"/>
      <c r="EJ192" s="42"/>
      <c r="EK192" s="42"/>
      <c r="EL192" s="140"/>
      <c r="EM192" s="42"/>
      <c r="EN192" s="42"/>
      <c r="EO192" s="140"/>
      <c r="EP192" s="42"/>
      <c r="EQ192" s="42"/>
      <c r="ER192" s="140"/>
      <c r="ES192" s="42"/>
      <c r="ET192" s="42"/>
      <c r="EU192" s="140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6"/>
      <c r="GP192" s="42"/>
      <c r="GQ192" s="140"/>
      <c r="GR192" s="46"/>
      <c r="GS192" s="42"/>
      <c r="GT192" s="140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42"/>
      <c r="HI192" s="42"/>
      <c r="HJ192" s="42"/>
      <c r="HK192" s="42"/>
      <c r="HL192" s="42"/>
      <c r="HM192" s="42"/>
      <c r="HN192" s="42"/>
      <c r="HO192" s="42"/>
      <c r="HP192" s="42"/>
      <c r="HQ192" s="42"/>
      <c r="HR192" s="42"/>
      <c r="HS192" s="42"/>
      <c r="HT192" s="42"/>
      <c r="HU192" s="42"/>
    </row>
    <row r="193" spans="1:229" s="18" customFormat="1" ht="15.75" x14ac:dyDescent="0.25">
      <c r="A193" s="23" t="s">
        <v>470</v>
      </c>
      <c r="B193" s="159">
        <f t="shared" si="690"/>
        <v>6936</v>
      </c>
      <c r="C193" s="159">
        <f t="shared" si="691"/>
        <v>0</v>
      </c>
      <c r="D193" s="42">
        <f t="shared" si="871"/>
        <v>0</v>
      </c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>
        <v>1200</v>
      </c>
      <c r="AY193" s="42"/>
      <c r="AZ193" s="42">
        <f t="shared" si="692"/>
        <v>0</v>
      </c>
      <c r="BA193" s="42"/>
      <c r="BB193" s="42"/>
      <c r="BC193" s="42"/>
      <c r="BD193" s="143"/>
      <c r="BE193" s="143"/>
      <c r="BF193" s="143"/>
      <c r="BG193" s="42"/>
      <c r="BH193" s="42"/>
      <c r="BI193" s="140"/>
      <c r="BJ193" s="42"/>
      <c r="BK193" s="42"/>
      <c r="BL193" s="140"/>
      <c r="BM193" s="42"/>
      <c r="BN193" s="42"/>
      <c r="BO193" s="140"/>
      <c r="BP193" s="42"/>
      <c r="BQ193" s="42"/>
      <c r="BR193" s="140"/>
      <c r="BS193" s="42"/>
      <c r="BT193" s="42"/>
      <c r="BU193" s="140"/>
      <c r="BV193" s="42"/>
      <c r="BW193" s="42"/>
      <c r="BX193" s="140"/>
      <c r="BY193" s="42"/>
      <c r="BZ193" s="42"/>
      <c r="CA193" s="140"/>
      <c r="CB193" s="42"/>
      <c r="CC193" s="42"/>
      <c r="CD193" s="140"/>
      <c r="CE193" s="42"/>
      <c r="CF193" s="42"/>
      <c r="CG193" s="140"/>
      <c r="CH193" s="42"/>
      <c r="CI193" s="42"/>
      <c r="CJ193" s="140"/>
      <c r="CK193" s="42"/>
      <c r="CL193" s="42"/>
      <c r="CM193" s="140"/>
      <c r="CN193" s="42"/>
      <c r="CO193" s="42"/>
      <c r="CP193" s="147"/>
      <c r="CQ193" s="46"/>
      <c r="CR193" s="42"/>
      <c r="CS193" s="140"/>
      <c r="CT193" s="46"/>
      <c r="CU193" s="42"/>
      <c r="CV193" s="140"/>
      <c r="CW193" s="46"/>
      <c r="CX193" s="42"/>
      <c r="CY193" s="140"/>
      <c r="CZ193" s="46">
        <v>5736</v>
      </c>
      <c r="DA193" s="42">
        <v>0</v>
      </c>
      <c r="DB193" s="42">
        <f t="shared" si="780"/>
        <v>0</v>
      </c>
      <c r="DC193" s="46"/>
      <c r="DD193" s="42"/>
      <c r="DE193" s="140"/>
      <c r="DF193" s="46"/>
      <c r="DG193" s="42"/>
      <c r="DH193" s="140"/>
      <c r="DI193" s="42"/>
      <c r="DJ193" s="42"/>
      <c r="DK193" s="140"/>
      <c r="DL193" s="42"/>
      <c r="DM193" s="42"/>
      <c r="DN193" s="140"/>
      <c r="DO193" s="46"/>
      <c r="DP193" s="42"/>
      <c r="DQ193" s="140"/>
      <c r="DR193" s="46"/>
      <c r="DS193" s="42"/>
      <c r="DT193" s="140"/>
      <c r="DU193" s="46"/>
      <c r="DV193" s="42"/>
      <c r="DW193" s="140"/>
      <c r="DX193" s="46"/>
      <c r="DY193" s="42"/>
      <c r="DZ193" s="140"/>
      <c r="EA193" s="42"/>
      <c r="EB193" s="42"/>
      <c r="EC193" s="140"/>
      <c r="ED193" s="42"/>
      <c r="EE193" s="42"/>
      <c r="EF193" s="46"/>
      <c r="EG193" s="42"/>
      <c r="EH193" s="42"/>
      <c r="EI193" s="140"/>
      <c r="EJ193" s="42"/>
      <c r="EK193" s="42"/>
      <c r="EL193" s="140"/>
      <c r="EM193" s="42"/>
      <c r="EN193" s="42"/>
      <c r="EO193" s="140"/>
      <c r="EP193" s="42"/>
      <c r="EQ193" s="42"/>
      <c r="ER193" s="140"/>
      <c r="ES193" s="42"/>
      <c r="ET193" s="42"/>
      <c r="EU193" s="140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6"/>
      <c r="GP193" s="42"/>
      <c r="GQ193" s="140"/>
      <c r="GR193" s="46"/>
      <c r="GS193" s="42"/>
      <c r="GT193" s="140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  <c r="HN193" s="42"/>
      <c r="HO193" s="42"/>
      <c r="HP193" s="42"/>
      <c r="HQ193" s="42"/>
      <c r="HR193" s="42"/>
      <c r="HS193" s="42"/>
      <c r="HT193" s="42"/>
      <c r="HU193" s="42"/>
    </row>
    <row r="194" spans="1:229" s="18" customFormat="1" ht="15.75" x14ac:dyDescent="0.25">
      <c r="A194" s="23" t="s">
        <v>320</v>
      </c>
      <c r="B194" s="159">
        <f t="shared" si="690"/>
        <v>6081.92</v>
      </c>
      <c r="C194" s="159">
        <f t="shared" si="691"/>
        <v>5742</v>
      </c>
      <c r="D194" s="42">
        <f t="shared" si="871"/>
        <v>94.410975481426917</v>
      </c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>
        <v>339.92</v>
      </c>
      <c r="AY194" s="42"/>
      <c r="AZ194" s="42">
        <f t="shared" si="692"/>
        <v>0</v>
      </c>
      <c r="BA194" s="42"/>
      <c r="BB194" s="42"/>
      <c r="BC194" s="42"/>
      <c r="BD194" s="143"/>
      <c r="BE194" s="143"/>
      <c r="BF194" s="143"/>
      <c r="BG194" s="42"/>
      <c r="BH194" s="42"/>
      <c r="BI194" s="140"/>
      <c r="BJ194" s="42"/>
      <c r="BK194" s="42"/>
      <c r="BL194" s="140"/>
      <c r="BM194" s="42"/>
      <c r="BN194" s="42"/>
      <c r="BO194" s="140"/>
      <c r="BP194" s="42"/>
      <c r="BQ194" s="42"/>
      <c r="BR194" s="140"/>
      <c r="BS194" s="42"/>
      <c r="BT194" s="42"/>
      <c r="BU194" s="140"/>
      <c r="BV194" s="42"/>
      <c r="BW194" s="42"/>
      <c r="BX194" s="140"/>
      <c r="BY194" s="42"/>
      <c r="BZ194" s="42"/>
      <c r="CA194" s="140"/>
      <c r="CB194" s="42"/>
      <c r="CC194" s="42"/>
      <c r="CD194" s="140"/>
      <c r="CE194" s="42"/>
      <c r="CF194" s="42"/>
      <c r="CG194" s="140"/>
      <c r="CH194" s="42"/>
      <c r="CI194" s="42"/>
      <c r="CJ194" s="140"/>
      <c r="CK194" s="42"/>
      <c r="CL194" s="42"/>
      <c r="CM194" s="140"/>
      <c r="CN194" s="42"/>
      <c r="CO194" s="42"/>
      <c r="CP194" s="147"/>
      <c r="CQ194" s="46"/>
      <c r="CR194" s="42"/>
      <c r="CS194" s="140"/>
      <c r="CT194" s="46"/>
      <c r="CU194" s="42"/>
      <c r="CV194" s="140"/>
      <c r="CW194" s="46"/>
      <c r="CX194" s="42"/>
      <c r="CY194" s="140"/>
      <c r="CZ194" s="46">
        <v>5742</v>
      </c>
      <c r="DA194" s="42">
        <v>5742</v>
      </c>
      <c r="DB194" s="42">
        <f t="shared" si="780"/>
        <v>100</v>
      </c>
      <c r="DC194" s="46"/>
      <c r="DD194" s="42"/>
      <c r="DE194" s="140"/>
      <c r="DF194" s="46"/>
      <c r="DG194" s="42"/>
      <c r="DH194" s="140"/>
      <c r="DI194" s="42"/>
      <c r="DJ194" s="42"/>
      <c r="DK194" s="140"/>
      <c r="DL194" s="42"/>
      <c r="DM194" s="42"/>
      <c r="DN194" s="140"/>
      <c r="DO194" s="46"/>
      <c r="DP194" s="42"/>
      <c r="DQ194" s="140"/>
      <c r="DR194" s="46"/>
      <c r="DS194" s="42"/>
      <c r="DT194" s="140"/>
      <c r="DU194" s="46"/>
      <c r="DV194" s="42"/>
      <c r="DW194" s="140"/>
      <c r="DX194" s="46"/>
      <c r="DY194" s="42"/>
      <c r="DZ194" s="140"/>
      <c r="EA194" s="42"/>
      <c r="EB194" s="42"/>
      <c r="EC194" s="140"/>
      <c r="ED194" s="42"/>
      <c r="EE194" s="42"/>
      <c r="EF194" s="46"/>
      <c r="EG194" s="42"/>
      <c r="EH194" s="42"/>
      <c r="EI194" s="140"/>
      <c r="EJ194" s="42"/>
      <c r="EK194" s="42"/>
      <c r="EL194" s="140"/>
      <c r="EM194" s="42"/>
      <c r="EN194" s="42"/>
      <c r="EO194" s="140"/>
      <c r="EP194" s="42"/>
      <c r="EQ194" s="42"/>
      <c r="ER194" s="140"/>
      <c r="ES194" s="42"/>
      <c r="ET194" s="42"/>
      <c r="EU194" s="140"/>
      <c r="EV194" s="42"/>
      <c r="EW194" s="42"/>
      <c r="EX194" s="42"/>
      <c r="EY194" s="42"/>
      <c r="EZ194" s="42"/>
      <c r="FA194" s="42"/>
      <c r="FB194" s="42"/>
      <c r="FC194" s="42"/>
      <c r="FD194" s="42"/>
      <c r="FE194" s="42"/>
      <c r="FF194" s="42"/>
      <c r="FG194" s="42"/>
      <c r="FH194" s="42"/>
      <c r="FI194" s="42"/>
      <c r="FJ194" s="42"/>
      <c r="FK194" s="42"/>
      <c r="FL194" s="42"/>
      <c r="FM194" s="42"/>
      <c r="FN194" s="42"/>
      <c r="FO194" s="42"/>
      <c r="FP194" s="42"/>
      <c r="FQ194" s="42"/>
      <c r="FR194" s="42"/>
      <c r="FS194" s="42"/>
      <c r="FT194" s="42"/>
      <c r="FU194" s="42"/>
      <c r="FV194" s="42"/>
      <c r="FW194" s="42"/>
      <c r="FX194" s="42"/>
      <c r="FY194" s="42"/>
      <c r="FZ194" s="42"/>
      <c r="GA194" s="42"/>
      <c r="GB194" s="42"/>
      <c r="GC194" s="42"/>
      <c r="GD194" s="42"/>
      <c r="GE194" s="42"/>
      <c r="GF194" s="42"/>
      <c r="GG194" s="42"/>
      <c r="GH194" s="42"/>
      <c r="GI194" s="42"/>
      <c r="GJ194" s="42"/>
      <c r="GK194" s="42"/>
      <c r="GL194" s="42"/>
      <c r="GM194" s="42"/>
      <c r="GN194" s="42"/>
      <c r="GO194" s="46"/>
      <c r="GP194" s="42"/>
      <c r="GQ194" s="140"/>
      <c r="GR194" s="46"/>
      <c r="GS194" s="42"/>
      <c r="GT194" s="140"/>
      <c r="GU194" s="42"/>
      <c r="GV194" s="42"/>
      <c r="GW194" s="42"/>
      <c r="GX194" s="42"/>
      <c r="GY194" s="42"/>
      <c r="GZ194" s="42"/>
      <c r="HA194" s="42"/>
      <c r="HB194" s="42"/>
      <c r="HC194" s="42"/>
      <c r="HD194" s="42"/>
      <c r="HE194" s="42"/>
      <c r="HF194" s="42"/>
      <c r="HG194" s="42"/>
      <c r="HH194" s="42"/>
      <c r="HI194" s="42"/>
      <c r="HJ194" s="42"/>
      <c r="HK194" s="42"/>
      <c r="HL194" s="42"/>
      <c r="HM194" s="42"/>
      <c r="HN194" s="42"/>
      <c r="HO194" s="42"/>
      <c r="HP194" s="42"/>
      <c r="HQ194" s="42"/>
      <c r="HR194" s="42"/>
      <c r="HS194" s="42"/>
      <c r="HT194" s="42"/>
      <c r="HU194" s="42"/>
    </row>
    <row r="195" spans="1:229" s="18" customFormat="1" ht="15.75" x14ac:dyDescent="0.25">
      <c r="A195" s="23" t="s">
        <v>471</v>
      </c>
      <c r="B195" s="159">
        <f t="shared" si="690"/>
        <v>4419</v>
      </c>
      <c r="C195" s="159">
        <f t="shared" si="691"/>
        <v>0</v>
      </c>
      <c r="D195" s="42">
        <f t="shared" si="871"/>
        <v>0</v>
      </c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143"/>
      <c r="BE195" s="143"/>
      <c r="BF195" s="143"/>
      <c r="BG195" s="42"/>
      <c r="BH195" s="42"/>
      <c r="BI195" s="140"/>
      <c r="BJ195" s="42"/>
      <c r="BK195" s="42"/>
      <c r="BL195" s="140"/>
      <c r="BM195" s="42"/>
      <c r="BN195" s="42"/>
      <c r="BO195" s="140"/>
      <c r="BP195" s="42"/>
      <c r="BQ195" s="42"/>
      <c r="BR195" s="140"/>
      <c r="BS195" s="42"/>
      <c r="BT195" s="42"/>
      <c r="BU195" s="140"/>
      <c r="BV195" s="42"/>
      <c r="BW195" s="42"/>
      <c r="BX195" s="140"/>
      <c r="BY195" s="42"/>
      <c r="BZ195" s="42"/>
      <c r="CA195" s="140"/>
      <c r="CB195" s="42"/>
      <c r="CC195" s="42"/>
      <c r="CD195" s="140"/>
      <c r="CE195" s="42"/>
      <c r="CF195" s="42"/>
      <c r="CG195" s="140"/>
      <c r="CH195" s="42"/>
      <c r="CI195" s="42"/>
      <c r="CJ195" s="140"/>
      <c r="CK195" s="42"/>
      <c r="CL195" s="42"/>
      <c r="CM195" s="140"/>
      <c r="CN195" s="42"/>
      <c r="CO195" s="42"/>
      <c r="CP195" s="147"/>
      <c r="CQ195" s="46"/>
      <c r="CR195" s="42"/>
      <c r="CS195" s="140"/>
      <c r="CT195" s="46"/>
      <c r="CU195" s="42"/>
      <c r="CV195" s="140"/>
      <c r="CW195" s="46"/>
      <c r="CX195" s="42"/>
      <c r="CY195" s="140"/>
      <c r="CZ195" s="46">
        <v>4419</v>
      </c>
      <c r="DA195" s="42">
        <v>0</v>
      </c>
      <c r="DB195" s="42">
        <f t="shared" si="780"/>
        <v>0</v>
      </c>
      <c r="DC195" s="46"/>
      <c r="DD195" s="42"/>
      <c r="DE195" s="140"/>
      <c r="DF195" s="46"/>
      <c r="DG195" s="42"/>
      <c r="DH195" s="140"/>
      <c r="DI195" s="42"/>
      <c r="DJ195" s="42"/>
      <c r="DK195" s="140"/>
      <c r="DL195" s="42"/>
      <c r="DM195" s="42"/>
      <c r="DN195" s="140"/>
      <c r="DO195" s="46"/>
      <c r="DP195" s="42"/>
      <c r="DQ195" s="140"/>
      <c r="DR195" s="46"/>
      <c r="DS195" s="42"/>
      <c r="DT195" s="140"/>
      <c r="DU195" s="46"/>
      <c r="DV195" s="42"/>
      <c r="DW195" s="140"/>
      <c r="DX195" s="46"/>
      <c r="DY195" s="42"/>
      <c r="DZ195" s="140"/>
      <c r="EA195" s="42"/>
      <c r="EB195" s="42"/>
      <c r="EC195" s="140"/>
      <c r="ED195" s="42"/>
      <c r="EE195" s="42"/>
      <c r="EF195" s="140"/>
      <c r="EG195" s="42"/>
      <c r="EH195" s="42"/>
      <c r="EI195" s="140"/>
      <c r="EJ195" s="42"/>
      <c r="EK195" s="42"/>
      <c r="EL195" s="140"/>
      <c r="EM195" s="42"/>
      <c r="EN195" s="42"/>
      <c r="EO195" s="140"/>
      <c r="EP195" s="42"/>
      <c r="EQ195" s="42"/>
      <c r="ER195" s="140"/>
      <c r="ES195" s="42"/>
      <c r="ET195" s="42"/>
      <c r="EU195" s="140"/>
      <c r="EV195" s="42"/>
      <c r="EW195" s="42"/>
      <c r="EX195" s="42"/>
      <c r="EY195" s="42"/>
      <c r="EZ195" s="42"/>
      <c r="FA195" s="42"/>
      <c r="FB195" s="42"/>
      <c r="FC195" s="42"/>
      <c r="FD195" s="42"/>
      <c r="FE195" s="42"/>
      <c r="FF195" s="42"/>
      <c r="FG195" s="42"/>
      <c r="FH195" s="42"/>
      <c r="FI195" s="42"/>
      <c r="FJ195" s="42"/>
      <c r="FK195" s="42"/>
      <c r="FL195" s="42"/>
      <c r="FM195" s="42"/>
      <c r="FN195" s="42"/>
      <c r="FO195" s="42"/>
      <c r="FP195" s="42"/>
      <c r="FQ195" s="42"/>
      <c r="FR195" s="42"/>
      <c r="FS195" s="42"/>
      <c r="FT195" s="42"/>
      <c r="FU195" s="42"/>
      <c r="FV195" s="42"/>
      <c r="FW195" s="42"/>
      <c r="FX195" s="42"/>
      <c r="FY195" s="42"/>
      <c r="FZ195" s="42"/>
      <c r="GA195" s="42"/>
      <c r="GB195" s="42"/>
      <c r="GC195" s="42"/>
      <c r="GD195" s="42"/>
      <c r="GE195" s="42"/>
      <c r="GF195" s="42"/>
      <c r="GG195" s="42"/>
      <c r="GH195" s="42"/>
      <c r="GI195" s="42"/>
      <c r="GJ195" s="42"/>
      <c r="GK195" s="42"/>
      <c r="GL195" s="42"/>
      <c r="GM195" s="42"/>
      <c r="GN195" s="42"/>
      <c r="GO195" s="46"/>
      <c r="GP195" s="42"/>
      <c r="GQ195" s="140"/>
      <c r="GR195" s="46"/>
      <c r="GS195" s="42"/>
      <c r="GT195" s="140"/>
      <c r="GU195" s="42"/>
      <c r="GV195" s="42"/>
      <c r="GW195" s="42"/>
      <c r="GX195" s="42"/>
      <c r="GY195" s="42"/>
      <c r="GZ195" s="42"/>
      <c r="HA195" s="42"/>
      <c r="HB195" s="42"/>
      <c r="HC195" s="42"/>
      <c r="HD195" s="42"/>
      <c r="HE195" s="42"/>
      <c r="HF195" s="42"/>
      <c r="HG195" s="42"/>
      <c r="HH195" s="42"/>
      <c r="HI195" s="42"/>
      <c r="HJ195" s="42"/>
      <c r="HK195" s="42"/>
      <c r="HL195" s="42"/>
      <c r="HM195" s="42"/>
      <c r="HN195" s="42"/>
      <c r="HO195" s="42"/>
      <c r="HP195" s="42"/>
      <c r="HQ195" s="42"/>
      <c r="HR195" s="42"/>
      <c r="HS195" s="42"/>
      <c r="HT195" s="42"/>
      <c r="HU195" s="42"/>
    </row>
    <row r="196" spans="1:229" s="18" customFormat="1" ht="15.75" x14ac:dyDescent="0.25">
      <c r="A196" s="23" t="s">
        <v>472</v>
      </c>
      <c r="B196" s="159">
        <f t="shared" si="690"/>
        <v>4113</v>
      </c>
      <c r="C196" s="159">
        <f t="shared" si="691"/>
        <v>4113</v>
      </c>
      <c r="D196" s="42">
        <f t="shared" si="871"/>
        <v>100</v>
      </c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143"/>
      <c r="BE196" s="143"/>
      <c r="BF196" s="143"/>
      <c r="BG196" s="42"/>
      <c r="BH196" s="42"/>
      <c r="BI196" s="140"/>
      <c r="BJ196" s="42"/>
      <c r="BK196" s="42"/>
      <c r="BL196" s="140"/>
      <c r="BM196" s="42"/>
      <c r="BN196" s="42"/>
      <c r="BO196" s="140"/>
      <c r="BP196" s="42"/>
      <c r="BQ196" s="42"/>
      <c r="BR196" s="140"/>
      <c r="BS196" s="42"/>
      <c r="BT196" s="42"/>
      <c r="BU196" s="140"/>
      <c r="BV196" s="42"/>
      <c r="BW196" s="42"/>
      <c r="BX196" s="140"/>
      <c r="BY196" s="42"/>
      <c r="BZ196" s="42"/>
      <c r="CA196" s="140"/>
      <c r="CB196" s="42"/>
      <c r="CC196" s="42"/>
      <c r="CD196" s="140"/>
      <c r="CE196" s="42"/>
      <c r="CF196" s="42"/>
      <c r="CG196" s="140"/>
      <c r="CH196" s="42"/>
      <c r="CI196" s="42"/>
      <c r="CJ196" s="140"/>
      <c r="CK196" s="42"/>
      <c r="CL196" s="42"/>
      <c r="CM196" s="140"/>
      <c r="CN196" s="42"/>
      <c r="CO196" s="42"/>
      <c r="CP196" s="147"/>
      <c r="CQ196" s="46"/>
      <c r="CR196" s="42"/>
      <c r="CS196" s="140"/>
      <c r="CT196" s="46"/>
      <c r="CU196" s="42"/>
      <c r="CV196" s="140"/>
      <c r="CW196" s="46"/>
      <c r="CX196" s="42"/>
      <c r="CY196" s="140"/>
      <c r="CZ196" s="46">
        <v>4113</v>
      </c>
      <c r="DA196" s="42">
        <v>4113</v>
      </c>
      <c r="DB196" s="42">
        <f t="shared" si="780"/>
        <v>100</v>
      </c>
      <c r="DC196" s="46"/>
      <c r="DD196" s="42"/>
      <c r="DE196" s="140"/>
      <c r="DF196" s="46"/>
      <c r="DG196" s="42"/>
      <c r="DH196" s="140"/>
      <c r="DI196" s="42"/>
      <c r="DJ196" s="42"/>
      <c r="DK196" s="140"/>
      <c r="DL196" s="42"/>
      <c r="DM196" s="42"/>
      <c r="DN196" s="140"/>
      <c r="DO196" s="46"/>
      <c r="DP196" s="42"/>
      <c r="DQ196" s="140"/>
      <c r="DR196" s="46"/>
      <c r="DS196" s="42"/>
      <c r="DT196" s="140"/>
      <c r="DU196" s="46"/>
      <c r="DV196" s="42"/>
      <c r="DW196" s="140"/>
      <c r="DX196" s="46"/>
      <c r="DY196" s="42"/>
      <c r="DZ196" s="140"/>
      <c r="EA196" s="42"/>
      <c r="EB196" s="42"/>
      <c r="EC196" s="140"/>
      <c r="ED196" s="42"/>
      <c r="EE196" s="42"/>
      <c r="EF196" s="140"/>
      <c r="EG196" s="42"/>
      <c r="EH196" s="42"/>
      <c r="EI196" s="140"/>
      <c r="EJ196" s="42"/>
      <c r="EK196" s="42"/>
      <c r="EL196" s="140"/>
      <c r="EM196" s="42"/>
      <c r="EN196" s="42"/>
      <c r="EO196" s="46"/>
      <c r="EP196" s="42"/>
      <c r="EQ196" s="42"/>
      <c r="ER196" s="140"/>
      <c r="ES196" s="42"/>
      <c r="ET196" s="42"/>
      <c r="EU196" s="140"/>
      <c r="EV196" s="42"/>
      <c r="EW196" s="42"/>
      <c r="EX196" s="42"/>
      <c r="EY196" s="42"/>
      <c r="EZ196" s="42"/>
      <c r="FA196" s="42"/>
      <c r="FB196" s="42"/>
      <c r="FC196" s="42"/>
      <c r="FD196" s="42"/>
      <c r="FE196" s="42"/>
      <c r="FF196" s="42"/>
      <c r="FG196" s="42"/>
      <c r="FH196" s="42"/>
      <c r="FI196" s="42"/>
      <c r="FJ196" s="42"/>
      <c r="FK196" s="42"/>
      <c r="FL196" s="42"/>
      <c r="FM196" s="42"/>
      <c r="FN196" s="42"/>
      <c r="FO196" s="42"/>
      <c r="FP196" s="42"/>
      <c r="FQ196" s="42"/>
      <c r="FR196" s="42"/>
      <c r="FS196" s="42"/>
      <c r="FT196" s="42"/>
      <c r="FU196" s="42"/>
      <c r="FV196" s="42"/>
      <c r="FW196" s="42"/>
      <c r="FX196" s="42"/>
      <c r="FY196" s="42"/>
      <c r="FZ196" s="42"/>
      <c r="GA196" s="42"/>
      <c r="GB196" s="42"/>
      <c r="GC196" s="42"/>
      <c r="GD196" s="42"/>
      <c r="GE196" s="42"/>
      <c r="GF196" s="42"/>
      <c r="GG196" s="42"/>
      <c r="GH196" s="42"/>
      <c r="GI196" s="42"/>
      <c r="GJ196" s="42"/>
      <c r="GK196" s="42"/>
      <c r="GL196" s="42"/>
      <c r="GM196" s="42"/>
      <c r="GN196" s="42"/>
      <c r="GO196" s="46"/>
      <c r="GP196" s="42"/>
      <c r="GQ196" s="140"/>
      <c r="GR196" s="46"/>
      <c r="GS196" s="42"/>
      <c r="GT196" s="140"/>
      <c r="GU196" s="42"/>
      <c r="GV196" s="42"/>
      <c r="GW196" s="42"/>
      <c r="GX196" s="42"/>
      <c r="GY196" s="42"/>
      <c r="GZ196" s="42"/>
      <c r="HA196" s="42"/>
      <c r="HB196" s="42"/>
      <c r="HC196" s="42"/>
      <c r="HD196" s="42"/>
      <c r="HE196" s="42"/>
      <c r="HF196" s="42"/>
      <c r="HG196" s="42"/>
      <c r="HH196" s="42"/>
      <c r="HI196" s="42"/>
      <c r="HJ196" s="42"/>
      <c r="HK196" s="42"/>
      <c r="HL196" s="42"/>
      <c r="HM196" s="42"/>
      <c r="HN196" s="42"/>
      <c r="HO196" s="42"/>
      <c r="HP196" s="42"/>
      <c r="HQ196" s="42"/>
      <c r="HR196" s="42"/>
      <c r="HS196" s="42"/>
      <c r="HT196" s="42"/>
      <c r="HU196" s="42"/>
    </row>
    <row r="197" spans="1:229" s="19" customFormat="1" ht="31.5" x14ac:dyDescent="0.25">
      <c r="A197" s="22" t="s">
        <v>296</v>
      </c>
      <c r="B197" s="158">
        <f t="shared" si="690"/>
        <v>114043.80172999999</v>
      </c>
      <c r="C197" s="158">
        <f t="shared" si="691"/>
        <v>62225.045329999994</v>
      </c>
      <c r="D197" s="48">
        <f t="shared" ref="D197" si="872">C197/B197*100</f>
        <v>54.562408816674235</v>
      </c>
      <c r="E197" s="49">
        <f t="shared" ref="E197:BF197" si="873">E198+E199+E200</f>
        <v>0</v>
      </c>
      <c r="F197" s="49">
        <f t="shared" si="873"/>
        <v>0</v>
      </c>
      <c r="G197" s="49">
        <f t="shared" si="873"/>
        <v>0</v>
      </c>
      <c r="H197" s="49">
        <f t="shared" si="873"/>
        <v>0</v>
      </c>
      <c r="I197" s="49">
        <f t="shared" si="873"/>
        <v>0</v>
      </c>
      <c r="J197" s="49">
        <f t="shared" si="873"/>
        <v>0</v>
      </c>
      <c r="K197" s="49">
        <f t="shared" ref="K197:M197" si="874">K198+K199+K200</f>
        <v>0</v>
      </c>
      <c r="L197" s="49">
        <f t="shared" si="874"/>
        <v>0</v>
      </c>
      <c r="M197" s="49">
        <f t="shared" si="874"/>
        <v>0</v>
      </c>
      <c r="N197" s="49">
        <f t="shared" ref="N197:P197" si="875">N198+N199+N200</f>
        <v>0</v>
      </c>
      <c r="O197" s="49">
        <f t="shared" si="875"/>
        <v>0</v>
      </c>
      <c r="P197" s="49">
        <f t="shared" si="875"/>
        <v>0</v>
      </c>
      <c r="Q197" s="49">
        <f t="shared" ref="Q197:S197" si="876">Q198+Q199+Q200</f>
        <v>0</v>
      </c>
      <c r="R197" s="49">
        <f t="shared" si="876"/>
        <v>0</v>
      </c>
      <c r="S197" s="49">
        <f t="shared" si="876"/>
        <v>0</v>
      </c>
      <c r="T197" s="49">
        <f t="shared" ref="T197:V197" si="877">T198+T199+T200</f>
        <v>0</v>
      </c>
      <c r="U197" s="49">
        <f t="shared" si="877"/>
        <v>0</v>
      </c>
      <c r="V197" s="49">
        <f t="shared" si="877"/>
        <v>0</v>
      </c>
      <c r="W197" s="49">
        <f t="shared" si="873"/>
        <v>0</v>
      </c>
      <c r="X197" s="49">
        <f t="shared" si="873"/>
        <v>0</v>
      </c>
      <c r="Y197" s="48"/>
      <c r="Z197" s="49">
        <f t="shared" si="873"/>
        <v>0</v>
      </c>
      <c r="AA197" s="49">
        <f t="shared" si="873"/>
        <v>0</v>
      </c>
      <c r="AB197" s="49">
        <f t="shared" si="873"/>
        <v>0</v>
      </c>
      <c r="AC197" s="49">
        <f t="shared" si="873"/>
        <v>0</v>
      </c>
      <c r="AD197" s="49">
        <f t="shared" si="873"/>
        <v>0</v>
      </c>
      <c r="AE197" s="49">
        <f t="shared" si="873"/>
        <v>0</v>
      </c>
      <c r="AF197" s="49"/>
      <c r="AG197" s="49"/>
      <c r="AH197" s="49"/>
      <c r="AI197" s="49"/>
      <c r="AJ197" s="49"/>
      <c r="AK197" s="48"/>
      <c r="AL197" s="49">
        <f t="shared" si="873"/>
        <v>51.020410000000005</v>
      </c>
      <c r="AM197" s="49">
        <f t="shared" si="873"/>
        <v>51.020410000000005</v>
      </c>
      <c r="AN197" s="48">
        <f>AM197/AL197*100</f>
        <v>100</v>
      </c>
      <c r="AO197" s="49">
        <f t="shared" ref="AO197:AP197" si="878">AO198+AO199+AO200</f>
        <v>49.87097</v>
      </c>
      <c r="AP197" s="49">
        <f t="shared" si="878"/>
        <v>49.87097</v>
      </c>
      <c r="AQ197" s="48">
        <f>AP197/AO197*100</f>
        <v>100</v>
      </c>
      <c r="AR197" s="49"/>
      <c r="AS197" s="49"/>
      <c r="AT197" s="48"/>
      <c r="AU197" s="49">
        <f t="shared" si="873"/>
        <v>0</v>
      </c>
      <c r="AV197" s="49">
        <f t="shared" si="873"/>
        <v>0</v>
      </c>
      <c r="AW197" s="49">
        <f t="shared" si="873"/>
        <v>0</v>
      </c>
      <c r="AX197" s="49">
        <f t="shared" si="873"/>
        <v>5128.5701600000002</v>
      </c>
      <c r="AY197" s="49">
        <f t="shared" si="873"/>
        <v>2352.9351799999999</v>
      </c>
      <c r="AZ197" s="48">
        <f t="shared" si="692"/>
        <v>45.878970289840005</v>
      </c>
      <c r="BA197" s="49">
        <f t="shared" si="873"/>
        <v>10000</v>
      </c>
      <c r="BB197" s="49">
        <f t="shared" si="873"/>
        <v>10000</v>
      </c>
      <c r="BC197" s="48">
        <f t="shared" ref="BC197" si="879">BB197/BA197*100</f>
        <v>100</v>
      </c>
      <c r="BD197" s="49">
        <f t="shared" si="873"/>
        <v>22826.7</v>
      </c>
      <c r="BE197" s="49">
        <f t="shared" si="873"/>
        <v>11909.688529999999</v>
      </c>
      <c r="BF197" s="49">
        <f t="shared" si="873"/>
        <v>52.174377067206379</v>
      </c>
      <c r="BG197" s="49">
        <f t="shared" ref="BG197:CO197" si="880">BG198+BG199+BG200</f>
        <v>0</v>
      </c>
      <c r="BH197" s="49">
        <f t="shared" si="880"/>
        <v>0</v>
      </c>
      <c r="BI197" s="49">
        <f t="shared" si="880"/>
        <v>0</v>
      </c>
      <c r="BJ197" s="49">
        <f t="shared" ref="BJ197:BL197" si="881">BJ198+BJ199+BJ200</f>
        <v>0</v>
      </c>
      <c r="BK197" s="49">
        <f t="shared" si="881"/>
        <v>0</v>
      </c>
      <c r="BL197" s="49">
        <f t="shared" si="881"/>
        <v>0</v>
      </c>
      <c r="BM197" s="49">
        <f t="shared" si="880"/>
        <v>3486.6</v>
      </c>
      <c r="BN197" s="49">
        <f t="shared" si="880"/>
        <v>2417.4971499999997</v>
      </c>
      <c r="BO197" s="49">
        <f t="shared" si="880"/>
        <v>69.336808065163751</v>
      </c>
      <c r="BP197" s="49">
        <f t="shared" ref="BP197:BQ197" si="882">BP198+BP199+BP200</f>
        <v>560</v>
      </c>
      <c r="BQ197" s="49">
        <f t="shared" si="882"/>
        <v>80</v>
      </c>
      <c r="BR197" s="49">
        <f t="shared" ref="BR197:BR198" si="883">BQ197/BP197*100</f>
        <v>14.285714285714285</v>
      </c>
      <c r="BS197" s="49">
        <f t="shared" si="880"/>
        <v>43858.839899999999</v>
      </c>
      <c r="BT197" s="49">
        <f t="shared" si="880"/>
        <v>13537.08567</v>
      </c>
      <c r="BU197" s="148">
        <f t="shared" ref="BU197" si="884">BT197/BS197*100</f>
        <v>30.865124797794756</v>
      </c>
      <c r="BV197" s="49">
        <f t="shared" si="880"/>
        <v>0</v>
      </c>
      <c r="BW197" s="49">
        <f t="shared" si="880"/>
        <v>0</v>
      </c>
      <c r="BX197" s="49">
        <f t="shared" si="880"/>
        <v>0</v>
      </c>
      <c r="BY197" s="49">
        <f t="shared" si="880"/>
        <v>0</v>
      </c>
      <c r="BZ197" s="49">
        <f t="shared" si="880"/>
        <v>0</v>
      </c>
      <c r="CA197" s="49">
        <f t="shared" si="880"/>
        <v>0</v>
      </c>
      <c r="CB197" s="49">
        <f t="shared" ref="CB197:CD197" si="885">CB198+CB199+CB200</f>
        <v>0</v>
      </c>
      <c r="CC197" s="49">
        <f t="shared" si="885"/>
        <v>0</v>
      </c>
      <c r="CD197" s="49">
        <f t="shared" si="885"/>
        <v>0</v>
      </c>
      <c r="CE197" s="49">
        <f t="shared" si="880"/>
        <v>0</v>
      </c>
      <c r="CF197" s="49">
        <f t="shared" si="880"/>
        <v>0</v>
      </c>
      <c r="CG197" s="49">
        <f t="shared" si="880"/>
        <v>0</v>
      </c>
      <c r="CH197" s="49">
        <f t="shared" si="880"/>
        <v>0</v>
      </c>
      <c r="CI197" s="49">
        <f t="shared" si="880"/>
        <v>0</v>
      </c>
      <c r="CJ197" s="49">
        <f t="shared" si="880"/>
        <v>0</v>
      </c>
      <c r="CK197" s="49">
        <f t="shared" si="880"/>
        <v>1000</v>
      </c>
      <c r="CL197" s="49">
        <f t="shared" si="880"/>
        <v>158.13176999999999</v>
      </c>
      <c r="CM197" s="48">
        <f>CL197/CK197*100</f>
        <v>15.813176999999998</v>
      </c>
      <c r="CN197" s="49">
        <f t="shared" si="880"/>
        <v>185.3</v>
      </c>
      <c r="CO197" s="49">
        <f t="shared" si="880"/>
        <v>0</v>
      </c>
      <c r="CP197" s="146">
        <f t="shared" si="795"/>
        <v>0</v>
      </c>
      <c r="CQ197" s="49">
        <f t="shared" ref="CQ197:DA197" si="886">CQ198+CQ199+CQ200</f>
        <v>0</v>
      </c>
      <c r="CR197" s="49">
        <f t="shared" si="886"/>
        <v>0</v>
      </c>
      <c r="CS197" s="49">
        <f t="shared" si="886"/>
        <v>0</v>
      </c>
      <c r="CT197" s="49">
        <f t="shared" ref="CT197:CV197" si="887">CT198+CT199+CT200</f>
        <v>0</v>
      </c>
      <c r="CU197" s="49">
        <f t="shared" si="887"/>
        <v>0</v>
      </c>
      <c r="CV197" s="49">
        <f t="shared" si="887"/>
        <v>0</v>
      </c>
      <c r="CW197" s="49">
        <f t="shared" si="886"/>
        <v>3562.7</v>
      </c>
      <c r="CX197" s="49">
        <f t="shared" si="886"/>
        <v>2431.5320699999997</v>
      </c>
      <c r="CY197" s="49">
        <f t="shared" si="159"/>
        <v>68.24970022735566</v>
      </c>
      <c r="CZ197" s="49">
        <f t="shared" si="886"/>
        <v>7545</v>
      </c>
      <c r="DA197" s="49">
        <f t="shared" si="886"/>
        <v>7545</v>
      </c>
      <c r="DB197" s="48">
        <f t="shared" si="780"/>
        <v>100</v>
      </c>
      <c r="DC197" s="49">
        <f t="shared" ref="DC197:DD197" si="888">DC198+DC199+DC200</f>
        <v>665.7</v>
      </c>
      <c r="DD197" s="49">
        <f t="shared" si="888"/>
        <v>58.983580000000003</v>
      </c>
      <c r="DE197" s="49">
        <f>DD197/DC197*100</f>
        <v>8.8603845576085316</v>
      </c>
      <c r="DF197" s="49">
        <f t="shared" ref="DF197:DH197" si="889">DF198+DF199+DF200</f>
        <v>160</v>
      </c>
      <c r="DG197" s="49">
        <f t="shared" si="889"/>
        <v>0</v>
      </c>
      <c r="DH197" s="49">
        <f t="shared" si="889"/>
        <v>0</v>
      </c>
      <c r="DI197" s="49">
        <f t="shared" ref="DI197:DN197" si="890">DI198+DI199+DI200</f>
        <v>3500</v>
      </c>
      <c r="DJ197" s="49">
        <f t="shared" si="890"/>
        <v>2000</v>
      </c>
      <c r="DK197" s="49">
        <f t="shared" si="890"/>
        <v>57.142857142857139</v>
      </c>
      <c r="DL197" s="49">
        <f t="shared" si="890"/>
        <v>2744.9</v>
      </c>
      <c r="DM197" s="49">
        <f t="shared" si="890"/>
        <v>2000</v>
      </c>
      <c r="DN197" s="49">
        <f t="shared" si="890"/>
        <v>72.862399358810876</v>
      </c>
      <c r="DO197" s="49">
        <f t="shared" ref="DO197:DQ197" si="891">DO198+DO199+DO200</f>
        <v>0</v>
      </c>
      <c r="DP197" s="49">
        <f t="shared" si="891"/>
        <v>0</v>
      </c>
      <c r="DQ197" s="49">
        <f t="shared" si="891"/>
        <v>0</v>
      </c>
      <c r="DR197" s="49">
        <f t="shared" ref="DR197:DT197" si="892">DR198+DR199+DR200</f>
        <v>0</v>
      </c>
      <c r="DS197" s="49">
        <f t="shared" si="892"/>
        <v>0</v>
      </c>
      <c r="DT197" s="49">
        <f t="shared" si="892"/>
        <v>0</v>
      </c>
      <c r="DU197" s="49">
        <f t="shared" ref="DU197:DW197" si="893">DU198+DU199+DU200</f>
        <v>0</v>
      </c>
      <c r="DV197" s="49">
        <f t="shared" si="893"/>
        <v>0</v>
      </c>
      <c r="DW197" s="49">
        <f t="shared" si="893"/>
        <v>0</v>
      </c>
      <c r="DX197" s="49">
        <f t="shared" ref="DX197:EB197" si="894">DX198+DX199+DX200</f>
        <v>0</v>
      </c>
      <c r="DY197" s="49">
        <f t="shared" si="894"/>
        <v>0</v>
      </c>
      <c r="DZ197" s="49">
        <f t="shared" si="894"/>
        <v>0</v>
      </c>
      <c r="EA197" s="49">
        <f t="shared" si="894"/>
        <v>0</v>
      </c>
      <c r="EB197" s="49">
        <f t="shared" si="894"/>
        <v>0</v>
      </c>
      <c r="EC197" s="49"/>
      <c r="ED197" s="49">
        <f t="shared" ref="ED197:EE197" si="895">ED198+ED199+ED200</f>
        <v>0</v>
      </c>
      <c r="EE197" s="49">
        <f t="shared" si="895"/>
        <v>0</v>
      </c>
      <c r="EF197" s="49"/>
      <c r="EG197" s="49">
        <f t="shared" ref="EG197:EK197" si="896">EG198+EG199+EG200</f>
        <v>0</v>
      </c>
      <c r="EH197" s="49">
        <f t="shared" si="896"/>
        <v>0</v>
      </c>
      <c r="EI197" s="49">
        <f t="shared" si="896"/>
        <v>0</v>
      </c>
      <c r="EJ197" s="49">
        <f t="shared" si="896"/>
        <v>0</v>
      </c>
      <c r="EK197" s="49">
        <f t="shared" si="896"/>
        <v>0</v>
      </c>
      <c r="EL197" s="49"/>
      <c r="EM197" s="49">
        <f t="shared" ref="EM197:EN197" si="897">EM198+EM199+EM200</f>
        <v>0</v>
      </c>
      <c r="EN197" s="49">
        <f t="shared" si="897"/>
        <v>0</v>
      </c>
      <c r="EO197" s="49"/>
      <c r="EP197" s="49">
        <f t="shared" ref="EP197:ER197" si="898">EP198+EP199+EP200</f>
        <v>0</v>
      </c>
      <c r="EQ197" s="49">
        <f t="shared" si="898"/>
        <v>0</v>
      </c>
      <c r="ER197" s="49">
        <f t="shared" si="898"/>
        <v>0</v>
      </c>
      <c r="ES197" s="49">
        <f t="shared" ref="ES197:EU197" si="899">ES198+ES199+ES200</f>
        <v>0</v>
      </c>
      <c r="ET197" s="49">
        <f t="shared" si="899"/>
        <v>0</v>
      </c>
      <c r="EU197" s="49">
        <f t="shared" si="899"/>
        <v>0</v>
      </c>
      <c r="EV197" s="49">
        <f t="shared" ref="EV197:EX197" si="900">EV198+EV199+EV200</f>
        <v>0</v>
      </c>
      <c r="EW197" s="49">
        <f t="shared" si="900"/>
        <v>0</v>
      </c>
      <c r="EX197" s="49">
        <f t="shared" si="900"/>
        <v>0</v>
      </c>
      <c r="EY197" s="49"/>
      <c r="EZ197" s="49"/>
      <c r="FA197" s="48"/>
      <c r="FB197" s="49">
        <f t="shared" ref="FB197:FC197" si="901">FB198+FB199+FB200</f>
        <v>0</v>
      </c>
      <c r="FC197" s="49">
        <f t="shared" si="901"/>
        <v>0</v>
      </c>
      <c r="FD197" s="48"/>
      <c r="FE197" s="49">
        <f t="shared" ref="FE197:FF197" si="902">FE198+FE199+FE200</f>
        <v>0</v>
      </c>
      <c r="FF197" s="49">
        <f t="shared" si="902"/>
        <v>0</v>
      </c>
      <c r="FG197" s="48"/>
      <c r="FH197" s="49">
        <f t="shared" ref="FH197:FI197" si="903">FH198+FH199+FH200</f>
        <v>3000</v>
      </c>
      <c r="FI197" s="49">
        <f t="shared" si="903"/>
        <v>3000</v>
      </c>
      <c r="FJ197" s="48">
        <f t="shared" ref="FJ197" si="904">FI197/FH197*100</f>
        <v>100</v>
      </c>
      <c r="FK197" s="49">
        <f t="shared" ref="FK197:FL197" si="905">FK198+FK199+FK200</f>
        <v>1633.1</v>
      </c>
      <c r="FL197" s="49">
        <f t="shared" si="905"/>
        <v>1633.1</v>
      </c>
      <c r="FM197" s="48">
        <f t="shared" ref="FM197" si="906">FL197/FK197*100</f>
        <v>100</v>
      </c>
      <c r="FN197" s="49">
        <f t="shared" ref="FN197:FO197" si="907">FN198+FN199+FN200</f>
        <v>0</v>
      </c>
      <c r="FO197" s="49">
        <f t="shared" si="907"/>
        <v>0</v>
      </c>
      <c r="FP197" s="48"/>
      <c r="FQ197" s="49">
        <f t="shared" ref="FQ197:FR197" si="908">FQ198+FQ199+FQ200</f>
        <v>3993.5</v>
      </c>
      <c r="FR197" s="49">
        <f t="shared" si="908"/>
        <v>3000.2</v>
      </c>
      <c r="FS197" s="48">
        <f t="shared" ref="FS197" si="909">FR197/FQ197*100</f>
        <v>75.127081507449603</v>
      </c>
      <c r="FT197" s="49"/>
      <c r="FU197" s="49"/>
      <c r="FV197" s="48"/>
      <c r="FW197" s="49"/>
      <c r="FX197" s="49"/>
      <c r="FY197" s="48"/>
      <c r="FZ197" s="49"/>
      <c r="GA197" s="49"/>
      <c r="GB197" s="48"/>
      <c r="GC197" s="49"/>
      <c r="GD197" s="49"/>
      <c r="GE197" s="48"/>
      <c r="GF197" s="49"/>
      <c r="GG197" s="49"/>
      <c r="GH197" s="48"/>
      <c r="GI197" s="49"/>
      <c r="GJ197" s="49"/>
      <c r="GK197" s="48"/>
      <c r="GL197" s="49">
        <f t="shared" ref="GL197:GM197" si="910">GL198+GL199+GL200</f>
        <v>0</v>
      </c>
      <c r="GM197" s="49">
        <f t="shared" si="910"/>
        <v>0</v>
      </c>
      <c r="GN197" s="48"/>
      <c r="GO197" s="49">
        <f t="shared" ref="GO197:GQ197" si="911">GO198+GO199+GO200</f>
        <v>0</v>
      </c>
      <c r="GP197" s="49">
        <f t="shared" si="911"/>
        <v>0</v>
      </c>
      <c r="GQ197" s="49">
        <f t="shared" si="911"/>
        <v>0</v>
      </c>
      <c r="GR197" s="49">
        <f t="shared" ref="GR197:GT197" si="912">GR198+GR199+GR200</f>
        <v>0</v>
      </c>
      <c r="GS197" s="49">
        <f t="shared" si="912"/>
        <v>0</v>
      </c>
      <c r="GT197" s="49">
        <f t="shared" si="912"/>
        <v>0</v>
      </c>
      <c r="GU197" s="49"/>
      <c r="GV197" s="49"/>
      <c r="GW197" s="48"/>
      <c r="GX197" s="49"/>
      <c r="GY197" s="49"/>
      <c r="GZ197" s="48"/>
      <c r="HA197" s="49"/>
      <c r="HB197" s="49"/>
      <c r="HC197" s="48"/>
      <c r="HD197" s="49">
        <f>HD198+HD199+HD200</f>
        <v>92.000289999999993</v>
      </c>
      <c r="HE197" s="49">
        <f>HE198+HE199+HE200</f>
        <v>0</v>
      </c>
      <c r="HF197" s="48"/>
      <c r="HG197" s="49">
        <f>HG198+HG199+HG200</f>
        <v>0</v>
      </c>
      <c r="HH197" s="49">
        <f>HH198+HH199+HH200</f>
        <v>0</v>
      </c>
      <c r="HI197" s="48"/>
      <c r="HJ197" s="49">
        <f>HJ198+HJ199+HJ200</f>
        <v>0</v>
      </c>
      <c r="HK197" s="49">
        <f>HK198+HK199+HK200</f>
        <v>0</v>
      </c>
      <c r="HL197" s="48"/>
      <c r="HM197" s="49">
        <f>HM198+HM199+HM200</f>
        <v>0</v>
      </c>
      <c r="HN197" s="49">
        <f>HN198+HN199+HN200</f>
        <v>0</v>
      </c>
      <c r="HO197" s="48"/>
      <c r="HP197" s="49">
        <f>HP198+HP199+HP200</f>
        <v>0</v>
      </c>
      <c r="HQ197" s="49">
        <f>HQ198+HQ199+HQ200</f>
        <v>0</v>
      </c>
      <c r="HR197" s="48"/>
      <c r="HS197" s="49">
        <f>HS198+HS199+HS200</f>
        <v>0</v>
      </c>
      <c r="HT197" s="49">
        <f>HT198+HT199+HT200</f>
        <v>0</v>
      </c>
      <c r="HU197" s="48"/>
    </row>
    <row r="198" spans="1:229" s="18" customFormat="1" ht="31.5" x14ac:dyDescent="0.25">
      <c r="A198" s="23" t="s">
        <v>270</v>
      </c>
      <c r="B198" s="159">
        <f t="shared" si="690"/>
        <v>46419.391380000001</v>
      </c>
      <c r="C198" s="159">
        <f t="shared" si="691"/>
        <v>28631.892709999996</v>
      </c>
      <c r="D198" s="42">
        <f t="shared" si="230"/>
        <v>61.680887790218151</v>
      </c>
      <c r="E198" s="46"/>
      <c r="F198" s="42"/>
      <c r="G198" s="42"/>
      <c r="H198" s="46"/>
      <c r="I198" s="46"/>
      <c r="J198" s="42"/>
      <c r="K198" s="46"/>
      <c r="L198" s="46"/>
      <c r="M198" s="42"/>
      <c r="N198" s="46"/>
      <c r="O198" s="46"/>
      <c r="P198" s="42"/>
      <c r="Q198" s="46"/>
      <c r="R198" s="46"/>
      <c r="S198" s="42"/>
      <c r="T198" s="46"/>
      <c r="U198" s="46"/>
      <c r="V198" s="42"/>
      <c r="W198" s="42"/>
      <c r="X198" s="42"/>
      <c r="Y198" s="42"/>
      <c r="Z198" s="42"/>
      <c r="AA198" s="42"/>
      <c r="AB198" s="42"/>
      <c r="AC198" s="46">
        <v>0</v>
      </c>
      <c r="AD198" s="46">
        <v>0</v>
      </c>
      <c r="AE198" s="42"/>
      <c r="AF198" s="46"/>
      <c r="AG198" s="46"/>
      <c r="AH198" s="46"/>
      <c r="AI198" s="46"/>
      <c r="AJ198" s="46"/>
      <c r="AK198" s="42"/>
      <c r="AL198" s="46">
        <v>51.020410000000005</v>
      </c>
      <c r="AM198" s="46">
        <v>51.020410000000005</v>
      </c>
      <c r="AN198" s="42">
        <f>AM198/AL198*100</f>
        <v>100</v>
      </c>
      <c r="AO198" s="46">
        <v>49.87097</v>
      </c>
      <c r="AP198" s="46">
        <v>49.87097</v>
      </c>
      <c r="AQ198" s="42">
        <f>AP198/AO198*100</f>
        <v>100</v>
      </c>
      <c r="AR198" s="46"/>
      <c r="AS198" s="46"/>
      <c r="AT198" s="42"/>
      <c r="AU198" s="46"/>
      <c r="AV198" s="46"/>
      <c r="AW198" s="42"/>
      <c r="AX198" s="42"/>
      <c r="AY198" s="42"/>
      <c r="AZ198" s="42"/>
      <c r="BA198" s="46">
        <v>0</v>
      </c>
      <c r="BB198" s="46"/>
      <c r="BC198" s="42"/>
      <c r="BD198" s="46">
        <v>22826.7</v>
      </c>
      <c r="BE198" s="42">
        <v>11909.688529999999</v>
      </c>
      <c r="BF198" s="46">
        <f t="shared" si="149"/>
        <v>52.174377067206379</v>
      </c>
      <c r="BG198" s="46"/>
      <c r="BH198" s="46"/>
      <c r="BI198" s="46"/>
      <c r="BJ198" s="46"/>
      <c r="BK198" s="46"/>
      <c r="BL198" s="46"/>
      <c r="BM198" s="46">
        <v>3486.6</v>
      </c>
      <c r="BN198" s="46">
        <v>2417.4971499999997</v>
      </c>
      <c r="BO198" s="46">
        <f t="shared" si="152"/>
        <v>69.336808065163751</v>
      </c>
      <c r="BP198" s="46">
        <v>560</v>
      </c>
      <c r="BQ198" s="46">
        <v>80</v>
      </c>
      <c r="BR198" s="46">
        <f t="shared" si="883"/>
        <v>14.285714285714285</v>
      </c>
      <c r="BS198" s="46"/>
      <c r="BT198" s="139"/>
      <c r="BU198" s="93"/>
      <c r="BV198" s="46"/>
      <c r="BW198" s="139"/>
      <c r="BX198" s="139"/>
      <c r="BY198" s="46"/>
      <c r="BZ198" s="139"/>
      <c r="CA198" s="139"/>
      <c r="CB198" s="46"/>
      <c r="CC198" s="139"/>
      <c r="CD198" s="139"/>
      <c r="CE198" s="46"/>
      <c r="CF198" s="139"/>
      <c r="CG198" s="139"/>
      <c r="CH198" s="46"/>
      <c r="CI198" s="139"/>
      <c r="CJ198" s="139"/>
      <c r="CK198" s="46"/>
      <c r="CL198" s="139"/>
      <c r="CM198" s="42"/>
      <c r="CN198" s="46">
        <v>185.3</v>
      </c>
      <c r="CO198" s="139"/>
      <c r="CP198" s="147">
        <f t="shared" si="795"/>
        <v>0</v>
      </c>
      <c r="CQ198" s="46"/>
      <c r="CR198" s="139"/>
      <c r="CS198" s="139"/>
      <c r="CT198" s="46"/>
      <c r="CU198" s="139"/>
      <c r="CV198" s="139"/>
      <c r="CW198" s="46">
        <v>3562.7</v>
      </c>
      <c r="CX198" s="46">
        <v>2431.5320699999997</v>
      </c>
      <c r="CY198" s="46">
        <f t="shared" si="159"/>
        <v>68.24970022735566</v>
      </c>
      <c r="CZ198" s="46"/>
      <c r="DA198" s="139"/>
      <c r="DB198" s="42"/>
      <c r="DC198" s="46">
        <v>665.7</v>
      </c>
      <c r="DD198" s="46">
        <v>58.983580000000003</v>
      </c>
      <c r="DE198" s="46">
        <f>DD198/DC198*100</f>
        <v>8.8603845576085316</v>
      </c>
      <c r="DF198" s="46">
        <v>160</v>
      </c>
      <c r="DG198" s="139"/>
      <c r="DH198" s="139"/>
      <c r="DI198" s="46">
        <v>3500</v>
      </c>
      <c r="DJ198" s="46">
        <v>2000</v>
      </c>
      <c r="DK198" s="46">
        <f t="shared" ref="DK198" si="913">DJ198/DI198*100</f>
        <v>57.142857142857139</v>
      </c>
      <c r="DL198" s="46">
        <v>2744.9</v>
      </c>
      <c r="DM198" s="46">
        <v>2000</v>
      </c>
      <c r="DN198" s="46">
        <f t="shared" ref="DN198" si="914">DM198/DL198*100</f>
        <v>72.862399358810876</v>
      </c>
      <c r="DO198" s="46"/>
      <c r="DP198" s="139"/>
      <c r="DQ198" s="139"/>
      <c r="DR198" s="46"/>
      <c r="DS198" s="139"/>
      <c r="DT198" s="139"/>
      <c r="DU198" s="46"/>
      <c r="DV198" s="139"/>
      <c r="DW198" s="139"/>
      <c r="DX198" s="46"/>
      <c r="DY198" s="139"/>
      <c r="DZ198" s="139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>
        <v>0</v>
      </c>
      <c r="EW198" s="46">
        <v>0</v>
      </c>
      <c r="EX198" s="42"/>
      <c r="EY198" s="46"/>
      <c r="EZ198" s="46"/>
      <c r="FA198" s="42"/>
      <c r="FB198" s="46"/>
      <c r="FC198" s="46"/>
      <c r="FD198" s="42"/>
      <c r="FE198" s="46"/>
      <c r="FF198" s="46"/>
      <c r="FG198" s="42"/>
      <c r="FH198" s="46">
        <v>3000</v>
      </c>
      <c r="FI198" s="46">
        <v>3000</v>
      </c>
      <c r="FJ198" s="42">
        <f>FI198/FH198*100</f>
        <v>100</v>
      </c>
      <c r="FK198" s="46">
        <v>1633.1</v>
      </c>
      <c r="FL198" s="46">
        <v>1633.1</v>
      </c>
      <c r="FM198" s="42">
        <f>FL198/FK198*100</f>
        <v>100</v>
      </c>
      <c r="FN198" s="46"/>
      <c r="FO198" s="46"/>
      <c r="FP198" s="42"/>
      <c r="FQ198" s="46">
        <v>3993.5</v>
      </c>
      <c r="FR198" s="46">
        <v>3000.2</v>
      </c>
      <c r="FS198" s="42">
        <f>FR198/FQ198*100</f>
        <v>75.127081507449603</v>
      </c>
      <c r="FT198" s="46"/>
      <c r="FU198" s="46"/>
      <c r="FV198" s="42"/>
      <c r="FW198" s="46"/>
      <c r="FX198" s="46"/>
      <c r="FY198" s="42"/>
      <c r="FZ198" s="46"/>
      <c r="GA198" s="46"/>
      <c r="GB198" s="42"/>
      <c r="GC198" s="46"/>
      <c r="GD198" s="46"/>
      <c r="GE198" s="42"/>
      <c r="GF198" s="46"/>
      <c r="GG198" s="46"/>
      <c r="GH198" s="42"/>
      <c r="GI198" s="46"/>
      <c r="GJ198" s="46"/>
      <c r="GK198" s="42"/>
      <c r="GL198" s="46"/>
      <c r="GM198" s="46"/>
      <c r="GN198" s="42"/>
      <c r="GO198" s="46"/>
      <c r="GP198" s="139"/>
      <c r="GQ198" s="139"/>
      <c r="GR198" s="46"/>
      <c r="GS198" s="139"/>
      <c r="GT198" s="139"/>
      <c r="GU198" s="46"/>
      <c r="GV198" s="46"/>
      <c r="GW198" s="42"/>
      <c r="GX198" s="46"/>
      <c r="GY198" s="46"/>
      <c r="GZ198" s="42"/>
      <c r="HA198" s="46"/>
      <c r="HB198" s="46"/>
      <c r="HC198" s="42"/>
      <c r="HD198" s="46"/>
      <c r="HE198" s="46"/>
      <c r="HF198" s="42"/>
      <c r="HG198" s="46"/>
      <c r="HH198" s="46"/>
      <c r="HI198" s="42"/>
      <c r="HJ198" s="46"/>
      <c r="HK198" s="46"/>
      <c r="HL198" s="42"/>
      <c r="HM198" s="46"/>
      <c r="HN198" s="46"/>
      <c r="HO198" s="42"/>
      <c r="HP198" s="46"/>
      <c r="HQ198" s="46"/>
      <c r="HR198" s="42"/>
      <c r="HS198" s="46"/>
      <c r="HT198" s="46"/>
      <c r="HU198" s="42"/>
    </row>
    <row r="199" spans="1:229" s="18" customFormat="1" ht="15.75" x14ac:dyDescent="0.25">
      <c r="A199" s="23" t="s">
        <v>295</v>
      </c>
      <c r="B199" s="159">
        <f t="shared" si="690"/>
        <v>14420.970450000001</v>
      </c>
      <c r="C199" s="159">
        <f t="shared" si="691"/>
        <v>12111.46695</v>
      </c>
      <c r="D199" s="42">
        <f>C199/B199*100</f>
        <v>83.985103443575809</v>
      </c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>
        <v>3328.9701600000003</v>
      </c>
      <c r="AY199" s="42">
        <v>1953.33518</v>
      </c>
      <c r="AZ199" s="42">
        <f t="shared" si="692"/>
        <v>58.67686059402827</v>
      </c>
      <c r="BA199" s="42">
        <v>10000</v>
      </c>
      <c r="BB199" s="42">
        <v>10000</v>
      </c>
      <c r="BC199" s="42">
        <f>BB199/BA199*100</f>
        <v>100</v>
      </c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93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2"/>
      <c r="CK199" s="42">
        <v>1000</v>
      </c>
      <c r="CL199" s="42">
        <v>158.13176999999999</v>
      </c>
      <c r="CM199" s="42">
        <f>CL199/CK199*100</f>
        <v>15.813176999999998</v>
      </c>
      <c r="CN199" s="42"/>
      <c r="CO199" s="42"/>
      <c r="CP199" s="147"/>
      <c r="CQ199" s="46"/>
      <c r="CR199" s="42"/>
      <c r="CS199" s="42"/>
      <c r="CT199" s="46"/>
      <c r="CU199" s="42"/>
      <c r="CV199" s="42"/>
      <c r="CW199" s="46"/>
      <c r="CX199" s="42"/>
      <c r="CY199" s="42"/>
      <c r="CZ199" s="46"/>
      <c r="DA199" s="42"/>
      <c r="DB199" s="42"/>
      <c r="DC199" s="46"/>
      <c r="DD199" s="42"/>
      <c r="DE199" s="42"/>
      <c r="DF199" s="46"/>
      <c r="DG199" s="42"/>
      <c r="DH199" s="42"/>
      <c r="DI199" s="42"/>
      <c r="DJ199" s="42"/>
      <c r="DK199" s="42"/>
      <c r="DL199" s="42"/>
      <c r="DM199" s="42"/>
      <c r="DN199" s="42"/>
      <c r="DO199" s="46"/>
      <c r="DP199" s="42"/>
      <c r="DQ199" s="42"/>
      <c r="DR199" s="46"/>
      <c r="DS199" s="42"/>
      <c r="DT199" s="42"/>
      <c r="DU199" s="46"/>
      <c r="DV199" s="42"/>
      <c r="DW199" s="42"/>
      <c r="DX199" s="46"/>
      <c r="DY199" s="42"/>
      <c r="DZ199" s="42"/>
      <c r="EA199" s="42"/>
      <c r="EB199" s="42"/>
      <c r="EC199" s="42"/>
      <c r="ED199" s="42"/>
      <c r="EE199" s="42"/>
      <c r="EF199" s="42"/>
      <c r="EG199" s="42"/>
      <c r="EH199" s="42"/>
      <c r="EI199" s="42"/>
      <c r="EJ199" s="42"/>
      <c r="EK199" s="42"/>
      <c r="EL199" s="42"/>
      <c r="EM199" s="42"/>
      <c r="EN199" s="42"/>
      <c r="EO199" s="42"/>
      <c r="EP199" s="42"/>
      <c r="EQ199" s="42"/>
      <c r="ER199" s="42"/>
      <c r="ES199" s="42"/>
      <c r="ET199" s="42"/>
      <c r="EU199" s="42"/>
      <c r="EV199" s="42"/>
      <c r="EW199" s="42"/>
      <c r="EX199" s="42"/>
      <c r="EY199" s="42"/>
      <c r="EZ199" s="42"/>
      <c r="FA199" s="42"/>
      <c r="FB199" s="42"/>
      <c r="FC199" s="42"/>
      <c r="FD199" s="42"/>
      <c r="FE199" s="42"/>
      <c r="FF199" s="42"/>
      <c r="FG199" s="42"/>
      <c r="FH199" s="42"/>
      <c r="FI199" s="42"/>
      <c r="FJ199" s="42"/>
      <c r="FK199" s="42"/>
      <c r="FL199" s="42"/>
      <c r="FM199" s="42"/>
      <c r="FN199" s="42"/>
      <c r="FO199" s="42"/>
      <c r="FP199" s="42"/>
      <c r="FQ199" s="42"/>
      <c r="FR199" s="42"/>
      <c r="FS199" s="42"/>
      <c r="FT199" s="42"/>
      <c r="FU199" s="42"/>
      <c r="FV199" s="42"/>
      <c r="FW199" s="42"/>
      <c r="FX199" s="42"/>
      <c r="FY199" s="42"/>
      <c r="FZ199" s="42"/>
      <c r="GA199" s="42"/>
      <c r="GB199" s="42"/>
      <c r="GC199" s="42"/>
      <c r="GD199" s="42"/>
      <c r="GE199" s="42"/>
      <c r="GF199" s="42"/>
      <c r="GG199" s="42"/>
      <c r="GH199" s="42"/>
      <c r="GI199" s="42"/>
      <c r="GJ199" s="42"/>
      <c r="GK199" s="42"/>
      <c r="GL199" s="42"/>
      <c r="GM199" s="42"/>
      <c r="GN199" s="42"/>
      <c r="GO199" s="46"/>
      <c r="GP199" s="42"/>
      <c r="GQ199" s="42"/>
      <c r="GR199" s="46"/>
      <c r="GS199" s="42"/>
      <c r="GT199" s="42"/>
      <c r="GU199" s="42"/>
      <c r="GV199" s="42"/>
      <c r="GW199" s="42"/>
      <c r="GX199" s="42"/>
      <c r="GY199" s="42"/>
      <c r="GZ199" s="42"/>
      <c r="HA199" s="42"/>
      <c r="HB199" s="42"/>
      <c r="HC199" s="42"/>
      <c r="HD199" s="42">
        <v>92.000289999999993</v>
      </c>
      <c r="HE199" s="42"/>
      <c r="HF199" s="42"/>
      <c r="HG199" s="42"/>
      <c r="HH199" s="42"/>
      <c r="HI199" s="42"/>
      <c r="HJ199" s="42"/>
      <c r="HK199" s="42"/>
      <c r="HL199" s="42"/>
      <c r="HM199" s="42"/>
      <c r="HN199" s="42"/>
      <c r="HO199" s="42"/>
      <c r="HP199" s="42"/>
      <c r="HQ199" s="42"/>
      <c r="HR199" s="42"/>
      <c r="HS199" s="42"/>
      <c r="HT199" s="42"/>
      <c r="HU199" s="42"/>
    </row>
    <row r="200" spans="1:229" s="18" customFormat="1" ht="15.75" x14ac:dyDescent="0.25">
      <c r="A200" s="23" t="s">
        <v>473</v>
      </c>
      <c r="B200" s="159">
        <f t="shared" si="690"/>
        <v>53203.439899999998</v>
      </c>
      <c r="C200" s="159">
        <f t="shared" si="691"/>
        <v>21481.685669999999</v>
      </c>
      <c r="D200" s="42">
        <f>C200/B200*100</f>
        <v>40.376497667023969</v>
      </c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>
        <v>1799.6</v>
      </c>
      <c r="AY200" s="42">
        <v>399.6</v>
      </c>
      <c r="AZ200" s="42">
        <f t="shared" si="692"/>
        <v>22.204934429873308</v>
      </c>
      <c r="BA200" s="42"/>
      <c r="BB200" s="42"/>
      <c r="BC200" s="42"/>
      <c r="BD200" s="42"/>
      <c r="BE200" s="143"/>
      <c r="BF200" s="143"/>
      <c r="BG200" s="42"/>
      <c r="BH200" s="42"/>
      <c r="BI200" s="140"/>
      <c r="BJ200" s="42"/>
      <c r="BK200" s="42"/>
      <c r="BL200" s="140"/>
      <c r="BM200" s="42"/>
      <c r="BN200" s="42"/>
      <c r="BO200" s="140"/>
      <c r="BP200" s="42"/>
      <c r="BQ200" s="42"/>
      <c r="BR200" s="140"/>
      <c r="BS200" s="42">
        <v>43858.839899999999</v>
      </c>
      <c r="BT200" s="42">
        <v>13537.08567</v>
      </c>
      <c r="BU200" s="93">
        <f>BT200/BS200*100</f>
        <v>30.865124797794756</v>
      </c>
      <c r="BV200" s="42"/>
      <c r="BW200" s="42"/>
      <c r="BX200" s="140"/>
      <c r="BY200" s="42"/>
      <c r="BZ200" s="42"/>
      <c r="CA200" s="140"/>
      <c r="CB200" s="42"/>
      <c r="CC200" s="42"/>
      <c r="CD200" s="140"/>
      <c r="CE200" s="42"/>
      <c r="CF200" s="42"/>
      <c r="CG200" s="140"/>
      <c r="CH200" s="42"/>
      <c r="CI200" s="42"/>
      <c r="CJ200" s="140"/>
      <c r="CK200" s="46"/>
      <c r="CL200" s="42"/>
      <c r="CM200" s="42"/>
      <c r="CN200" s="42"/>
      <c r="CO200" s="42"/>
      <c r="CP200" s="147"/>
      <c r="CQ200" s="46"/>
      <c r="CR200" s="42"/>
      <c r="CS200" s="140"/>
      <c r="CT200" s="46"/>
      <c r="CU200" s="42"/>
      <c r="CV200" s="140"/>
      <c r="CW200" s="46"/>
      <c r="CX200" s="42"/>
      <c r="CY200" s="140"/>
      <c r="CZ200" s="46">
        <v>7545</v>
      </c>
      <c r="DA200" s="42">
        <v>7545</v>
      </c>
      <c r="DB200" s="42">
        <f t="shared" si="780"/>
        <v>100</v>
      </c>
      <c r="DC200" s="46"/>
      <c r="DD200" s="42"/>
      <c r="DE200" s="140"/>
      <c r="DF200" s="46"/>
      <c r="DG200" s="42"/>
      <c r="DH200" s="140"/>
      <c r="DI200" s="42"/>
      <c r="DJ200" s="42"/>
      <c r="DK200" s="140"/>
      <c r="DL200" s="42"/>
      <c r="DM200" s="42"/>
      <c r="DN200" s="140"/>
      <c r="DO200" s="46"/>
      <c r="DP200" s="42"/>
      <c r="DQ200" s="140"/>
      <c r="DR200" s="46"/>
      <c r="DS200" s="42"/>
      <c r="DT200" s="140"/>
      <c r="DU200" s="46"/>
      <c r="DV200" s="42"/>
      <c r="DW200" s="140"/>
      <c r="DX200" s="46"/>
      <c r="DY200" s="42"/>
      <c r="DZ200" s="140"/>
      <c r="EA200" s="42"/>
      <c r="EB200" s="42"/>
      <c r="EC200" s="140"/>
      <c r="ED200" s="42"/>
      <c r="EE200" s="42"/>
      <c r="EF200" s="140"/>
      <c r="EG200" s="42"/>
      <c r="EH200" s="42"/>
      <c r="EI200" s="140"/>
      <c r="EJ200" s="42"/>
      <c r="EK200" s="42"/>
      <c r="EL200" s="140"/>
      <c r="EM200" s="42"/>
      <c r="EN200" s="42"/>
      <c r="EO200" s="140"/>
      <c r="EP200" s="42"/>
      <c r="EQ200" s="42"/>
      <c r="ER200" s="140"/>
      <c r="ES200" s="42"/>
      <c r="ET200" s="42"/>
      <c r="EU200" s="140"/>
      <c r="EV200" s="42"/>
      <c r="EW200" s="42"/>
      <c r="EX200" s="42"/>
      <c r="EY200" s="42"/>
      <c r="EZ200" s="42"/>
      <c r="FA200" s="42"/>
      <c r="FB200" s="42"/>
      <c r="FC200" s="42"/>
      <c r="FD200" s="42"/>
      <c r="FE200" s="42"/>
      <c r="FF200" s="42"/>
      <c r="FG200" s="42"/>
      <c r="FH200" s="42"/>
      <c r="FI200" s="42"/>
      <c r="FJ200" s="42"/>
      <c r="FK200" s="42"/>
      <c r="FL200" s="42"/>
      <c r="FM200" s="42"/>
      <c r="FN200" s="42"/>
      <c r="FO200" s="42"/>
      <c r="FP200" s="42"/>
      <c r="FQ200" s="42"/>
      <c r="FR200" s="42"/>
      <c r="FS200" s="42"/>
      <c r="FT200" s="42"/>
      <c r="FU200" s="42"/>
      <c r="FV200" s="42"/>
      <c r="FW200" s="42"/>
      <c r="FX200" s="42"/>
      <c r="FY200" s="42"/>
      <c r="FZ200" s="42"/>
      <c r="GA200" s="42"/>
      <c r="GB200" s="42"/>
      <c r="GC200" s="42"/>
      <c r="GD200" s="42"/>
      <c r="GE200" s="42"/>
      <c r="GF200" s="42"/>
      <c r="GG200" s="42"/>
      <c r="GH200" s="42"/>
      <c r="GI200" s="42"/>
      <c r="GJ200" s="42"/>
      <c r="GK200" s="42"/>
      <c r="GL200" s="42"/>
      <c r="GM200" s="42"/>
      <c r="GN200" s="42"/>
      <c r="GO200" s="46"/>
      <c r="GP200" s="42"/>
      <c r="GQ200" s="140"/>
      <c r="GR200" s="46"/>
      <c r="GS200" s="42"/>
      <c r="GT200" s="140"/>
      <c r="GU200" s="42"/>
      <c r="GV200" s="42"/>
      <c r="GW200" s="42"/>
      <c r="GX200" s="42"/>
      <c r="GY200" s="42"/>
      <c r="GZ200" s="42"/>
      <c r="HA200" s="42"/>
      <c r="HB200" s="42"/>
      <c r="HC200" s="42"/>
      <c r="HD200" s="42"/>
      <c r="HE200" s="42"/>
      <c r="HF200" s="42"/>
      <c r="HG200" s="42"/>
      <c r="HH200" s="42"/>
      <c r="HI200" s="42"/>
      <c r="HJ200" s="42"/>
      <c r="HK200" s="42"/>
      <c r="HL200" s="42"/>
      <c r="HM200" s="42"/>
      <c r="HN200" s="42"/>
      <c r="HO200" s="42"/>
      <c r="HP200" s="42"/>
      <c r="HQ200" s="42"/>
      <c r="HR200" s="42"/>
      <c r="HS200" s="42"/>
      <c r="HT200" s="42"/>
      <c r="HU200" s="42"/>
    </row>
    <row r="201" spans="1:229" s="19" customFormat="1" ht="31.5" x14ac:dyDescent="0.25">
      <c r="A201" s="22" t="s">
        <v>298</v>
      </c>
      <c r="B201" s="158">
        <f t="shared" si="690"/>
        <v>100144.62051000001</v>
      </c>
      <c r="C201" s="158">
        <f t="shared" si="691"/>
        <v>74605.140540000008</v>
      </c>
      <c r="D201" s="48">
        <f t="shared" ref="D201" si="915">C201/B201*100</f>
        <v>74.497402017265884</v>
      </c>
      <c r="E201" s="49"/>
      <c r="F201" s="49"/>
      <c r="G201" s="48"/>
      <c r="H201" s="49">
        <f t="shared" ref="H201:BF201" si="916">H202+H203+H204+H205+H206+H207+H208+H209+H210+H211+H212</f>
        <v>0</v>
      </c>
      <c r="I201" s="49">
        <f t="shared" si="916"/>
        <v>0</v>
      </c>
      <c r="J201" s="48"/>
      <c r="K201" s="49">
        <f t="shared" ref="K201:M201" si="917">K202+K203+K204+K205+K206+K207+K208+K209+K210+K211+K212</f>
        <v>0</v>
      </c>
      <c r="L201" s="49">
        <f t="shared" si="917"/>
        <v>0</v>
      </c>
      <c r="M201" s="49">
        <f t="shared" si="917"/>
        <v>0</v>
      </c>
      <c r="N201" s="49">
        <f t="shared" ref="N201:P201" si="918">N202+N203+N204+N205+N206+N207+N208+N209+N210+N211+N212</f>
        <v>0</v>
      </c>
      <c r="O201" s="49">
        <f t="shared" si="918"/>
        <v>0</v>
      </c>
      <c r="P201" s="49">
        <f t="shared" si="918"/>
        <v>0</v>
      </c>
      <c r="Q201" s="49">
        <f t="shared" ref="Q201:S201" si="919">Q202+Q203+Q204+Q205+Q206+Q207+Q208+Q209+Q210+Q211+Q212</f>
        <v>0</v>
      </c>
      <c r="R201" s="49">
        <f t="shared" si="919"/>
        <v>0</v>
      </c>
      <c r="S201" s="49">
        <f t="shared" si="919"/>
        <v>0</v>
      </c>
      <c r="T201" s="49">
        <f t="shared" ref="T201:V201" si="920">T202+T203+T204+T205+T206+T207+T208+T209+T210+T211+T212</f>
        <v>0</v>
      </c>
      <c r="U201" s="49">
        <f t="shared" si="920"/>
        <v>0</v>
      </c>
      <c r="V201" s="49">
        <f t="shared" si="920"/>
        <v>0</v>
      </c>
      <c r="W201" s="49">
        <f t="shared" si="916"/>
        <v>409.5</v>
      </c>
      <c r="X201" s="49">
        <f t="shared" si="916"/>
        <v>409.5</v>
      </c>
      <c r="Y201" s="48">
        <f t="shared" ref="Y201:Y213" si="921">X201/W201*100</f>
        <v>100</v>
      </c>
      <c r="Z201" s="49">
        <f t="shared" si="916"/>
        <v>0</v>
      </c>
      <c r="AA201" s="49">
        <f t="shared" si="916"/>
        <v>0</v>
      </c>
      <c r="AB201" s="49">
        <f t="shared" si="916"/>
        <v>0</v>
      </c>
      <c r="AC201" s="49">
        <f t="shared" si="916"/>
        <v>0</v>
      </c>
      <c r="AD201" s="49">
        <f t="shared" si="916"/>
        <v>0</v>
      </c>
      <c r="AE201" s="49">
        <f t="shared" si="916"/>
        <v>0</v>
      </c>
      <c r="AF201" s="49">
        <f t="shared" si="916"/>
        <v>0</v>
      </c>
      <c r="AG201" s="49">
        <f t="shared" si="916"/>
        <v>0</v>
      </c>
      <c r="AH201" s="49">
        <f t="shared" si="916"/>
        <v>0</v>
      </c>
      <c r="AI201" s="49"/>
      <c r="AJ201" s="49"/>
      <c r="AK201" s="48"/>
      <c r="AL201" s="49">
        <f t="shared" si="916"/>
        <v>51.020410000000005</v>
      </c>
      <c r="AM201" s="49">
        <f t="shared" si="916"/>
        <v>51.020410000000005</v>
      </c>
      <c r="AN201" s="48">
        <f t="shared" ref="AN201:AN202" si="922">AM201/AL201*100</f>
        <v>100</v>
      </c>
      <c r="AO201" s="49">
        <f t="shared" ref="AO201:AP201" si="923">AO202+AO203+AO204+AO205+AO206+AO207+AO208+AO209+AO210+AO211+AO212</f>
        <v>76.257249999999999</v>
      </c>
      <c r="AP201" s="49">
        <f t="shared" si="923"/>
        <v>76.257249999999999</v>
      </c>
      <c r="AQ201" s="48">
        <f t="shared" ref="AQ201:AQ202" si="924">AP201/AO201*100</f>
        <v>100</v>
      </c>
      <c r="AR201" s="49"/>
      <c r="AS201" s="49"/>
      <c r="AT201" s="48"/>
      <c r="AU201" s="49">
        <f t="shared" si="916"/>
        <v>0</v>
      </c>
      <c r="AV201" s="49">
        <f t="shared" si="916"/>
        <v>0</v>
      </c>
      <c r="AW201" s="49">
        <f t="shared" si="916"/>
        <v>0</v>
      </c>
      <c r="AX201" s="49">
        <f t="shared" si="916"/>
        <v>2548.2318800000003</v>
      </c>
      <c r="AY201" s="49">
        <f t="shared" si="916"/>
        <v>1923.6438799999999</v>
      </c>
      <c r="AZ201" s="48">
        <f t="shared" si="692"/>
        <v>75.489357742435885</v>
      </c>
      <c r="BA201" s="49">
        <f t="shared" si="916"/>
        <v>10000</v>
      </c>
      <c r="BB201" s="49">
        <f t="shared" si="916"/>
        <v>10000</v>
      </c>
      <c r="BC201" s="48">
        <f t="shared" ref="BC201:BC203" si="925">BB201/BA201*100</f>
        <v>100</v>
      </c>
      <c r="BD201" s="49">
        <f t="shared" si="916"/>
        <v>19256.8</v>
      </c>
      <c r="BE201" s="49">
        <f t="shared" si="916"/>
        <v>12179.39933</v>
      </c>
      <c r="BF201" s="49">
        <f t="shared" si="916"/>
        <v>63.247265018071545</v>
      </c>
      <c r="BG201" s="49">
        <f t="shared" ref="BG201:CO201" si="926">BG202+BG203+BG204+BG205+BG206+BG207+BG208+BG209+BG210+BG211+BG212</f>
        <v>0</v>
      </c>
      <c r="BH201" s="49">
        <f t="shared" si="926"/>
        <v>0</v>
      </c>
      <c r="BI201" s="49">
        <f t="shared" si="926"/>
        <v>0</v>
      </c>
      <c r="BJ201" s="49">
        <f t="shared" ref="BJ201:BL201" si="927">BJ202+BJ203+BJ204+BJ205+BJ206+BJ207+BJ208+BJ209+BJ210+BJ211+BJ212</f>
        <v>0</v>
      </c>
      <c r="BK201" s="49">
        <f t="shared" si="927"/>
        <v>0</v>
      </c>
      <c r="BL201" s="49">
        <f t="shared" si="927"/>
        <v>0</v>
      </c>
      <c r="BM201" s="49">
        <f t="shared" si="926"/>
        <v>5265.5</v>
      </c>
      <c r="BN201" s="49">
        <f t="shared" si="926"/>
        <v>3124.1490099999996</v>
      </c>
      <c r="BO201" s="49">
        <f t="shared" si="152"/>
        <v>59.332428259424553</v>
      </c>
      <c r="BP201" s="49">
        <f t="shared" ref="BP201:BQ201" si="928">BP202+BP203+BP204+BP205+BP206+BP207+BP208+BP209+BP210+BP211+BP212</f>
        <v>840</v>
      </c>
      <c r="BQ201" s="49">
        <f t="shared" si="928"/>
        <v>180.005</v>
      </c>
      <c r="BR201" s="49">
        <f t="shared" ref="BR201:BR202" si="929">BQ201/BP201*100</f>
        <v>21.429166666666667</v>
      </c>
      <c r="BS201" s="49">
        <f t="shared" si="926"/>
        <v>0</v>
      </c>
      <c r="BT201" s="49">
        <f t="shared" si="926"/>
        <v>0</v>
      </c>
      <c r="BU201" s="49">
        <f t="shared" si="926"/>
        <v>0</v>
      </c>
      <c r="BV201" s="49">
        <f t="shared" si="926"/>
        <v>329.27143000000001</v>
      </c>
      <c r="BW201" s="49">
        <f t="shared" si="926"/>
        <v>329.27143000000001</v>
      </c>
      <c r="BX201" s="49">
        <f t="shared" si="926"/>
        <v>100</v>
      </c>
      <c r="BY201" s="49">
        <f t="shared" si="926"/>
        <v>0</v>
      </c>
      <c r="BZ201" s="49">
        <f t="shared" si="926"/>
        <v>0</v>
      </c>
      <c r="CA201" s="49">
        <f t="shared" si="926"/>
        <v>0</v>
      </c>
      <c r="CB201" s="49">
        <f t="shared" ref="CB201:CD201" si="930">CB202+CB203+CB204+CB205+CB206+CB207+CB208+CB209+CB210+CB211+CB212</f>
        <v>0</v>
      </c>
      <c r="CC201" s="49">
        <f t="shared" si="930"/>
        <v>0</v>
      </c>
      <c r="CD201" s="49">
        <f t="shared" si="930"/>
        <v>0</v>
      </c>
      <c r="CE201" s="49">
        <f t="shared" si="926"/>
        <v>0</v>
      </c>
      <c r="CF201" s="49">
        <f t="shared" si="926"/>
        <v>0</v>
      </c>
      <c r="CG201" s="49">
        <f t="shared" si="926"/>
        <v>0</v>
      </c>
      <c r="CH201" s="49">
        <f t="shared" si="926"/>
        <v>0</v>
      </c>
      <c r="CI201" s="49">
        <f t="shared" si="926"/>
        <v>0</v>
      </c>
      <c r="CJ201" s="49">
        <f t="shared" si="926"/>
        <v>0</v>
      </c>
      <c r="CK201" s="49">
        <f t="shared" si="926"/>
        <v>0</v>
      </c>
      <c r="CL201" s="49">
        <f t="shared" si="926"/>
        <v>0</v>
      </c>
      <c r="CM201" s="49">
        <f t="shared" si="926"/>
        <v>0</v>
      </c>
      <c r="CN201" s="49">
        <f t="shared" si="926"/>
        <v>130.5</v>
      </c>
      <c r="CO201" s="49">
        <f t="shared" si="926"/>
        <v>0</v>
      </c>
      <c r="CP201" s="146">
        <f t="shared" si="795"/>
        <v>0</v>
      </c>
      <c r="CQ201" s="49">
        <f t="shared" ref="CQ201:DA201" si="931">CQ202+CQ203+CQ204+CQ205+CQ206+CQ207+CQ208+CQ209+CQ210+CQ211+CQ212</f>
        <v>0</v>
      </c>
      <c r="CR201" s="49">
        <f t="shared" si="931"/>
        <v>0</v>
      </c>
      <c r="CS201" s="49">
        <f t="shared" si="931"/>
        <v>0</v>
      </c>
      <c r="CT201" s="49">
        <f t="shared" ref="CT201:CV201" si="932">CT202+CT203+CT204+CT205+CT206+CT207+CT208+CT209+CT210+CT211+CT212</f>
        <v>0</v>
      </c>
      <c r="CU201" s="49">
        <f t="shared" si="932"/>
        <v>0</v>
      </c>
      <c r="CV201" s="49">
        <f t="shared" si="932"/>
        <v>0</v>
      </c>
      <c r="CW201" s="49">
        <f t="shared" si="931"/>
        <v>7488.9</v>
      </c>
      <c r="CX201" s="49">
        <f t="shared" si="931"/>
        <v>4189.1294900000003</v>
      </c>
      <c r="CY201" s="49">
        <f t="shared" si="159"/>
        <v>55.937847881531347</v>
      </c>
      <c r="CZ201" s="49">
        <f t="shared" si="931"/>
        <v>33066</v>
      </c>
      <c r="DA201" s="49">
        <f t="shared" si="931"/>
        <v>26365.419000000002</v>
      </c>
      <c r="DB201" s="48">
        <f t="shared" si="780"/>
        <v>79.735737615677735</v>
      </c>
      <c r="DC201" s="49">
        <f t="shared" ref="DC201:DD201" si="933">DC202+DC203+DC204+DC205+DC206+DC207+DC208+DC209+DC210+DC211+DC212</f>
        <v>4326.8999999999996</v>
      </c>
      <c r="DD201" s="49">
        <f t="shared" si="933"/>
        <v>2268.41777</v>
      </c>
      <c r="DE201" s="49">
        <f>DD201/DC201*100</f>
        <v>52.425934733874143</v>
      </c>
      <c r="DF201" s="49">
        <f t="shared" ref="DF201:DG201" si="934">DF202+DF203+DF204+DF205+DF206+DF207+DF208+DF209+DF210+DF211+DF212</f>
        <v>720</v>
      </c>
      <c r="DG201" s="49">
        <f t="shared" si="934"/>
        <v>127</v>
      </c>
      <c r="DH201" s="49">
        <f t="shared" ref="DH201:DH202" si="935">DG201/DF201*100</f>
        <v>17.638888888888889</v>
      </c>
      <c r="DI201" s="49">
        <f t="shared" ref="DI201:DN201" si="936">DI202+DI203+DI204+DI205+DI206+DI207+DI208+DI209+DI210+DI211+DI212</f>
        <v>5000</v>
      </c>
      <c r="DJ201" s="49">
        <f t="shared" si="936"/>
        <v>2900</v>
      </c>
      <c r="DK201" s="49">
        <f t="shared" si="936"/>
        <v>57.999999999999993</v>
      </c>
      <c r="DL201" s="49">
        <f t="shared" si="936"/>
        <v>2000</v>
      </c>
      <c r="DM201" s="49">
        <f t="shared" si="936"/>
        <v>2000</v>
      </c>
      <c r="DN201" s="49">
        <f t="shared" si="936"/>
        <v>100</v>
      </c>
      <c r="DO201" s="49">
        <f t="shared" ref="DO201:DQ201" si="937">DO202+DO203+DO204+DO205+DO206+DO207+DO208+DO209+DO210+DO211+DO212</f>
        <v>0</v>
      </c>
      <c r="DP201" s="49">
        <f t="shared" si="937"/>
        <v>0</v>
      </c>
      <c r="DQ201" s="49">
        <f t="shared" si="937"/>
        <v>0</v>
      </c>
      <c r="DR201" s="49">
        <f t="shared" ref="DR201:DT201" si="938">DR202+DR203+DR204+DR205+DR206+DR207+DR208+DR209+DR210+DR211+DR212</f>
        <v>0</v>
      </c>
      <c r="DS201" s="49">
        <f t="shared" si="938"/>
        <v>0</v>
      </c>
      <c r="DT201" s="49">
        <f t="shared" si="938"/>
        <v>0</v>
      </c>
      <c r="DU201" s="49">
        <f t="shared" ref="DU201:DW201" si="939">DU202+DU203+DU204+DU205+DU206+DU207+DU208+DU209+DU210+DU211+DU212</f>
        <v>0</v>
      </c>
      <c r="DV201" s="49">
        <f t="shared" si="939"/>
        <v>0</v>
      </c>
      <c r="DW201" s="49">
        <f t="shared" si="939"/>
        <v>0</v>
      </c>
      <c r="DX201" s="49">
        <f t="shared" ref="DX201:EB201" si="940">DX202+DX203+DX204+DX205+DX206+DX207+DX208+DX209+DX210+DX211+DX212</f>
        <v>0</v>
      </c>
      <c r="DY201" s="49">
        <f t="shared" si="940"/>
        <v>0</v>
      </c>
      <c r="DZ201" s="49">
        <f t="shared" si="940"/>
        <v>0</v>
      </c>
      <c r="EA201" s="49">
        <f t="shared" si="940"/>
        <v>0</v>
      </c>
      <c r="EB201" s="49">
        <f t="shared" si="940"/>
        <v>0</v>
      </c>
      <c r="EC201" s="49"/>
      <c r="ED201" s="49">
        <f t="shared" ref="ED201:EK201" si="941">ED202+ED203+ED204+ED205+ED206+ED207+ED208+ED209+ED210+ED211+ED212</f>
        <v>2697.6395400000001</v>
      </c>
      <c r="EE201" s="49">
        <f t="shared" si="941"/>
        <v>2543.8279700000003</v>
      </c>
      <c r="EF201" s="48">
        <f t="shared" ref="EF201" si="942">EE201/ED201*100</f>
        <v>94.298290497328637</v>
      </c>
      <c r="EG201" s="49">
        <f t="shared" si="941"/>
        <v>0</v>
      </c>
      <c r="EH201" s="49">
        <f t="shared" si="941"/>
        <v>0</v>
      </c>
      <c r="EI201" s="49">
        <f t="shared" si="941"/>
        <v>0</v>
      </c>
      <c r="EJ201" s="49">
        <f t="shared" si="941"/>
        <v>0</v>
      </c>
      <c r="EK201" s="49">
        <f t="shared" si="941"/>
        <v>0</v>
      </c>
      <c r="EL201" s="49"/>
      <c r="EM201" s="49">
        <f t="shared" ref="EM201:EN201" si="943">EM202+EM203+EM204+EM205+EM206+EM207+EM208+EM209+EM210+EM211+EM212</f>
        <v>0</v>
      </c>
      <c r="EN201" s="49">
        <f t="shared" si="943"/>
        <v>0</v>
      </c>
      <c r="EO201" s="49"/>
      <c r="EP201" s="49">
        <f t="shared" ref="EP201:ER201" si="944">EP202+EP203+EP204+EP205+EP206+EP207+EP208+EP209+EP210+EP211+EP212</f>
        <v>0</v>
      </c>
      <c r="EQ201" s="49">
        <f t="shared" si="944"/>
        <v>0</v>
      </c>
      <c r="ER201" s="49">
        <f t="shared" si="944"/>
        <v>0</v>
      </c>
      <c r="ES201" s="49">
        <f t="shared" ref="ES201:EU201" si="945">ES202+ES203+ES204+ES205+ES206+ES207+ES208+ES209+ES210+ES211+ES212</f>
        <v>0</v>
      </c>
      <c r="ET201" s="49">
        <f t="shared" si="945"/>
        <v>0</v>
      </c>
      <c r="EU201" s="49">
        <f t="shared" si="945"/>
        <v>0</v>
      </c>
      <c r="EV201" s="49">
        <f t="shared" ref="EV201:EX201" si="946">EV202+EV203+EV204+EV205+EV206+EV207+EV208+EV209+EV210+EV211+EV212</f>
        <v>0</v>
      </c>
      <c r="EW201" s="49">
        <f t="shared" si="946"/>
        <v>0</v>
      </c>
      <c r="EX201" s="49">
        <f t="shared" si="946"/>
        <v>0</v>
      </c>
      <c r="EY201" s="49"/>
      <c r="EZ201" s="49"/>
      <c r="FA201" s="48"/>
      <c r="FB201" s="49">
        <f t="shared" ref="FB201:FC201" si="947">FB202+FB203+FB204+FB205+FB206+FB207+FB208+FB209+FB210+FB211+FB212</f>
        <v>0</v>
      </c>
      <c r="FC201" s="49">
        <f t="shared" si="947"/>
        <v>0</v>
      </c>
      <c r="FD201" s="48"/>
      <c r="FE201" s="49">
        <f t="shared" ref="FE201:FF201" si="948">FE202+FE203+FE204+FE205+FE206+FE207+FE208+FE209+FE210+FE211+FE212</f>
        <v>0</v>
      </c>
      <c r="FF201" s="49">
        <f t="shared" si="948"/>
        <v>0</v>
      </c>
      <c r="FG201" s="48"/>
      <c r="FH201" s="49">
        <f t="shared" ref="FH201:FI201" si="949">FH202+FH203+FH204+FH205+FH206+FH207+FH208+FH209+FH210+FH211+FH212</f>
        <v>3000</v>
      </c>
      <c r="FI201" s="49">
        <f t="shared" si="949"/>
        <v>3000</v>
      </c>
      <c r="FJ201" s="48">
        <f t="shared" ref="FJ201:FJ202" si="950">FI201/FH201*100</f>
        <v>100</v>
      </c>
      <c r="FK201" s="49">
        <f t="shared" ref="FK201:FL201" si="951">FK202+FK203+FK204+FK205+FK206+FK207+FK208+FK209+FK210+FK211+FK212</f>
        <v>2938.1</v>
      </c>
      <c r="FL201" s="49">
        <f t="shared" si="951"/>
        <v>2938.1</v>
      </c>
      <c r="FM201" s="48">
        <f t="shared" ref="FM201:FM202" si="952">FL201/FK201*100</f>
        <v>100</v>
      </c>
      <c r="FN201" s="49">
        <f t="shared" ref="FN201:FO201" si="953">FN202+FN203+FN204+FN205+FN206+FN207+FN208+FN209+FN210+FN211+FN212</f>
        <v>0</v>
      </c>
      <c r="FO201" s="49">
        <f t="shared" si="953"/>
        <v>0</v>
      </c>
      <c r="FP201" s="48"/>
      <c r="FQ201" s="49">
        <f t="shared" ref="FQ201:FR201" si="954">FQ202+FQ203+FQ204+FQ205+FQ206+FQ207+FQ208+FQ209+FQ210+FQ211+FQ212</f>
        <v>0</v>
      </c>
      <c r="FR201" s="49">
        <f t="shared" si="954"/>
        <v>0</v>
      </c>
      <c r="FS201" s="48"/>
      <c r="FT201" s="49"/>
      <c r="FU201" s="49"/>
      <c r="FV201" s="48"/>
      <c r="FW201" s="49"/>
      <c r="FX201" s="49"/>
      <c r="FY201" s="48"/>
      <c r="FZ201" s="49"/>
      <c r="GA201" s="49"/>
      <c r="GB201" s="48"/>
      <c r="GC201" s="49"/>
      <c r="GD201" s="49"/>
      <c r="GE201" s="48"/>
      <c r="GF201" s="49"/>
      <c r="GG201" s="49"/>
      <c r="GH201" s="48"/>
      <c r="GI201" s="49"/>
      <c r="GJ201" s="49"/>
      <c r="GK201" s="48"/>
      <c r="GL201" s="49">
        <f t="shared" ref="GL201:GM201" si="955">GL202+GL203+GL204+GL205+GL206+GL207+GL208+GL209+GL210+GL211+GL212</f>
        <v>0</v>
      </c>
      <c r="GM201" s="49">
        <f t="shared" si="955"/>
        <v>0</v>
      </c>
      <c r="GN201" s="48"/>
      <c r="GO201" s="49">
        <f t="shared" ref="GO201:GQ201" si="956">GO202+GO203+GO204+GO205+GO206+GO207+GO208+GO209+GO210+GO211+GO212</f>
        <v>0</v>
      </c>
      <c r="GP201" s="49">
        <f t="shared" si="956"/>
        <v>0</v>
      </c>
      <c r="GQ201" s="49">
        <f t="shared" si="956"/>
        <v>0</v>
      </c>
      <c r="GR201" s="49">
        <f t="shared" ref="GR201:GT201" si="957">GR202+GR203+GR204+GR205+GR206+GR207+GR208+GR209+GR210+GR211+GR212</f>
        <v>0</v>
      </c>
      <c r="GS201" s="49">
        <f t="shared" si="957"/>
        <v>0</v>
      </c>
      <c r="GT201" s="49">
        <f t="shared" si="957"/>
        <v>0</v>
      </c>
      <c r="GU201" s="49"/>
      <c r="GV201" s="49"/>
      <c r="GW201" s="48"/>
      <c r="GX201" s="49"/>
      <c r="GY201" s="49"/>
      <c r="GZ201" s="48"/>
      <c r="HA201" s="49"/>
      <c r="HB201" s="49"/>
      <c r="HC201" s="48"/>
      <c r="HD201" s="49"/>
      <c r="HE201" s="49"/>
      <c r="HF201" s="48"/>
      <c r="HG201" s="49"/>
      <c r="HH201" s="49"/>
      <c r="HI201" s="48"/>
      <c r="HJ201" s="49"/>
      <c r="HK201" s="49"/>
      <c r="HL201" s="48"/>
      <c r="HM201" s="49"/>
      <c r="HN201" s="49"/>
      <c r="HO201" s="48"/>
      <c r="HP201" s="49"/>
      <c r="HQ201" s="49"/>
      <c r="HR201" s="48"/>
      <c r="HS201" s="49"/>
      <c r="HT201" s="49"/>
      <c r="HU201" s="48"/>
    </row>
    <row r="202" spans="1:229" s="18" customFormat="1" ht="18" customHeight="1" x14ac:dyDescent="0.25">
      <c r="A202" s="27" t="s">
        <v>271</v>
      </c>
      <c r="B202" s="159">
        <f t="shared" si="690"/>
        <v>51503.477659999997</v>
      </c>
      <c r="C202" s="159">
        <f t="shared" si="691"/>
        <v>33442.978259999996</v>
      </c>
      <c r="D202" s="42">
        <f t="shared" si="230"/>
        <v>64.933437079285568</v>
      </c>
      <c r="E202" s="46"/>
      <c r="F202" s="42"/>
      <c r="G202" s="42"/>
      <c r="H202" s="46"/>
      <c r="I202" s="46"/>
      <c r="J202" s="42"/>
      <c r="K202" s="46"/>
      <c r="L202" s="46"/>
      <c r="M202" s="42"/>
      <c r="N202" s="46"/>
      <c r="O202" s="46"/>
      <c r="P202" s="42"/>
      <c r="Q202" s="46"/>
      <c r="R202" s="46"/>
      <c r="S202" s="42"/>
      <c r="T202" s="46"/>
      <c r="U202" s="46"/>
      <c r="V202" s="42"/>
      <c r="W202" s="42">
        <v>409.5</v>
      </c>
      <c r="X202" s="42">
        <v>409.5</v>
      </c>
      <c r="Y202" s="42">
        <f t="shared" si="921"/>
        <v>100</v>
      </c>
      <c r="Z202" s="42"/>
      <c r="AA202" s="42"/>
      <c r="AB202" s="42"/>
      <c r="AC202" s="46">
        <v>0</v>
      </c>
      <c r="AD202" s="46">
        <v>0</v>
      </c>
      <c r="AE202" s="42"/>
      <c r="AF202" s="46"/>
      <c r="AG202" s="46"/>
      <c r="AH202" s="46"/>
      <c r="AI202" s="46"/>
      <c r="AJ202" s="46"/>
      <c r="AK202" s="42"/>
      <c r="AL202" s="46">
        <v>51.020410000000005</v>
      </c>
      <c r="AM202" s="46">
        <v>51.020410000000005</v>
      </c>
      <c r="AN202" s="42">
        <f t="shared" si="922"/>
        <v>100</v>
      </c>
      <c r="AO202" s="46">
        <v>76.257249999999999</v>
      </c>
      <c r="AP202" s="46">
        <v>76.257249999999999</v>
      </c>
      <c r="AQ202" s="42">
        <f t="shared" si="924"/>
        <v>100</v>
      </c>
      <c r="AR202" s="46"/>
      <c r="AS202" s="46"/>
      <c r="AT202" s="42"/>
      <c r="AU202" s="46"/>
      <c r="AV202" s="46"/>
      <c r="AW202" s="42"/>
      <c r="AX202" s="42"/>
      <c r="AY202" s="42"/>
      <c r="AZ202" s="42"/>
      <c r="BA202" s="46">
        <v>0</v>
      </c>
      <c r="BB202" s="46"/>
      <c r="BC202" s="42"/>
      <c r="BD202" s="46">
        <v>19256.8</v>
      </c>
      <c r="BE202" s="42">
        <v>12179.39933</v>
      </c>
      <c r="BF202" s="46">
        <f t="shared" si="149"/>
        <v>63.247265018071545</v>
      </c>
      <c r="BG202" s="46"/>
      <c r="BH202" s="46"/>
      <c r="BI202" s="46"/>
      <c r="BJ202" s="46"/>
      <c r="BK202" s="46"/>
      <c r="BL202" s="46"/>
      <c r="BM202" s="46">
        <v>5265.5</v>
      </c>
      <c r="BN202" s="46">
        <v>3124.1490099999996</v>
      </c>
      <c r="BO202" s="46">
        <f t="shared" si="152"/>
        <v>59.332428259424553</v>
      </c>
      <c r="BP202" s="46">
        <v>840</v>
      </c>
      <c r="BQ202" s="46">
        <v>180.005</v>
      </c>
      <c r="BR202" s="46">
        <f t="shared" si="929"/>
        <v>21.429166666666667</v>
      </c>
      <c r="BS202" s="46"/>
      <c r="BT202" s="139"/>
      <c r="BU202" s="139"/>
      <c r="BV202" s="46"/>
      <c r="BW202" s="139"/>
      <c r="BX202" s="139"/>
      <c r="BY202" s="46"/>
      <c r="BZ202" s="139"/>
      <c r="CA202" s="139"/>
      <c r="CB202" s="46"/>
      <c r="CC202" s="139"/>
      <c r="CD202" s="139"/>
      <c r="CE202" s="46"/>
      <c r="CF202" s="139"/>
      <c r="CG202" s="139"/>
      <c r="CH202" s="46"/>
      <c r="CI202" s="139"/>
      <c r="CJ202" s="139"/>
      <c r="CK202" s="46"/>
      <c r="CL202" s="139"/>
      <c r="CM202" s="139"/>
      <c r="CN202" s="46">
        <v>130.5</v>
      </c>
      <c r="CO202" s="139"/>
      <c r="CP202" s="147">
        <f t="shared" si="795"/>
        <v>0</v>
      </c>
      <c r="CQ202" s="46"/>
      <c r="CR202" s="139"/>
      <c r="CS202" s="139"/>
      <c r="CT202" s="46"/>
      <c r="CU202" s="139"/>
      <c r="CV202" s="139"/>
      <c r="CW202" s="46">
        <v>7488.9</v>
      </c>
      <c r="CX202" s="46">
        <v>4189.1294900000003</v>
      </c>
      <c r="CY202" s="46">
        <f t="shared" si="159"/>
        <v>55.937847881531347</v>
      </c>
      <c r="CZ202" s="46"/>
      <c r="DA202" s="139"/>
      <c r="DB202" s="42"/>
      <c r="DC202" s="46">
        <v>4326.8999999999996</v>
      </c>
      <c r="DD202" s="46">
        <v>2268.41777</v>
      </c>
      <c r="DE202" s="46">
        <f>DD202/DC202*100</f>
        <v>52.425934733874143</v>
      </c>
      <c r="DF202" s="46">
        <v>720</v>
      </c>
      <c r="DG202" s="46">
        <v>127</v>
      </c>
      <c r="DH202" s="46">
        <f t="shared" si="935"/>
        <v>17.638888888888889</v>
      </c>
      <c r="DI202" s="46">
        <v>5000</v>
      </c>
      <c r="DJ202" s="46">
        <v>2900</v>
      </c>
      <c r="DK202" s="46">
        <f t="shared" ref="DK202" si="958">DJ202/DI202*100</f>
        <v>57.999999999999993</v>
      </c>
      <c r="DL202" s="46">
        <v>2000</v>
      </c>
      <c r="DM202" s="46">
        <v>2000</v>
      </c>
      <c r="DN202" s="46">
        <f t="shared" ref="DN202" si="959">DM202/DL202*100</f>
        <v>100</v>
      </c>
      <c r="DO202" s="46"/>
      <c r="DP202" s="139"/>
      <c r="DQ202" s="139"/>
      <c r="DR202" s="46"/>
      <c r="DS202" s="139"/>
      <c r="DT202" s="139"/>
      <c r="DU202" s="46"/>
      <c r="DV202" s="139"/>
      <c r="DW202" s="139"/>
      <c r="DX202" s="46"/>
      <c r="DY202" s="139"/>
      <c r="DZ202" s="139"/>
      <c r="EA202" s="46"/>
      <c r="EB202" s="46"/>
      <c r="EC202" s="46"/>
      <c r="ED202" s="46"/>
      <c r="EE202" s="46"/>
      <c r="EF202" s="42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>
        <v>0</v>
      </c>
      <c r="EW202" s="46">
        <v>0</v>
      </c>
      <c r="EX202" s="42"/>
      <c r="EY202" s="46"/>
      <c r="EZ202" s="46"/>
      <c r="FA202" s="42"/>
      <c r="FB202" s="46"/>
      <c r="FC202" s="46"/>
      <c r="FD202" s="42"/>
      <c r="FE202" s="46"/>
      <c r="FF202" s="46"/>
      <c r="FG202" s="42"/>
      <c r="FH202" s="46">
        <v>3000</v>
      </c>
      <c r="FI202" s="46">
        <v>3000</v>
      </c>
      <c r="FJ202" s="42">
        <f t="shared" si="950"/>
        <v>100</v>
      </c>
      <c r="FK202" s="46">
        <v>2938.1</v>
      </c>
      <c r="FL202" s="46">
        <v>2938.1</v>
      </c>
      <c r="FM202" s="42">
        <f t="shared" si="952"/>
        <v>100</v>
      </c>
      <c r="FN202" s="46"/>
      <c r="FO202" s="46"/>
      <c r="FP202" s="42"/>
      <c r="FQ202" s="46"/>
      <c r="FR202" s="46"/>
      <c r="FS202" s="42"/>
      <c r="FT202" s="46"/>
      <c r="FU202" s="46"/>
      <c r="FV202" s="42"/>
      <c r="FW202" s="46"/>
      <c r="FX202" s="46"/>
      <c r="FY202" s="42"/>
      <c r="FZ202" s="46"/>
      <c r="GA202" s="46"/>
      <c r="GB202" s="42"/>
      <c r="GC202" s="46"/>
      <c r="GD202" s="46"/>
      <c r="GE202" s="42"/>
      <c r="GF202" s="46"/>
      <c r="GG202" s="46"/>
      <c r="GH202" s="42"/>
      <c r="GI202" s="46"/>
      <c r="GJ202" s="46"/>
      <c r="GK202" s="42"/>
      <c r="GL202" s="46"/>
      <c r="GM202" s="46"/>
      <c r="GN202" s="42"/>
      <c r="GO202" s="46"/>
      <c r="GP202" s="139"/>
      <c r="GQ202" s="139"/>
      <c r="GR202" s="46"/>
      <c r="GS202" s="139"/>
      <c r="GT202" s="139"/>
      <c r="GU202" s="46"/>
      <c r="GV202" s="46"/>
      <c r="GW202" s="42"/>
      <c r="GX202" s="46"/>
      <c r="GY202" s="46"/>
      <c r="GZ202" s="42"/>
      <c r="HA202" s="46"/>
      <c r="HB202" s="46"/>
      <c r="HC202" s="42"/>
      <c r="HD202" s="46"/>
      <c r="HE202" s="46"/>
      <c r="HF202" s="42"/>
      <c r="HG202" s="46"/>
      <c r="HH202" s="46"/>
      <c r="HI202" s="42"/>
      <c r="HJ202" s="46"/>
      <c r="HK202" s="46"/>
      <c r="HL202" s="42"/>
      <c r="HM202" s="46"/>
      <c r="HN202" s="46"/>
      <c r="HO202" s="42"/>
      <c r="HP202" s="46"/>
      <c r="HQ202" s="46"/>
      <c r="HR202" s="42"/>
      <c r="HS202" s="46"/>
      <c r="HT202" s="46"/>
      <c r="HU202" s="42"/>
    </row>
    <row r="203" spans="1:229" s="18" customFormat="1" ht="15.75" x14ac:dyDescent="0.25">
      <c r="A203" s="23" t="s">
        <v>297</v>
      </c>
      <c r="B203" s="159">
        <f t="shared" si="690"/>
        <v>10666.294230000001</v>
      </c>
      <c r="C203" s="159">
        <f t="shared" si="691"/>
        <v>10666.294230000001</v>
      </c>
      <c r="D203" s="42">
        <f t="shared" si="230"/>
        <v>100</v>
      </c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>
        <v>337.02279999999996</v>
      </c>
      <c r="AY203" s="42">
        <v>337.02279999999996</v>
      </c>
      <c r="AZ203" s="42">
        <f t="shared" si="692"/>
        <v>100</v>
      </c>
      <c r="BA203" s="42">
        <v>10000</v>
      </c>
      <c r="BB203" s="42">
        <v>10000</v>
      </c>
      <c r="BC203" s="42">
        <f t="shared" si="925"/>
        <v>100</v>
      </c>
      <c r="BD203" s="42"/>
      <c r="BE203" s="143"/>
      <c r="BF203" s="143"/>
      <c r="BG203" s="42"/>
      <c r="BH203" s="42"/>
      <c r="BI203" s="140"/>
      <c r="BJ203" s="42"/>
      <c r="BK203" s="42"/>
      <c r="BL203" s="140"/>
      <c r="BM203" s="42"/>
      <c r="BN203" s="42"/>
      <c r="BO203" s="140"/>
      <c r="BP203" s="42"/>
      <c r="BQ203" s="42"/>
      <c r="BR203" s="140"/>
      <c r="BS203" s="42"/>
      <c r="BT203" s="42"/>
      <c r="BU203" s="140"/>
      <c r="BV203" s="42">
        <v>329.27143000000001</v>
      </c>
      <c r="BW203" s="42">
        <v>329.27143000000001</v>
      </c>
      <c r="BX203" s="93">
        <f>BW203/BV203*100</f>
        <v>100</v>
      </c>
      <c r="BY203" s="42"/>
      <c r="BZ203" s="42"/>
      <c r="CA203" s="140"/>
      <c r="CB203" s="42"/>
      <c r="CC203" s="42"/>
      <c r="CD203" s="140"/>
      <c r="CE203" s="42"/>
      <c r="CF203" s="42"/>
      <c r="CG203" s="140"/>
      <c r="CH203" s="42"/>
      <c r="CI203" s="42"/>
      <c r="CJ203" s="140"/>
      <c r="CK203" s="46"/>
      <c r="CL203" s="42"/>
      <c r="CM203" s="42"/>
      <c r="CN203" s="42"/>
      <c r="CO203" s="42"/>
      <c r="CP203" s="147"/>
      <c r="CQ203" s="46"/>
      <c r="CR203" s="42"/>
      <c r="CS203" s="140"/>
      <c r="CT203" s="46"/>
      <c r="CU203" s="42"/>
      <c r="CV203" s="140"/>
      <c r="CW203" s="46"/>
      <c r="CX203" s="42"/>
      <c r="CY203" s="140"/>
      <c r="CZ203" s="46"/>
      <c r="DA203" s="42"/>
      <c r="DB203" s="42"/>
      <c r="DC203" s="46"/>
      <c r="DD203" s="42"/>
      <c r="DE203" s="140"/>
      <c r="DF203" s="46"/>
      <c r="DG203" s="42"/>
      <c r="DH203" s="46"/>
      <c r="DI203" s="42"/>
      <c r="DJ203" s="42"/>
      <c r="DK203" s="140"/>
      <c r="DL203" s="42"/>
      <c r="DM203" s="42"/>
      <c r="DN203" s="140"/>
      <c r="DO203" s="46"/>
      <c r="DP203" s="42"/>
      <c r="DQ203" s="140"/>
      <c r="DR203" s="46"/>
      <c r="DS203" s="42"/>
      <c r="DT203" s="140"/>
      <c r="DU203" s="46"/>
      <c r="DV203" s="42"/>
      <c r="DW203" s="140"/>
      <c r="DX203" s="46"/>
      <c r="DY203" s="42"/>
      <c r="DZ203" s="140"/>
      <c r="EA203" s="42"/>
      <c r="EB203" s="42"/>
      <c r="EC203" s="140"/>
      <c r="ED203" s="42"/>
      <c r="EE203" s="42"/>
      <c r="EF203" s="42"/>
      <c r="EG203" s="42"/>
      <c r="EH203" s="42"/>
      <c r="EI203" s="140"/>
      <c r="EJ203" s="42"/>
      <c r="EK203" s="42"/>
      <c r="EL203" s="140"/>
      <c r="EM203" s="42"/>
      <c r="EN203" s="42"/>
      <c r="EO203" s="140"/>
      <c r="EP203" s="42"/>
      <c r="EQ203" s="42"/>
      <c r="ER203" s="140"/>
      <c r="ES203" s="42"/>
      <c r="ET203" s="42"/>
      <c r="EU203" s="140"/>
      <c r="EV203" s="42"/>
      <c r="EW203" s="42"/>
      <c r="EX203" s="42"/>
      <c r="EY203" s="42"/>
      <c r="EZ203" s="42"/>
      <c r="FA203" s="42"/>
      <c r="FB203" s="42"/>
      <c r="FC203" s="42"/>
      <c r="FD203" s="42"/>
      <c r="FE203" s="42"/>
      <c r="FF203" s="42"/>
      <c r="FG203" s="42"/>
      <c r="FH203" s="42"/>
      <c r="FI203" s="42"/>
      <c r="FJ203" s="42"/>
      <c r="FK203" s="42"/>
      <c r="FL203" s="42"/>
      <c r="FM203" s="42"/>
      <c r="FN203" s="42"/>
      <c r="FO203" s="42"/>
      <c r="FP203" s="42"/>
      <c r="FQ203" s="42"/>
      <c r="FR203" s="42"/>
      <c r="FS203" s="42"/>
      <c r="FT203" s="42"/>
      <c r="FU203" s="42"/>
      <c r="FV203" s="42"/>
      <c r="FW203" s="42"/>
      <c r="FX203" s="42"/>
      <c r="FY203" s="42"/>
      <c r="FZ203" s="42"/>
      <c r="GA203" s="42"/>
      <c r="GB203" s="42"/>
      <c r="GC203" s="42"/>
      <c r="GD203" s="42"/>
      <c r="GE203" s="42"/>
      <c r="GF203" s="42"/>
      <c r="GG203" s="42"/>
      <c r="GH203" s="42"/>
      <c r="GI203" s="42"/>
      <c r="GJ203" s="42"/>
      <c r="GK203" s="42"/>
      <c r="GL203" s="42"/>
      <c r="GM203" s="42"/>
      <c r="GN203" s="42"/>
      <c r="GO203" s="46"/>
      <c r="GP203" s="42"/>
      <c r="GQ203" s="140"/>
      <c r="GR203" s="46"/>
      <c r="GS203" s="42"/>
      <c r="GT203" s="140"/>
      <c r="GU203" s="42"/>
      <c r="GV203" s="42"/>
      <c r="GW203" s="42"/>
      <c r="GX203" s="42"/>
      <c r="GY203" s="42"/>
      <c r="GZ203" s="42"/>
      <c r="HA203" s="42"/>
      <c r="HB203" s="42"/>
      <c r="HC203" s="42"/>
      <c r="HD203" s="42"/>
      <c r="HE203" s="42"/>
      <c r="HF203" s="42"/>
      <c r="HG203" s="42"/>
      <c r="HH203" s="42"/>
      <c r="HI203" s="42"/>
      <c r="HJ203" s="42"/>
      <c r="HK203" s="42"/>
      <c r="HL203" s="42"/>
      <c r="HM203" s="42"/>
      <c r="HN203" s="42"/>
      <c r="HO203" s="42"/>
      <c r="HP203" s="42"/>
      <c r="HQ203" s="42"/>
      <c r="HR203" s="42"/>
      <c r="HS203" s="42"/>
      <c r="HT203" s="42"/>
      <c r="HU203" s="42"/>
    </row>
    <row r="204" spans="1:229" s="18" customFormat="1" ht="15.75" x14ac:dyDescent="0.25">
      <c r="A204" s="23" t="s">
        <v>474</v>
      </c>
      <c r="B204" s="159">
        <f t="shared" si="690"/>
        <v>3480</v>
      </c>
      <c r="C204" s="159">
        <f t="shared" si="691"/>
        <v>216</v>
      </c>
      <c r="D204" s="42">
        <f t="shared" si="230"/>
        <v>6.2068965517241379</v>
      </c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143"/>
      <c r="BF204" s="143"/>
      <c r="BG204" s="42"/>
      <c r="BH204" s="42"/>
      <c r="BI204" s="140"/>
      <c r="BJ204" s="42"/>
      <c r="BK204" s="42"/>
      <c r="BL204" s="140"/>
      <c r="BM204" s="42"/>
      <c r="BN204" s="42"/>
      <c r="BO204" s="140"/>
      <c r="BP204" s="42"/>
      <c r="BQ204" s="42"/>
      <c r="BR204" s="140"/>
      <c r="BS204" s="42"/>
      <c r="BT204" s="42"/>
      <c r="BU204" s="140"/>
      <c r="BV204" s="42"/>
      <c r="BW204" s="42"/>
      <c r="BX204" s="140"/>
      <c r="BY204" s="42"/>
      <c r="BZ204" s="42"/>
      <c r="CA204" s="140"/>
      <c r="CB204" s="42"/>
      <c r="CC204" s="42"/>
      <c r="CD204" s="140"/>
      <c r="CE204" s="42"/>
      <c r="CF204" s="42"/>
      <c r="CG204" s="140"/>
      <c r="CH204" s="42"/>
      <c r="CI204" s="42"/>
      <c r="CJ204" s="140"/>
      <c r="CK204" s="42"/>
      <c r="CL204" s="42"/>
      <c r="CM204" s="140"/>
      <c r="CN204" s="42"/>
      <c r="CO204" s="42"/>
      <c r="CP204" s="147"/>
      <c r="CQ204" s="46"/>
      <c r="CR204" s="42"/>
      <c r="CS204" s="140"/>
      <c r="CT204" s="46"/>
      <c r="CU204" s="42"/>
      <c r="CV204" s="140"/>
      <c r="CW204" s="46"/>
      <c r="CX204" s="42"/>
      <c r="CY204" s="140"/>
      <c r="CZ204" s="46">
        <v>3480</v>
      </c>
      <c r="DA204" s="42">
        <v>216</v>
      </c>
      <c r="DB204" s="42">
        <f t="shared" si="780"/>
        <v>6.2068965517241379</v>
      </c>
      <c r="DC204" s="46"/>
      <c r="DD204" s="42"/>
      <c r="DE204" s="140"/>
      <c r="DF204" s="46"/>
      <c r="DG204" s="42"/>
      <c r="DH204" s="46"/>
      <c r="DI204" s="42"/>
      <c r="DJ204" s="42"/>
      <c r="DK204" s="140"/>
      <c r="DL204" s="42"/>
      <c r="DM204" s="42"/>
      <c r="DN204" s="140"/>
      <c r="DO204" s="46"/>
      <c r="DP204" s="42"/>
      <c r="DQ204" s="140"/>
      <c r="DR204" s="46"/>
      <c r="DS204" s="42"/>
      <c r="DT204" s="140"/>
      <c r="DU204" s="46"/>
      <c r="DV204" s="42"/>
      <c r="DW204" s="140"/>
      <c r="DX204" s="46"/>
      <c r="DY204" s="42"/>
      <c r="DZ204" s="140"/>
      <c r="EA204" s="42"/>
      <c r="EB204" s="42"/>
      <c r="EC204" s="140"/>
      <c r="ED204" s="42"/>
      <c r="EE204" s="42"/>
      <c r="EF204" s="42"/>
      <c r="EG204" s="42"/>
      <c r="EH204" s="42"/>
      <c r="EI204" s="140"/>
      <c r="EJ204" s="42"/>
      <c r="EK204" s="42"/>
      <c r="EL204" s="140"/>
      <c r="EM204" s="42"/>
      <c r="EN204" s="42"/>
      <c r="EO204" s="140"/>
      <c r="EP204" s="42"/>
      <c r="EQ204" s="42"/>
      <c r="ER204" s="140"/>
      <c r="ES204" s="42"/>
      <c r="ET204" s="42"/>
      <c r="EU204" s="140"/>
      <c r="EV204" s="42"/>
      <c r="EW204" s="42"/>
      <c r="EX204" s="42"/>
      <c r="EY204" s="42"/>
      <c r="EZ204" s="42"/>
      <c r="FA204" s="42"/>
      <c r="FB204" s="42"/>
      <c r="FC204" s="42"/>
      <c r="FD204" s="42"/>
      <c r="FE204" s="42"/>
      <c r="FF204" s="42"/>
      <c r="FG204" s="42"/>
      <c r="FH204" s="42"/>
      <c r="FI204" s="42"/>
      <c r="FJ204" s="42"/>
      <c r="FK204" s="42"/>
      <c r="FL204" s="42"/>
      <c r="FM204" s="42"/>
      <c r="FN204" s="42"/>
      <c r="FO204" s="42"/>
      <c r="FP204" s="42"/>
      <c r="FQ204" s="42"/>
      <c r="FR204" s="42"/>
      <c r="FS204" s="42"/>
      <c r="FT204" s="42"/>
      <c r="FU204" s="42"/>
      <c r="FV204" s="42"/>
      <c r="FW204" s="42"/>
      <c r="FX204" s="42"/>
      <c r="FY204" s="42"/>
      <c r="FZ204" s="42"/>
      <c r="GA204" s="42"/>
      <c r="GB204" s="42"/>
      <c r="GC204" s="42"/>
      <c r="GD204" s="42"/>
      <c r="GE204" s="42"/>
      <c r="GF204" s="42"/>
      <c r="GG204" s="42"/>
      <c r="GH204" s="42"/>
      <c r="GI204" s="42"/>
      <c r="GJ204" s="42"/>
      <c r="GK204" s="42"/>
      <c r="GL204" s="42"/>
      <c r="GM204" s="42"/>
      <c r="GN204" s="42"/>
      <c r="GO204" s="46"/>
      <c r="GP204" s="42"/>
      <c r="GQ204" s="140"/>
      <c r="GR204" s="46"/>
      <c r="GS204" s="42"/>
      <c r="GT204" s="140"/>
      <c r="GU204" s="42"/>
      <c r="GV204" s="42"/>
      <c r="GW204" s="42"/>
      <c r="GX204" s="42"/>
      <c r="GY204" s="42"/>
      <c r="GZ204" s="42"/>
      <c r="HA204" s="42"/>
      <c r="HB204" s="42"/>
      <c r="HC204" s="42"/>
      <c r="HD204" s="42"/>
      <c r="HE204" s="42"/>
      <c r="HF204" s="42"/>
      <c r="HG204" s="42"/>
      <c r="HH204" s="42"/>
      <c r="HI204" s="42"/>
      <c r="HJ204" s="42"/>
      <c r="HK204" s="42"/>
      <c r="HL204" s="42"/>
      <c r="HM204" s="42"/>
      <c r="HN204" s="42"/>
      <c r="HO204" s="42"/>
      <c r="HP204" s="42"/>
      <c r="HQ204" s="42"/>
      <c r="HR204" s="42"/>
      <c r="HS204" s="42"/>
      <c r="HT204" s="42"/>
      <c r="HU204" s="42"/>
    </row>
    <row r="205" spans="1:229" s="18" customFormat="1" ht="15.75" x14ac:dyDescent="0.25">
      <c r="A205" s="23" t="s">
        <v>475</v>
      </c>
      <c r="B205" s="159">
        <f t="shared" ref="B205:B268" si="960">E205+H205+K205+N205+Q205+T205+W205+Z205+AC205+AF205+AI205+AL205+AO205+AR205+AU205+AX205+BA205+BD205+BG205+BJ205+BM205+BP205+BS205+BV205+BY205+CB205+CE205+CH205+CK205+CN205+CQ205+CT205+CW205+CZ205+DC205+DF205+DI205+DL205+DO205+DR205+DU205+DX205+EA205+ED205+EG205+EJ205+EM205+EP205+ES205+EV205+EY205+FB205+FE205+FH205+FK205+FN205+FQ205+FT205+FW205+FZ205+GC205+GF205+GI205+GL205+GO205+GR205+GU205+GX205+HA205+HD205+HG205+HJ205+HM205+HP205+HS205</f>
        <v>3501</v>
      </c>
      <c r="C205" s="159">
        <f t="shared" ref="C205:C268" si="961">F205+I205+L205+O205+R205+U205+X205+AA205+AD205+AG205+AJ205+AM205+AP205+AS205+AV205+AY205+BB205+BE205+BH205+BK205+BN205+BQ205+BT205+BW205+BZ205+CC205+CF205+CI205+CL205+CO205+CR205+CU205+CX205+DA205+DD205+DG205+DJ205+DM205+DP205+DS205+DV205+DY205+EB205+EE205+EH205+EK205+EN205+EQ205+ET205+EW205+EZ205+FC205+FF205+FI205+FL205+FO205+FR205+FU205+FX205+GA205+GD205+GG205+GJ205+GM205+GP205+GS205+GV205+GY205+HB205+HE205+HH205+HK205+HN205+HQ205+HT205</f>
        <v>1793</v>
      </c>
      <c r="D205" s="42">
        <f t="shared" si="230"/>
        <v>51.213938874607258</v>
      </c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143"/>
      <c r="BF205" s="143"/>
      <c r="BG205" s="42"/>
      <c r="BH205" s="42"/>
      <c r="BI205" s="140"/>
      <c r="BJ205" s="42"/>
      <c r="BK205" s="42"/>
      <c r="BL205" s="140"/>
      <c r="BM205" s="42"/>
      <c r="BN205" s="42"/>
      <c r="BO205" s="140"/>
      <c r="BP205" s="42"/>
      <c r="BQ205" s="42"/>
      <c r="BR205" s="140"/>
      <c r="BS205" s="42"/>
      <c r="BT205" s="42"/>
      <c r="BU205" s="140"/>
      <c r="BV205" s="42"/>
      <c r="BW205" s="42"/>
      <c r="BX205" s="140"/>
      <c r="BY205" s="42"/>
      <c r="BZ205" s="42"/>
      <c r="CA205" s="140"/>
      <c r="CB205" s="42"/>
      <c r="CC205" s="42"/>
      <c r="CD205" s="140"/>
      <c r="CE205" s="42"/>
      <c r="CF205" s="42"/>
      <c r="CG205" s="140"/>
      <c r="CH205" s="42"/>
      <c r="CI205" s="42"/>
      <c r="CJ205" s="140"/>
      <c r="CK205" s="42"/>
      <c r="CL205" s="42"/>
      <c r="CM205" s="140"/>
      <c r="CN205" s="42"/>
      <c r="CO205" s="42"/>
      <c r="CP205" s="147"/>
      <c r="CQ205" s="46"/>
      <c r="CR205" s="42"/>
      <c r="CS205" s="140"/>
      <c r="CT205" s="46"/>
      <c r="CU205" s="42"/>
      <c r="CV205" s="140"/>
      <c r="CW205" s="46"/>
      <c r="CX205" s="42"/>
      <c r="CY205" s="140"/>
      <c r="CZ205" s="46">
        <v>3501</v>
      </c>
      <c r="DA205" s="42">
        <v>1793</v>
      </c>
      <c r="DB205" s="42">
        <f t="shared" si="780"/>
        <v>51.213938874607258</v>
      </c>
      <c r="DC205" s="46"/>
      <c r="DD205" s="42"/>
      <c r="DE205" s="140"/>
      <c r="DF205" s="46"/>
      <c r="DG205" s="42"/>
      <c r="DH205" s="46"/>
      <c r="DI205" s="42"/>
      <c r="DJ205" s="42"/>
      <c r="DK205" s="140"/>
      <c r="DL205" s="42"/>
      <c r="DM205" s="42"/>
      <c r="DN205" s="140"/>
      <c r="DO205" s="46"/>
      <c r="DP205" s="42"/>
      <c r="DQ205" s="140"/>
      <c r="DR205" s="46"/>
      <c r="DS205" s="42"/>
      <c r="DT205" s="140"/>
      <c r="DU205" s="46"/>
      <c r="DV205" s="42"/>
      <c r="DW205" s="140"/>
      <c r="DX205" s="46"/>
      <c r="DY205" s="42"/>
      <c r="DZ205" s="140"/>
      <c r="EA205" s="42"/>
      <c r="EB205" s="42"/>
      <c r="EC205" s="140"/>
      <c r="ED205" s="42"/>
      <c r="EE205" s="42"/>
      <c r="EF205" s="42"/>
      <c r="EG205" s="42"/>
      <c r="EH205" s="42"/>
      <c r="EI205" s="140"/>
      <c r="EJ205" s="42"/>
      <c r="EK205" s="42"/>
      <c r="EL205" s="140"/>
      <c r="EM205" s="42"/>
      <c r="EN205" s="42"/>
      <c r="EO205" s="140"/>
      <c r="EP205" s="42"/>
      <c r="EQ205" s="42"/>
      <c r="ER205" s="140"/>
      <c r="ES205" s="42"/>
      <c r="ET205" s="42"/>
      <c r="EU205" s="140"/>
      <c r="EV205" s="42"/>
      <c r="EW205" s="42"/>
      <c r="EX205" s="42"/>
      <c r="EY205" s="42"/>
      <c r="EZ205" s="42"/>
      <c r="FA205" s="42"/>
      <c r="FB205" s="42"/>
      <c r="FC205" s="42"/>
      <c r="FD205" s="42"/>
      <c r="FE205" s="42"/>
      <c r="FF205" s="42"/>
      <c r="FG205" s="42"/>
      <c r="FH205" s="42"/>
      <c r="FI205" s="42"/>
      <c r="FJ205" s="42"/>
      <c r="FK205" s="42"/>
      <c r="FL205" s="42"/>
      <c r="FM205" s="42"/>
      <c r="FN205" s="42"/>
      <c r="FO205" s="42"/>
      <c r="FP205" s="42"/>
      <c r="FQ205" s="42"/>
      <c r="FR205" s="42"/>
      <c r="FS205" s="42"/>
      <c r="FT205" s="42"/>
      <c r="FU205" s="42"/>
      <c r="FV205" s="42"/>
      <c r="FW205" s="42"/>
      <c r="FX205" s="42"/>
      <c r="FY205" s="42"/>
      <c r="FZ205" s="42"/>
      <c r="GA205" s="42"/>
      <c r="GB205" s="42"/>
      <c r="GC205" s="42"/>
      <c r="GD205" s="42"/>
      <c r="GE205" s="42"/>
      <c r="GF205" s="42"/>
      <c r="GG205" s="42"/>
      <c r="GH205" s="42"/>
      <c r="GI205" s="42"/>
      <c r="GJ205" s="42"/>
      <c r="GK205" s="42"/>
      <c r="GL205" s="42"/>
      <c r="GM205" s="42"/>
      <c r="GN205" s="42"/>
      <c r="GO205" s="46"/>
      <c r="GP205" s="42"/>
      <c r="GQ205" s="140"/>
      <c r="GR205" s="46"/>
      <c r="GS205" s="42"/>
      <c r="GT205" s="140"/>
      <c r="GU205" s="42"/>
      <c r="GV205" s="42"/>
      <c r="GW205" s="42"/>
      <c r="GX205" s="42"/>
      <c r="GY205" s="42"/>
      <c r="GZ205" s="42"/>
      <c r="HA205" s="42"/>
      <c r="HB205" s="42"/>
      <c r="HC205" s="42"/>
      <c r="HD205" s="42"/>
      <c r="HE205" s="42"/>
      <c r="HF205" s="42"/>
      <c r="HG205" s="42"/>
      <c r="HH205" s="42"/>
      <c r="HI205" s="42"/>
      <c r="HJ205" s="42"/>
      <c r="HK205" s="42"/>
      <c r="HL205" s="42"/>
      <c r="HM205" s="42"/>
      <c r="HN205" s="42"/>
      <c r="HO205" s="42"/>
      <c r="HP205" s="42"/>
      <c r="HQ205" s="42"/>
      <c r="HR205" s="42"/>
      <c r="HS205" s="42"/>
      <c r="HT205" s="42"/>
      <c r="HU205" s="42"/>
    </row>
    <row r="206" spans="1:229" s="18" customFormat="1" ht="15.75" x14ac:dyDescent="0.25">
      <c r="A206" s="23" t="s">
        <v>476</v>
      </c>
      <c r="B206" s="159">
        <f t="shared" si="960"/>
        <v>4445.5233699999999</v>
      </c>
      <c r="C206" s="159">
        <f t="shared" si="961"/>
        <v>4445.5233699999999</v>
      </c>
      <c r="D206" s="42">
        <f t="shared" si="230"/>
        <v>100</v>
      </c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>
        <v>1154.5233700000001</v>
      </c>
      <c r="AY206" s="42">
        <v>1154.5233700000001</v>
      </c>
      <c r="AZ206" s="42">
        <f t="shared" ref="AZ206:AZ268" si="962">AY206/AX206*100</f>
        <v>100</v>
      </c>
      <c r="BA206" s="42"/>
      <c r="BB206" s="42"/>
      <c r="BC206" s="42"/>
      <c r="BD206" s="42"/>
      <c r="BE206" s="143"/>
      <c r="BF206" s="143"/>
      <c r="BG206" s="42"/>
      <c r="BH206" s="42"/>
      <c r="BI206" s="140"/>
      <c r="BJ206" s="42"/>
      <c r="BK206" s="42"/>
      <c r="BL206" s="140"/>
      <c r="BM206" s="42"/>
      <c r="BN206" s="42"/>
      <c r="BO206" s="140"/>
      <c r="BP206" s="42"/>
      <c r="BQ206" s="42"/>
      <c r="BR206" s="140"/>
      <c r="BS206" s="42"/>
      <c r="BT206" s="42"/>
      <c r="BU206" s="140"/>
      <c r="BV206" s="42"/>
      <c r="BW206" s="42"/>
      <c r="BX206" s="140"/>
      <c r="BY206" s="42"/>
      <c r="BZ206" s="42"/>
      <c r="CA206" s="140"/>
      <c r="CB206" s="42"/>
      <c r="CC206" s="42"/>
      <c r="CD206" s="140"/>
      <c r="CE206" s="42"/>
      <c r="CF206" s="42"/>
      <c r="CG206" s="140"/>
      <c r="CH206" s="42"/>
      <c r="CI206" s="42"/>
      <c r="CJ206" s="140"/>
      <c r="CK206" s="42"/>
      <c r="CL206" s="42"/>
      <c r="CM206" s="140"/>
      <c r="CN206" s="42"/>
      <c r="CO206" s="42"/>
      <c r="CP206" s="147"/>
      <c r="CQ206" s="46"/>
      <c r="CR206" s="42"/>
      <c r="CS206" s="140"/>
      <c r="CT206" s="46"/>
      <c r="CU206" s="42"/>
      <c r="CV206" s="140"/>
      <c r="CW206" s="46"/>
      <c r="CX206" s="42"/>
      <c r="CY206" s="140"/>
      <c r="CZ206" s="46">
        <v>3291</v>
      </c>
      <c r="DA206" s="42">
        <v>3291</v>
      </c>
      <c r="DB206" s="42">
        <f t="shared" si="780"/>
        <v>100</v>
      </c>
      <c r="DC206" s="46"/>
      <c r="DD206" s="42"/>
      <c r="DE206" s="140"/>
      <c r="DF206" s="46"/>
      <c r="DG206" s="42"/>
      <c r="DH206" s="46"/>
      <c r="DI206" s="42"/>
      <c r="DJ206" s="42"/>
      <c r="DK206" s="140"/>
      <c r="DL206" s="42"/>
      <c r="DM206" s="42"/>
      <c r="DN206" s="140"/>
      <c r="DO206" s="46"/>
      <c r="DP206" s="42"/>
      <c r="DQ206" s="140"/>
      <c r="DR206" s="46"/>
      <c r="DS206" s="42"/>
      <c r="DT206" s="140"/>
      <c r="DU206" s="46"/>
      <c r="DV206" s="42"/>
      <c r="DW206" s="140"/>
      <c r="DX206" s="46"/>
      <c r="DY206" s="42"/>
      <c r="DZ206" s="140"/>
      <c r="EA206" s="42"/>
      <c r="EB206" s="42"/>
      <c r="EC206" s="140"/>
      <c r="ED206" s="42"/>
      <c r="EE206" s="42"/>
      <c r="EF206" s="42"/>
      <c r="EG206" s="42"/>
      <c r="EH206" s="42"/>
      <c r="EI206" s="140"/>
      <c r="EJ206" s="42"/>
      <c r="EK206" s="42"/>
      <c r="EL206" s="140"/>
      <c r="EM206" s="42"/>
      <c r="EN206" s="42"/>
      <c r="EO206" s="140"/>
      <c r="EP206" s="42"/>
      <c r="EQ206" s="42"/>
      <c r="ER206" s="140"/>
      <c r="ES206" s="42"/>
      <c r="ET206" s="42"/>
      <c r="EU206" s="140"/>
      <c r="EV206" s="42"/>
      <c r="EW206" s="42"/>
      <c r="EX206" s="42"/>
      <c r="EY206" s="42"/>
      <c r="EZ206" s="42"/>
      <c r="FA206" s="42"/>
      <c r="FB206" s="42"/>
      <c r="FC206" s="42"/>
      <c r="FD206" s="42"/>
      <c r="FE206" s="42"/>
      <c r="FF206" s="42"/>
      <c r="FG206" s="42"/>
      <c r="FH206" s="42"/>
      <c r="FI206" s="42"/>
      <c r="FJ206" s="42"/>
      <c r="FK206" s="42"/>
      <c r="FL206" s="42"/>
      <c r="FM206" s="42"/>
      <c r="FN206" s="42"/>
      <c r="FO206" s="42"/>
      <c r="FP206" s="42"/>
      <c r="FQ206" s="42"/>
      <c r="FR206" s="42"/>
      <c r="FS206" s="42"/>
      <c r="FT206" s="42"/>
      <c r="FU206" s="42"/>
      <c r="FV206" s="42"/>
      <c r="FW206" s="42"/>
      <c r="FX206" s="42"/>
      <c r="FY206" s="42"/>
      <c r="FZ206" s="42"/>
      <c r="GA206" s="42"/>
      <c r="GB206" s="42"/>
      <c r="GC206" s="42"/>
      <c r="GD206" s="42"/>
      <c r="GE206" s="42"/>
      <c r="GF206" s="42"/>
      <c r="GG206" s="42"/>
      <c r="GH206" s="42"/>
      <c r="GI206" s="42"/>
      <c r="GJ206" s="42"/>
      <c r="GK206" s="42"/>
      <c r="GL206" s="42"/>
      <c r="GM206" s="42"/>
      <c r="GN206" s="42"/>
      <c r="GO206" s="46"/>
      <c r="GP206" s="42"/>
      <c r="GQ206" s="140"/>
      <c r="GR206" s="46"/>
      <c r="GS206" s="42"/>
      <c r="GT206" s="140"/>
      <c r="GU206" s="42"/>
      <c r="GV206" s="42"/>
      <c r="GW206" s="42"/>
      <c r="GX206" s="42"/>
      <c r="GY206" s="42"/>
      <c r="GZ206" s="42"/>
      <c r="HA206" s="42"/>
      <c r="HB206" s="42"/>
      <c r="HC206" s="42"/>
      <c r="HD206" s="42"/>
      <c r="HE206" s="42"/>
      <c r="HF206" s="42"/>
      <c r="HG206" s="42"/>
      <c r="HH206" s="42"/>
      <c r="HI206" s="42"/>
      <c r="HJ206" s="42"/>
      <c r="HK206" s="42"/>
      <c r="HL206" s="42"/>
      <c r="HM206" s="42"/>
      <c r="HN206" s="42"/>
      <c r="HO206" s="42"/>
      <c r="HP206" s="42"/>
      <c r="HQ206" s="42"/>
      <c r="HR206" s="42"/>
      <c r="HS206" s="42"/>
      <c r="HT206" s="42"/>
      <c r="HU206" s="42"/>
    </row>
    <row r="207" spans="1:229" s="18" customFormat="1" ht="15.75" x14ac:dyDescent="0.25">
      <c r="A207" s="23" t="s">
        <v>477</v>
      </c>
      <c r="B207" s="159">
        <f t="shared" si="960"/>
        <v>4611.2280000000001</v>
      </c>
      <c r="C207" s="159">
        <f t="shared" si="961"/>
        <v>3986.64</v>
      </c>
      <c r="D207" s="42">
        <f t="shared" si="230"/>
        <v>86.455061428322338</v>
      </c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>
        <v>804.22799999999995</v>
      </c>
      <c r="AY207" s="42">
        <v>179.64</v>
      </c>
      <c r="AZ207" s="42">
        <f t="shared" si="962"/>
        <v>22.336949223354573</v>
      </c>
      <c r="BA207" s="42"/>
      <c r="BB207" s="42"/>
      <c r="BC207" s="42"/>
      <c r="BD207" s="42"/>
      <c r="BE207" s="143"/>
      <c r="BF207" s="143"/>
      <c r="BG207" s="42"/>
      <c r="BH207" s="42"/>
      <c r="BI207" s="140"/>
      <c r="BJ207" s="42"/>
      <c r="BK207" s="42"/>
      <c r="BL207" s="140"/>
      <c r="BM207" s="42"/>
      <c r="BN207" s="42"/>
      <c r="BO207" s="140"/>
      <c r="BP207" s="42"/>
      <c r="BQ207" s="42"/>
      <c r="BR207" s="140"/>
      <c r="BS207" s="42"/>
      <c r="BT207" s="42"/>
      <c r="BU207" s="140"/>
      <c r="BV207" s="42"/>
      <c r="BW207" s="42"/>
      <c r="BX207" s="140"/>
      <c r="BY207" s="42"/>
      <c r="BZ207" s="42"/>
      <c r="CA207" s="140"/>
      <c r="CB207" s="42"/>
      <c r="CC207" s="42"/>
      <c r="CD207" s="140"/>
      <c r="CE207" s="42"/>
      <c r="CF207" s="42"/>
      <c r="CG207" s="140"/>
      <c r="CH207" s="42"/>
      <c r="CI207" s="42"/>
      <c r="CJ207" s="140"/>
      <c r="CK207" s="42"/>
      <c r="CL207" s="42"/>
      <c r="CM207" s="140"/>
      <c r="CN207" s="42"/>
      <c r="CO207" s="42"/>
      <c r="CP207" s="147"/>
      <c r="CQ207" s="46"/>
      <c r="CR207" s="42"/>
      <c r="CS207" s="140"/>
      <c r="CT207" s="46"/>
      <c r="CU207" s="42"/>
      <c r="CV207" s="140"/>
      <c r="CW207" s="46"/>
      <c r="CX207" s="42"/>
      <c r="CY207" s="140"/>
      <c r="CZ207" s="46">
        <v>3807</v>
      </c>
      <c r="DA207" s="42">
        <v>3807</v>
      </c>
      <c r="DB207" s="42">
        <f t="shared" si="780"/>
        <v>100</v>
      </c>
      <c r="DC207" s="46"/>
      <c r="DD207" s="42"/>
      <c r="DE207" s="140"/>
      <c r="DF207" s="46"/>
      <c r="DG207" s="42"/>
      <c r="DH207" s="46"/>
      <c r="DI207" s="42"/>
      <c r="DJ207" s="42"/>
      <c r="DK207" s="140"/>
      <c r="DL207" s="42"/>
      <c r="DM207" s="42"/>
      <c r="DN207" s="140"/>
      <c r="DO207" s="46"/>
      <c r="DP207" s="42"/>
      <c r="DQ207" s="140"/>
      <c r="DR207" s="46"/>
      <c r="DS207" s="42"/>
      <c r="DT207" s="140"/>
      <c r="DU207" s="46"/>
      <c r="DV207" s="42"/>
      <c r="DW207" s="140"/>
      <c r="DX207" s="46"/>
      <c r="DY207" s="42"/>
      <c r="DZ207" s="140"/>
      <c r="EA207" s="42"/>
      <c r="EB207" s="42"/>
      <c r="EC207" s="140"/>
      <c r="ED207" s="42"/>
      <c r="EE207" s="42"/>
      <c r="EF207" s="42"/>
      <c r="EG207" s="42"/>
      <c r="EH207" s="42"/>
      <c r="EI207" s="140"/>
      <c r="EJ207" s="42"/>
      <c r="EK207" s="42"/>
      <c r="EL207" s="140"/>
      <c r="EM207" s="42"/>
      <c r="EN207" s="42"/>
      <c r="EO207" s="140"/>
      <c r="EP207" s="42"/>
      <c r="EQ207" s="42"/>
      <c r="ER207" s="140"/>
      <c r="ES207" s="42"/>
      <c r="ET207" s="42"/>
      <c r="EU207" s="140"/>
      <c r="EV207" s="42"/>
      <c r="EW207" s="42"/>
      <c r="EX207" s="42"/>
      <c r="EY207" s="42"/>
      <c r="EZ207" s="42"/>
      <c r="FA207" s="42"/>
      <c r="FB207" s="42"/>
      <c r="FC207" s="42"/>
      <c r="FD207" s="42"/>
      <c r="FE207" s="42"/>
      <c r="FF207" s="42"/>
      <c r="FG207" s="42"/>
      <c r="FH207" s="42"/>
      <c r="FI207" s="42"/>
      <c r="FJ207" s="42"/>
      <c r="FK207" s="42"/>
      <c r="FL207" s="42"/>
      <c r="FM207" s="42"/>
      <c r="FN207" s="42"/>
      <c r="FO207" s="42"/>
      <c r="FP207" s="42"/>
      <c r="FQ207" s="42"/>
      <c r="FR207" s="42"/>
      <c r="FS207" s="42"/>
      <c r="FT207" s="42"/>
      <c r="FU207" s="42"/>
      <c r="FV207" s="42"/>
      <c r="FW207" s="42"/>
      <c r="FX207" s="42"/>
      <c r="FY207" s="42"/>
      <c r="FZ207" s="42"/>
      <c r="GA207" s="42"/>
      <c r="GB207" s="42"/>
      <c r="GC207" s="42"/>
      <c r="GD207" s="42"/>
      <c r="GE207" s="42"/>
      <c r="GF207" s="42"/>
      <c r="GG207" s="42"/>
      <c r="GH207" s="42"/>
      <c r="GI207" s="42"/>
      <c r="GJ207" s="42"/>
      <c r="GK207" s="42"/>
      <c r="GL207" s="42"/>
      <c r="GM207" s="42"/>
      <c r="GN207" s="42"/>
      <c r="GO207" s="46"/>
      <c r="GP207" s="42"/>
      <c r="GQ207" s="140"/>
      <c r="GR207" s="46"/>
      <c r="GS207" s="42"/>
      <c r="GT207" s="140"/>
      <c r="GU207" s="42"/>
      <c r="GV207" s="42"/>
      <c r="GW207" s="42"/>
      <c r="GX207" s="42"/>
      <c r="GY207" s="42"/>
      <c r="GZ207" s="42"/>
      <c r="HA207" s="42"/>
      <c r="HB207" s="42"/>
      <c r="HC207" s="42"/>
      <c r="HD207" s="42"/>
      <c r="HE207" s="42"/>
      <c r="HF207" s="42"/>
      <c r="HG207" s="42"/>
      <c r="HH207" s="42"/>
      <c r="HI207" s="42"/>
      <c r="HJ207" s="42"/>
      <c r="HK207" s="42"/>
      <c r="HL207" s="42"/>
      <c r="HM207" s="42"/>
      <c r="HN207" s="42"/>
      <c r="HO207" s="42"/>
      <c r="HP207" s="42"/>
      <c r="HQ207" s="42"/>
      <c r="HR207" s="42"/>
      <c r="HS207" s="42"/>
      <c r="HT207" s="42"/>
      <c r="HU207" s="42"/>
    </row>
    <row r="208" spans="1:229" s="18" customFormat="1" ht="15.75" x14ac:dyDescent="0.25">
      <c r="A208" s="23" t="s">
        <v>478</v>
      </c>
      <c r="B208" s="159">
        <f t="shared" si="960"/>
        <v>3732.4577100000001</v>
      </c>
      <c r="C208" s="159">
        <f t="shared" si="961"/>
        <v>2163.4577100000001</v>
      </c>
      <c r="D208" s="42">
        <f t="shared" si="230"/>
        <v>57.96335492840722</v>
      </c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>
        <v>252.45770999999999</v>
      </c>
      <c r="AY208" s="42">
        <v>252.45770999999999</v>
      </c>
      <c r="AZ208" s="42">
        <f t="shared" si="962"/>
        <v>100</v>
      </c>
      <c r="BA208" s="42"/>
      <c r="BB208" s="42"/>
      <c r="BC208" s="42"/>
      <c r="BD208" s="42"/>
      <c r="BE208" s="143"/>
      <c r="BF208" s="143"/>
      <c r="BG208" s="42"/>
      <c r="BH208" s="42"/>
      <c r="BI208" s="140"/>
      <c r="BJ208" s="42"/>
      <c r="BK208" s="42"/>
      <c r="BL208" s="140"/>
      <c r="BM208" s="42"/>
      <c r="BN208" s="42"/>
      <c r="BO208" s="140"/>
      <c r="BP208" s="42"/>
      <c r="BQ208" s="42"/>
      <c r="BR208" s="140"/>
      <c r="BS208" s="42"/>
      <c r="BT208" s="42"/>
      <c r="BU208" s="140"/>
      <c r="BV208" s="42"/>
      <c r="BW208" s="42"/>
      <c r="BX208" s="140"/>
      <c r="BY208" s="42"/>
      <c r="BZ208" s="42"/>
      <c r="CA208" s="140"/>
      <c r="CB208" s="42"/>
      <c r="CC208" s="42"/>
      <c r="CD208" s="140"/>
      <c r="CE208" s="42"/>
      <c r="CF208" s="42"/>
      <c r="CG208" s="140"/>
      <c r="CH208" s="42"/>
      <c r="CI208" s="42"/>
      <c r="CJ208" s="140"/>
      <c r="CK208" s="42"/>
      <c r="CL208" s="42"/>
      <c r="CM208" s="140"/>
      <c r="CN208" s="42"/>
      <c r="CO208" s="42"/>
      <c r="CP208" s="147"/>
      <c r="CQ208" s="46"/>
      <c r="CR208" s="42"/>
      <c r="CS208" s="140"/>
      <c r="CT208" s="46"/>
      <c r="CU208" s="42"/>
      <c r="CV208" s="140"/>
      <c r="CW208" s="46"/>
      <c r="CX208" s="42"/>
      <c r="CY208" s="140"/>
      <c r="CZ208" s="46">
        <v>3480</v>
      </c>
      <c r="DA208" s="42">
        <v>1911</v>
      </c>
      <c r="DB208" s="42">
        <f t="shared" si="780"/>
        <v>54.91379310344827</v>
      </c>
      <c r="DC208" s="46"/>
      <c r="DD208" s="42"/>
      <c r="DE208" s="140"/>
      <c r="DF208" s="46"/>
      <c r="DG208" s="42"/>
      <c r="DH208" s="46"/>
      <c r="DI208" s="42"/>
      <c r="DJ208" s="42"/>
      <c r="DK208" s="140"/>
      <c r="DL208" s="42"/>
      <c r="DM208" s="42"/>
      <c r="DN208" s="140"/>
      <c r="DO208" s="46"/>
      <c r="DP208" s="42"/>
      <c r="DQ208" s="140"/>
      <c r="DR208" s="46"/>
      <c r="DS208" s="42"/>
      <c r="DT208" s="140"/>
      <c r="DU208" s="46"/>
      <c r="DV208" s="42"/>
      <c r="DW208" s="140"/>
      <c r="DX208" s="46"/>
      <c r="DY208" s="42"/>
      <c r="DZ208" s="140"/>
      <c r="EA208" s="42"/>
      <c r="EB208" s="42"/>
      <c r="EC208" s="140"/>
      <c r="ED208" s="42"/>
      <c r="EE208" s="42"/>
      <c r="EF208" s="42"/>
      <c r="EG208" s="42"/>
      <c r="EH208" s="42"/>
      <c r="EI208" s="140"/>
      <c r="EJ208" s="42"/>
      <c r="EK208" s="42"/>
      <c r="EL208" s="140"/>
      <c r="EM208" s="42"/>
      <c r="EN208" s="42"/>
      <c r="EO208" s="140"/>
      <c r="EP208" s="42"/>
      <c r="EQ208" s="42"/>
      <c r="ER208" s="140"/>
      <c r="ES208" s="42"/>
      <c r="ET208" s="42"/>
      <c r="EU208" s="140"/>
      <c r="EV208" s="42"/>
      <c r="EW208" s="42"/>
      <c r="EX208" s="42"/>
      <c r="EY208" s="42"/>
      <c r="EZ208" s="42"/>
      <c r="FA208" s="42"/>
      <c r="FB208" s="42"/>
      <c r="FC208" s="42"/>
      <c r="FD208" s="42"/>
      <c r="FE208" s="42"/>
      <c r="FF208" s="42"/>
      <c r="FG208" s="42"/>
      <c r="FH208" s="42"/>
      <c r="FI208" s="42"/>
      <c r="FJ208" s="42"/>
      <c r="FK208" s="42"/>
      <c r="FL208" s="42"/>
      <c r="FM208" s="42"/>
      <c r="FN208" s="42"/>
      <c r="FO208" s="42"/>
      <c r="FP208" s="42"/>
      <c r="FQ208" s="42"/>
      <c r="FR208" s="42"/>
      <c r="FS208" s="42"/>
      <c r="FT208" s="42"/>
      <c r="FU208" s="42"/>
      <c r="FV208" s="42"/>
      <c r="FW208" s="42"/>
      <c r="FX208" s="42"/>
      <c r="FY208" s="42"/>
      <c r="FZ208" s="42"/>
      <c r="GA208" s="42"/>
      <c r="GB208" s="42"/>
      <c r="GC208" s="42"/>
      <c r="GD208" s="42"/>
      <c r="GE208" s="42"/>
      <c r="GF208" s="42"/>
      <c r="GG208" s="42"/>
      <c r="GH208" s="42"/>
      <c r="GI208" s="42"/>
      <c r="GJ208" s="42"/>
      <c r="GK208" s="42"/>
      <c r="GL208" s="42"/>
      <c r="GM208" s="42"/>
      <c r="GN208" s="42"/>
      <c r="GO208" s="46"/>
      <c r="GP208" s="42"/>
      <c r="GQ208" s="140"/>
      <c r="GR208" s="46"/>
      <c r="GS208" s="42"/>
      <c r="GT208" s="140"/>
      <c r="GU208" s="42"/>
      <c r="GV208" s="42"/>
      <c r="GW208" s="42"/>
      <c r="GX208" s="42"/>
      <c r="GY208" s="42"/>
      <c r="GZ208" s="42"/>
      <c r="HA208" s="42"/>
      <c r="HB208" s="42"/>
      <c r="HC208" s="42"/>
      <c r="HD208" s="42"/>
      <c r="HE208" s="42"/>
      <c r="HF208" s="42"/>
      <c r="HG208" s="42"/>
      <c r="HH208" s="42"/>
      <c r="HI208" s="42"/>
      <c r="HJ208" s="42"/>
      <c r="HK208" s="42"/>
      <c r="HL208" s="42"/>
      <c r="HM208" s="42"/>
      <c r="HN208" s="42"/>
      <c r="HO208" s="42"/>
      <c r="HP208" s="42"/>
      <c r="HQ208" s="42"/>
      <c r="HR208" s="42"/>
      <c r="HS208" s="42"/>
      <c r="HT208" s="42"/>
      <c r="HU208" s="42"/>
    </row>
    <row r="209" spans="1:229" s="18" customFormat="1" ht="15.75" x14ac:dyDescent="0.25">
      <c r="A209" s="23" t="s">
        <v>479</v>
      </c>
      <c r="B209" s="159">
        <f t="shared" si="960"/>
        <v>3363</v>
      </c>
      <c r="C209" s="159">
        <f t="shared" si="961"/>
        <v>3363</v>
      </c>
      <c r="D209" s="42">
        <f t="shared" si="230"/>
        <v>100</v>
      </c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143"/>
      <c r="BF209" s="143"/>
      <c r="BG209" s="42"/>
      <c r="BH209" s="42"/>
      <c r="BI209" s="140"/>
      <c r="BJ209" s="42"/>
      <c r="BK209" s="42"/>
      <c r="BL209" s="140"/>
      <c r="BM209" s="42"/>
      <c r="BN209" s="42"/>
      <c r="BO209" s="140"/>
      <c r="BP209" s="42"/>
      <c r="BQ209" s="42"/>
      <c r="BR209" s="140"/>
      <c r="BS209" s="42"/>
      <c r="BT209" s="42"/>
      <c r="BU209" s="140"/>
      <c r="BV209" s="42"/>
      <c r="BW209" s="42"/>
      <c r="BX209" s="140"/>
      <c r="BY209" s="42"/>
      <c r="BZ209" s="42"/>
      <c r="CA209" s="140"/>
      <c r="CB209" s="42"/>
      <c r="CC209" s="42"/>
      <c r="CD209" s="140"/>
      <c r="CE209" s="42"/>
      <c r="CF209" s="42"/>
      <c r="CG209" s="140"/>
      <c r="CH209" s="42"/>
      <c r="CI209" s="42"/>
      <c r="CJ209" s="140"/>
      <c r="CK209" s="42"/>
      <c r="CL209" s="42"/>
      <c r="CM209" s="140"/>
      <c r="CN209" s="42"/>
      <c r="CO209" s="42"/>
      <c r="CP209" s="147"/>
      <c r="CQ209" s="46"/>
      <c r="CR209" s="42"/>
      <c r="CS209" s="140"/>
      <c r="CT209" s="46"/>
      <c r="CU209" s="42"/>
      <c r="CV209" s="140"/>
      <c r="CW209" s="46"/>
      <c r="CX209" s="42"/>
      <c r="CY209" s="140"/>
      <c r="CZ209" s="46">
        <v>3363</v>
      </c>
      <c r="DA209" s="42">
        <v>3363</v>
      </c>
      <c r="DB209" s="42">
        <f t="shared" si="780"/>
        <v>100</v>
      </c>
      <c r="DC209" s="46"/>
      <c r="DD209" s="42"/>
      <c r="DE209" s="140"/>
      <c r="DF209" s="46"/>
      <c r="DG209" s="42"/>
      <c r="DH209" s="46"/>
      <c r="DI209" s="42"/>
      <c r="DJ209" s="42"/>
      <c r="DK209" s="140"/>
      <c r="DL209" s="42"/>
      <c r="DM209" s="42"/>
      <c r="DN209" s="140"/>
      <c r="DO209" s="46"/>
      <c r="DP209" s="42"/>
      <c r="DQ209" s="140"/>
      <c r="DR209" s="46"/>
      <c r="DS209" s="42"/>
      <c r="DT209" s="140"/>
      <c r="DU209" s="46"/>
      <c r="DV209" s="42"/>
      <c r="DW209" s="140"/>
      <c r="DX209" s="46"/>
      <c r="DY209" s="42"/>
      <c r="DZ209" s="140"/>
      <c r="EA209" s="42"/>
      <c r="EB209" s="42"/>
      <c r="EC209" s="140"/>
      <c r="ED209" s="42"/>
      <c r="EE209" s="42"/>
      <c r="EF209" s="42"/>
      <c r="EG209" s="42"/>
      <c r="EH209" s="42"/>
      <c r="EI209" s="140"/>
      <c r="EJ209" s="42"/>
      <c r="EK209" s="42"/>
      <c r="EL209" s="140"/>
      <c r="EM209" s="42"/>
      <c r="EN209" s="42"/>
      <c r="EO209" s="140"/>
      <c r="EP209" s="42"/>
      <c r="EQ209" s="42"/>
      <c r="ER209" s="140"/>
      <c r="ES209" s="42"/>
      <c r="ET209" s="42"/>
      <c r="EU209" s="140"/>
      <c r="EV209" s="42"/>
      <c r="EW209" s="42"/>
      <c r="EX209" s="42"/>
      <c r="EY209" s="42"/>
      <c r="EZ209" s="42"/>
      <c r="FA209" s="42"/>
      <c r="FB209" s="42"/>
      <c r="FC209" s="42"/>
      <c r="FD209" s="42"/>
      <c r="FE209" s="42"/>
      <c r="FF209" s="42"/>
      <c r="FG209" s="42"/>
      <c r="FH209" s="42"/>
      <c r="FI209" s="42"/>
      <c r="FJ209" s="42"/>
      <c r="FK209" s="42"/>
      <c r="FL209" s="42"/>
      <c r="FM209" s="42"/>
      <c r="FN209" s="42"/>
      <c r="FO209" s="42"/>
      <c r="FP209" s="42"/>
      <c r="FQ209" s="42"/>
      <c r="FR209" s="42"/>
      <c r="FS209" s="42"/>
      <c r="FT209" s="42"/>
      <c r="FU209" s="42"/>
      <c r="FV209" s="42"/>
      <c r="FW209" s="42"/>
      <c r="FX209" s="42"/>
      <c r="FY209" s="42"/>
      <c r="FZ209" s="42"/>
      <c r="GA209" s="42"/>
      <c r="GB209" s="42"/>
      <c r="GC209" s="42"/>
      <c r="GD209" s="42"/>
      <c r="GE209" s="42"/>
      <c r="GF209" s="42"/>
      <c r="GG209" s="42"/>
      <c r="GH209" s="42"/>
      <c r="GI209" s="42"/>
      <c r="GJ209" s="42"/>
      <c r="GK209" s="42"/>
      <c r="GL209" s="42"/>
      <c r="GM209" s="42"/>
      <c r="GN209" s="42"/>
      <c r="GO209" s="46"/>
      <c r="GP209" s="42"/>
      <c r="GQ209" s="140"/>
      <c r="GR209" s="46"/>
      <c r="GS209" s="42"/>
      <c r="GT209" s="140"/>
      <c r="GU209" s="42"/>
      <c r="GV209" s="42"/>
      <c r="GW209" s="42"/>
      <c r="GX209" s="42"/>
      <c r="GY209" s="42"/>
      <c r="GZ209" s="42"/>
      <c r="HA209" s="42"/>
      <c r="HB209" s="42"/>
      <c r="HC209" s="42"/>
      <c r="HD209" s="42"/>
      <c r="HE209" s="42"/>
      <c r="HF209" s="42"/>
      <c r="HG209" s="42"/>
      <c r="HH209" s="42"/>
      <c r="HI209" s="42"/>
      <c r="HJ209" s="42"/>
      <c r="HK209" s="42"/>
      <c r="HL209" s="42"/>
      <c r="HM209" s="42"/>
      <c r="HN209" s="42"/>
      <c r="HO209" s="42"/>
      <c r="HP209" s="42"/>
      <c r="HQ209" s="42"/>
      <c r="HR209" s="42"/>
      <c r="HS209" s="42"/>
      <c r="HT209" s="42"/>
      <c r="HU209" s="42"/>
    </row>
    <row r="210" spans="1:229" s="18" customFormat="1" ht="15.75" x14ac:dyDescent="0.25">
      <c r="A210" s="23" t="s">
        <v>223</v>
      </c>
      <c r="B210" s="159">
        <f t="shared" si="960"/>
        <v>2748</v>
      </c>
      <c r="C210" s="159">
        <f t="shared" si="961"/>
        <v>2748</v>
      </c>
      <c r="D210" s="42">
        <f t="shared" si="230"/>
        <v>100</v>
      </c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143"/>
      <c r="BF210" s="143"/>
      <c r="BG210" s="42"/>
      <c r="BH210" s="42"/>
      <c r="BI210" s="140"/>
      <c r="BJ210" s="42"/>
      <c r="BK210" s="42"/>
      <c r="BL210" s="140"/>
      <c r="BM210" s="42"/>
      <c r="BN210" s="42"/>
      <c r="BO210" s="140"/>
      <c r="BP210" s="42"/>
      <c r="BQ210" s="42"/>
      <c r="BR210" s="140"/>
      <c r="BS210" s="42"/>
      <c r="BT210" s="42"/>
      <c r="BU210" s="140"/>
      <c r="BV210" s="42"/>
      <c r="BW210" s="42"/>
      <c r="BX210" s="140"/>
      <c r="BY210" s="42"/>
      <c r="BZ210" s="42"/>
      <c r="CA210" s="140"/>
      <c r="CB210" s="42"/>
      <c r="CC210" s="42"/>
      <c r="CD210" s="140"/>
      <c r="CE210" s="42"/>
      <c r="CF210" s="42"/>
      <c r="CG210" s="140"/>
      <c r="CH210" s="42"/>
      <c r="CI210" s="42"/>
      <c r="CJ210" s="140"/>
      <c r="CK210" s="42"/>
      <c r="CL210" s="42"/>
      <c r="CM210" s="140"/>
      <c r="CN210" s="42"/>
      <c r="CO210" s="42"/>
      <c r="CP210" s="147"/>
      <c r="CQ210" s="46"/>
      <c r="CR210" s="42"/>
      <c r="CS210" s="140"/>
      <c r="CT210" s="46"/>
      <c r="CU210" s="42"/>
      <c r="CV210" s="140"/>
      <c r="CW210" s="46"/>
      <c r="CX210" s="42"/>
      <c r="CY210" s="140"/>
      <c r="CZ210" s="46">
        <v>2748</v>
      </c>
      <c r="DA210" s="42">
        <v>2748</v>
      </c>
      <c r="DB210" s="42">
        <f t="shared" si="780"/>
        <v>100</v>
      </c>
      <c r="DC210" s="46"/>
      <c r="DD210" s="42"/>
      <c r="DE210" s="140"/>
      <c r="DF210" s="46"/>
      <c r="DG210" s="42"/>
      <c r="DH210" s="46"/>
      <c r="DI210" s="42"/>
      <c r="DJ210" s="42"/>
      <c r="DK210" s="140"/>
      <c r="DL210" s="42"/>
      <c r="DM210" s="42"/>
      <c r="DN210" s="140"/>
      <c r="DO210" s="46"/>
      <c r="DP210" s="42"/>
      <c r="DQ210" s="140"/>
      <c r="DR210" s="46"/>
      <c r="DS210" s="42"/>
      <c r="DT210" s="140"/>
      <c r="DU210" s="46"/>
      <c r="DV210" s="42"/>
      <c r="DW210" s="140"/>
      <c r="DX210" s="46"/>
      <c r="DY210" s="42"/>
      <c r="DZ210" s="140"/>
      <c r="EA210" s="42"/>
      <c r="EB210" s="42"/>
      <c r="EC210" s="140"/>
      <c r="ED210" s="42"/>
      <c r="EE210" s="42"/>
      <c r="EF210" s="42"/>
      <c r="EG210" s="42"/>
      <c r="EH210" s="42"/>
      <c r="EI210" s="140"/>
      <c r="EJ210" s="42"/>
      <c r="EK210" s="42"/>
      <c r="EL210" s="140"/>
      <c r="EM210" s="42"/>
      <c r="EN210" s="42"/>
      <c r="EO210" s="140"/>
      <c r="EP210" s="42"/>
      <c r="EQ210" s="42"/>
      <c r="ER210" s="140"/>
      <c r="ES210" s="42"/>
      <c r="ET210" s="42"/>
      <c r="EU210" s="140"/>
      <c r="EV210" s="42"/>
      <c r="EW210" s="42"/>
      <c r="EX210" s="42"/>
      <c r="EY210" s="42"/>
      <c r="EZ210" s="42"/>
      <c r="FA210" s="42"/>
      <c r="FB210" s="42"/>
      <c r="FC210" s="42"/>
      <c r="FD210" s="42"/>
      <c r="FE210" s="42"/>
      <c r="FF210" s="42"/>
      <c r="FG210" s="42"/>
      <c r="FH210" s="42"/>
      <c r="FI210" s="42"/>
      <c r="FJ210" s="42"/>
      <c r="FK210" s="42"/>
      <c r="FL210" s="42"/>
      <c r="FM210" s="42"/>
      <c r="FN210" s="42"/>
      <c r="FO210" s="42"/>
      <c r="FP210" s="42"/>
      <c r="FQ210" s="42"/>
      <c r="FR210" s="42"/>
      <c r="FS210" s="42"/>
      <c r="FT210" s="42"/>
      <c r="FU210" s="42"/>
      <c r="FV210" s="42"/>
      <c r="FW210" s="42"/>
      <c r="FX210" s="42"/>
      <c r="FY210" s="42"/>
      <c r="FZ210" s="42"/>
      <c r="GA210" s="42"/>
      <c r="GB210" s="42"/>
      <c r="GC210" s="42"/>
      <c r="GD210" s="42"/>
      <c r="GE210" s="42"/>
      <c r="GF210" s="42"/>
      <c r="GG210" s="42"/>
      <c r="GH210" s="42"/>
      <c r="GI210" s="42"/>
      <c r="GJ210" s="42"/>
      <c r="GK210" s="42"/>
      <c r="GL210" s="42"/>
      <c r="GM210" s="42"/>
      <c r="GN210" s="42"/>
      <c r="GO210" s="46"/>
      <c r="GP210" s="42"/>
      <c r="GQ210" s="140"/>
      <c r="GR210" s="46"/>
      <c r="GS210" s="42"/>
      <c r="GT210" s="140"/>
      <c r="GU210" s="42"/>
      <c r="GV210" s="42"/>
      <c r="GW210" s="42"/>
      <c r="GX210" s="42"/>
      <c r="GY210" s="42"/>
      <c r="GZ210" s="42"/>
      <c r="HA210" s="42"/>
      <c r="HB210" s="42"/>
      <c r="HC210" s="42"/>
      <c r="HD210" s="42"/>
      <c r="HE210" s="42"/>
      <c r="HF210" s="42"/>
      <c r="HG210" s="42"/>
      <c r="HH210" s="42"/>
      <c r="HI210" s="42"/>
      <c r="HJ210" s="42"/>
      <c r="HK210" s="42"/>
      <c r="HL210" s="42"/>
      <c r="HM210" s="42"/>
      <c r="HN210" s="42"/>
      <c r="HO210" s="42"/>
      <c r="HP210" s="42"/>
      <c r="HQ210" s="42"/>
      <c r="HR210" s="42"/>
      <c r="HS210" s="42"/>
      <c r="HT210" s="42"/>
      <c r="HU210" s="42"/>
    </row>
    <row r="211" spans="1:229" s="18" customFormat="1" ht="15.75" x14ac:dyDescent="0.25">
      <c r="A211" s="23" t="s">
        <v>480</v>
      </c>
      <c r="B211" s="159">
        <f t="shared" si="960"/>
        <v>2826</v>
      </c>
      <c r="C211" s="159">
        <f t="shared" si="961"/>
        <v>2826</v>
      </c>
      <c r="D211" s="42">
        <f t="shared" si="230"/>
        <v>100</v>
      </c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143"/>
      <c r="BF211" s="143"/>
      <c r="BG211" s="42"/>
      <c r="BH211" s="42"/>
      <c r="BI211" s="140"/>
      <c r="BJ211" s="42"/>
      <c r="BK211" s="42"/>
      <c r="BL211" s="140"/>
      <c r="BM211" s="42"/>
      <c r="BN211" s="42"/>
      <c r="BO211" s="140"/>
      <c r="BP211" s="42"/>
      <c r="BQ211" s="42"/>
      <c r="BR211" s="140"/>
      <c r="BS211" s="42"/>
      <c r="BT211" s="42"/>
      <c r="BU211" s="140"/>
      <c r="BV211" s="42"/>
      <c r="BW211" s="42"/>
      <c r="BX211" s="140"/>
      <c r="BY211" s="42"/>
      <c r="BZ211" s="42"/>
      <c r="CA211" s="140"/>
      <c r="CB211" s="42"/>
      <c r="CC211" s="42"/>
      <c r="CD211" s="140"/>
      <c r="CE211" s="42"/>
      <c r="CF211" s="42"/>
      <c r="CG211" s="140"/>
      <c r="CH211" s="42"/>
      <c r="CI211" s="42"/>
      <c r="CJ211" s="140"/>
      <c r="CK211" s="42"/>
      <c r="CL211" s="42"/>
      <c r="CM211" s="140"/>
      <c r="CN211" s="42"/>
      <c r="CO211" s="42"/>
      <c r="CP211" s="147"/>
      <c r="CQ211" s="46"/>
      <c r="CR211" s="42"/>
      <c r="CS211" s="140"/>
      <c r="CT211" s="46"/>
      <c r="CU211" s="42"/>
      <c r="CV211" s="140"/>
      <c r="CW211" s="46"/>
      <c r="CX211" s="42"/>
      <c r="CY211" s="140"/>
      <c r="CZ211" s="46">
        <v>2826</v>
      </c>
      <c r="DA211" s="42">
        <v>2826</v>
      </c>
      <c r="DB211" s="42">
        <f t="shared" si="780"/>
        <v>100</v>
      </c>
      <c r="DC211" s="46"/>
      <c r="DD211" s="42"/>
      <c r="DE211" s="140"/>
      <c r="DF211" s="46"/>
      <c r="DG211" s="42"/>
      <c r="DH211" s="46"/>
      <c r="DI211" s="42"/>
      <c r="DJ211" s="42"/>
      <c r="DK211" s="140"/>
      <c r="DL211" s="42"/>
      <c r="DM211" s="42"/>
      <c r="DN211" s="140"/>
      <c r="DO211" s="46"/>
      <c r="DP211" s="42"/>
      <c r="DQ211" s="140"/>
      <c r="DR211" s="46"/>
      <c r="DS211" s="42"/>
      <c r="DT211" s="140"/>
      <c r="DU211" s="46"/>
      <c r="DV211" s="42"/>
      <c r="DW211" s="140"/>
      <c r="DX211" s="46"/>
      <c r="DY211" s="42"/>
      <c r="DZ211" s="140"/>
      <c r="EA211" s="42"/>
      <c r="EB211" s="42"/>
      <c r="EC211" s="140"/>
      <c r="ED211" s="42"/>
      <c r="EE211" s="42"/>
      <c r="EF211" s="42"/>
      <c r="EG211" s="42"/>
      <c r="EH211" s="42"/>
      <c r="EI211" s="140"/>
      <c r="EJ211" s="42"/>
      <c r="EK211" s="42"/>
      <c r="EL211" s="140"/>
      <c r="EM211" s="42"/>
      <c r="EN211" s="42"/>
      <c r="EO211" s="140"/>
      <c r="EP211" s="42"/>
      <c r="EQ211" s="42"/>
      <c r="ER211" s="140"/>
      <c r="ES211" s="42"/>
      <c r="ET211" s="42"/>
      <c r="EU211" s="140"/>
      <c r="EV211" s="42"/>
      <c r="EW211" s="42"/>
      <c r="EX211" s="42"/>
      <c r="EY211" s="42"/>
      <c r="EZ211" s="42"/>
      <c r="FA211" s="42"/>
      <c r="FB211" s="42"/>
      <c r="FC211" s="42"/>
      <c r="FD211" s="42"/>
      <c r="FE211" s="42"/>
      <c r="FF211" s="42"/>
      <c r="FG211" s="42"/>
      <c r="FH211" s="42"/>
      <c r="FI211" s="42"/>
      <c r="FJ211" s="42"/>
      <c r="FK211" s="42"/>
      <c r="FL211" s="42"/>
      <c r="FM211" s="42"/>
      <c r="FN211" s="42"/>
      <c r="FO211" s="42"/>
      <c r="FP211" s="42"/>
      <c r="FQ211" s="42"/>
      <c r="FR211" s="42"/>
      <c r="FS211" s="42"/>
      <c r="FT211" s="42"/>
      <c r="FU211" s="42"/>
      <c r="FV211" s="42"/>
      <c r="FW211" s="42"/>
      <c r="FX211" s="42"/>
      <c r="FY211" s="42"/>
      <c r="FZ211" s="42"/>
      <c r="GA211" s="42"/>
      <c r="GB211" s="42"/>
      <c r="GC211" s="42"/>
      <c r="GD211" s="42"/>
      <c r="GE211" s="42"/>
      <c r="GF211" s="42"/>
      <c r="GG211" s="42"/>
      <c r="GH211" s="42"/>
      <c r="GI211" s="42"/>
      <c r="GJ211" s="42"/>
      <c r="GK211" s="42"/>
      <c r="GL211" s="42"/>
      <c r="GM211" s="42"/>
      <c r="GN211" s="42"/>
      <c r="GO211" s="46"/>
      <c r="GP211" s="42"/>
      <c r="GQ211" s="140"/>
      <c r="GR211" s="46"/>
      <c r="GS211" s="42"/>
      <c r="GT211" s="140"/>
      <c r="GU211" s="42"/>
      <c r="GV211" s="42"/>
      <c r="GW211" s="42"/>
      <c r="GX211" s="42"/>
      <c r="GY211" s="42"/>
      <c r="GZ211" s="42"/>
      <c r="HA211" s="42"/>
      <c r="HB211" s="42"/>
      <c r="HC211" s="42"/>
      <c r="HD211" s="42"/>
      <c r="HE211" s="42"/>
      <c r="HF211" s="42"/>
      <c r="HG211" s="42"/>
      <c r="HH211" s="42"/>
      <c r="HI211" s="42"/>
      <c r="HJ211" s="42"/>
      <c r="HK211" s="42"/>
      <c r="HL211" s="42"/>
      <c r="HM211" s="42"/>
      <c r="HN211" s="42"/>
      <c r="HO211" s="42"/>
      <c r="HP211" s="42"/>
      <c r="HQ211" s="42"/>
      <c r="HR211" s="42"/>
      <c r="HS211" s="42"/>
      <c r="HT211" s="42"/>
      <c r="HU211" s="42"/>
    </row>
    <row r="212" spans="1:229" s="18" customFormat="1" ht="15.75" x14ac:dyDescent="0.25">
      <c r="A212" s="23" t="s">
        <v>481</v>
      </c>
      <c r="B212" s="159">
        <f t="shared" si="960"/>
        <v>9267.6395400000001</v>
      </c>
      <c r="C212" s="159">
        <f t="shared" si="961"/>
        <v>8954.2469700000001</v>
      </c>
      <c r="D212" s="42">
        <f t="shared" si="230"/>
        <v>96.618420810958725</v>
      </c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143"/>
      <c r="BF212" s="143"/>
      <c r="BG212" s="42"/>
      <c r="BH212" s="42"/>
      <c r="BI212" s="140"/>
      <c r="BJ212" s="42"/>
      <c r="BK212" s="42"/>
      <c r="BL212" s="140"/>
      <c r="BM212" s="42"/>
      <c r="BN212" s="42"/>
      <c r="BO212" s="140"/>
      <c r="BP212" s="42"/>
      <c r="BQ212" s="42"/>
      <c r="BR212" s="140"/>
      <c r="BS212" s="42"/>
      <c r="BT212" s="42"/>
      <c r="BU212" s="140"/>
      <c r="BV212" s="42"/>
      <c r="BW212" s="42"/>
      <c r="BX212" s="140"/>
      <c r="BY212" s="42"/>
      <c r="BZ212" s="42"/>
      <c r="CA212" s="140"/>
      <c r="CB212" s="42"/>
      <c r="CC212" s="42"/>
      <c r="CD212" s="140"/>
      <c r="CE212" s="42"/>
      <c r="CF212" s="42"/>
      <c r="CG212" s="140"/>
      <c r="CH212" s="42"/>
      <c r="CI212" s="42"/>
      <c r="CJ212" s="140"/>
      <c r="CK212" s="42"/>
      <c r="CL212" s="42"/>
      <c r="CM212" s="140"/>
      <c r="CN212" s="42"/>
      <c r="CO212" s="42"/>
      <c r="CP212" s="147"/>
      <c r="CQ212" s="46"/>
      <c r="CR212" s="42"/>
      <c r="CS212" s="140"/>
      <c r="CT212" s="46"/>
      <c r="CU212" s="42"/>
      <c r="CV212" s="140"/>
      <c r="CW212" s="46"/>
      <c r="CX212" s="42"/>
      <c r="CY212" s="140"/>
      <c r="CZ212" s="46">
        <v>6570</v>
      </c>
      <c r="DA212" s="42">
        <v>6410.4189999999999</v>
      </c>
      <c r="DB212" s="42">
        <f t="shared" si="780"/>
        <v>97.571065449010646</v>
      </c>
      <c r="DC212" s="46"/>
      <c r="DD212" s="42"/>
      <c r="DE212" s="140"/>
      <c r="DF212" s="46"/>
      <c r="DG212" s="42"/>
      <c r="DH212" s="46"/>
      <c r="DI212" s="42"/>
      <c r="DJ212" s="42"/>
      <c r="DK212" s="140"/>
      <c r="DL212" s="42"/>
      <c r="DM212" s="42"/>
      <c r="DN212" s="140"/>
      <c r="DO212" s="46"/>
      <c r="DP212" s="42"/>
      <c r="DQ212" s="140"/>
      <c r="DR212" s="46"/>
      <c r="DS212" s="42"/>
      <c r="DT212" s="140"/>
      <c r="DU212" s="46"/>
      <c r="DV212" s="42"/>
      <c r="DW212" s="140"/>
      <c r="DX212" s="46"/>
      <c r="DY212" s="42"/>
      <c r="DZ212" s="140"/>
      <c r="EA212" s="42"/>
      <c r="EB212" s="42"/>
      <c r="EC212" s="140"/>
      <c r="ED212" s="42">
        <v>2697.6395400000001</v>
      </c>
      <c r="EE212" s="42">
        <v>2543.8279700000003</v>
      </c>
      <c r="EF212" s="42">
        <f>EE212/ED212*100</f>
        <v>94.298290497328637</v>
      </c>
      <c r="EG212" s="42"/>
      <c r="EH212" s="42"/>
      <c r="EI212" s="140"/>
      <c r="EJ212" s="42"/>
      <c r="EK212" s="42"/>
      <c r="EL212" s="140"/>
      <c r="EM212" s="42"/>
      <c r="EN212" s="42"/>
      <c r="EO212" s="140"/>
      <c r="EP212" s="42"/>
      <c r="EQ212" s="42"/>
      <c r="ER212" s="140"/>
      <c r="ES212" s="42"/>
      <c r="ET212" s="42"/>
      <c r="EU212" s="140"/>
      <c r="EV212" s="42"/>
      <c r="EW212" s="42"/>
      <c r="EX212" s="42"/>
      <c r="EY212" s="42"/>
      <c r="EZ212" s="42"/>
      <c r="FA212" s="42"/>
      <c r="FB212" s="42"/>
      <c r="FC212" s="42"/>
      <c r="FD212" s="42"/>
      <c r="FE212" s="42"/>
      <c r="FF212" s="42"/>
      <c r="FG212" s="42"/>
      <c r="FH212" s="42"/>
      <c r="FI212" s="42"/>
      <c r="FJ212" s="42"/>
      <c r="FK212" s="42"/>
      <c r="FL212" s="42"/>
      <c r="FM212" s="42"/>
      <c r="FN212" s="42"/>
      <c r="FO212" s="42"/>
      <c r="FP212" s="42"/>
      <c r="FQ212" s="42"/>
      <c r="FR212" s="42"/>
      <c r="FS212" s="42"/>
      <c r="FT212" s="42"/>
      <c r="FU212" s="42"/>
      <c r="FV212" s="42"/>
      <c r="FW212" s="42"/>
      <c r="FX212" s="42"/>
      <c r="FY212" s="42"/>
      <c r="FZ212" s="42"/>
      <c r="GA212" s="42"/>
      <c r="GB212" s="42"/>
      <c r="GC212" s="42"/>
      <c r="GD212" s="42"/>
      <c r="GE212" s="42"/>
      <c r="GF212" s="42"/>
      <c r="GG212" s="42"/>
      <c r="GH212" s="42"/>
      <c r="GI212" s="42"/>
      <c r="GJ212" s="42"/>
      <c r="GK212" s="42"/>
      <c r="GL212" s="42"/>
      <c r="GM212" s="42"/>
      <c r="GN212" s="42"/>
      <c r="GO212" s="46"/>
      <c r="GP212" s="42"/>
      <c r="GQ212" s="140"/>
      <c r="GR212" s="46"/>
      <c r="GS212" s="42"/>
      <c r="GT212" s="140"/>
      <c r="GU212" s="42"/>
      <c r="GV212" s="42"/>
      <c r="GW212" s="42"/>
      <c r="GX212" s="42"/>
      <c r="GY212" s="42"/>
      <c r="GZ212" s="42"/>
      <c r="HA212" s="42"/>
      <c r="HB212" s="42"/>
      <c r="HC212" s="42"/>
      <c r="HD212" s="42"/>
      <c r="HE212" s="42"/>
      <c r="HF212" s="42"/>
      <c r="HG212" s="42"/>
      <c r="HH212" s="42"/>
      <c r="HI212" s="42"/>
      <c r="HJ212" s="42"/>
      <c r="HK212" s="42"/>
      <c r="HL212" s="42"/>
      <c r="HM212" s="42"/>
      <c r="HN212" s="42"/>
      <c r="HO212" s="42"/>
      <c r="HP212" s="42"/>
      <c r="HQ212" s="42"/>
      <c r="HR212" s="42"/>
      <c r="HS212" s="42"/>
      <c r="HT212" s="42"/>
      <c r="HU212" s="42"/>
    </row>
    <row r="213" spans="1:229" s="19" customFormat="1" ht="31.5" x14ac:dyDescent="0.25">
      <c r="A213" s="22" t="s">
        <v>305</v>
      </c>
      <c r="B213" s="158">
        <f t="shared" si="960"/>
        <v>383735.47399000003</v>
      </c>
      <c r="C213" s="158">
        <f t="shared" si="961"/>
        <v>322644.01024000003</v>
      </c>
      <c r="D213" s="48">
        <f t="shared" ref="D213" si="963">C213/B213*100</f>
        <v>84.079797701582322</v>
      </c>
      <c r="E213" s="49">
        <f t="shared" ref="E213:BF213" si="964">E214+E215+E216+E217+E218+E219+E220+E221</f>
        <v>0</v>
      </c>
      <c r="F213" s="49">
        <f t="shared" si="964"/>
        <v>0</v>
      </c>
      <c r="G213" s="49">
        <f t="shared" si="964"/>
        <v>0</v>
      </c>
      <c r="H213" s="49">
        <f t="shared" si="964"/>
        <v>0</v>
      </c>
      <c r="I213" s="49">
        <f t="shared" si="964"/>
        <v>0</v>
      </c>
      <c r="J213" s="48"/>
      <c r="K213" s="49">
        <f t="shared" ref="K213:M213" si="965">K214+K215+K216+K217+K218+K219+K220+K221</f>
        <v>0</v>
      </c>
      <c r="L213" s="49">
        <f t="shared" si="965"/>
        <v>0</v>
      </c>
      <c r="M213" s="49">
        <f t="shared" si="965"/>
        <v>0</v>
      </c>
      <c r="N213" s="49">
        <f t="shared" ref="N213:P213" si="966">N214+N215+N216+N217+N218+N219+N220+N221</f>
        <v>0</v>
      </c>
      <c r="O213" s="49">
        <f t="shared" si="966"/>
        <v>0</v>
      </c>
      <c r="P213" s="49">
        <f t="shared" si="966"/>
        <v>0</v>
      </c>
      <c r="Q213" s="49">
        <f t="shared" ref="Q213:S213" si="967">Q214+Q215+Q216+Q217+Q218+Q219+Q220+Q221</f>
        <v>0</v>
      </c>
      <c r="R213" s="49">
        <f t="shared" si="967"/>
        <v>0</v>
      </c>
      <c r="S213" s="49">
        <f t="shared" si="967"/>
        <v>0</v>
      </c>
      <c r="T213" s="49">
        <f t="shared" ref="T213:V213" si="968">T214+T215+T216+T217+T218+T219+T220+T221</f>
        <v>0</v>
      </c>
      <c r="U213" s="49">
        <f t="shared" si="968"/>
        <v>0</v>
      </c>
      <c r="V213" s="49">
        <f t="shared" si="968"/>
        <v>0</v>
      </c>
      <c r="W213" s="49">
        <f t="shared" si="964"/>
        <v>945</v>
      </c>
      <c r="X213" s="49">
        <f t="shared" si="964"/>
        <v>945</v>
      </c>
      <c r="Y213" s="48">
        <f t="shared" si="921"/>
        <v>100</v>
      </c>
      <c r="Z213" s="49">
        <f t="shared" si="964"/>
        <v>0</v>
      </c>
      <c r="AA213" s="49">
        <f t="shared" si="964"/>
        <v>0</v>
      </c>
      <c r="AB213" s="49">
        <f t="shared" si="964"/>
        <v>0</v>
      </c>
      <c r="AC213" s="49">
        <f t="shared" si="964"/>
        <v>0</v>
      </c>
      <c r="AD213" s="49">
        <f t="shared" si="964"/>
        <v>0</v>
      </c>
      <c r="AE213" s="49">
        <f t="shared" si="964"/>
        <v>0</v>
      </c>
      <c r="AF213" s="49">
        <f t="shared" si="964"/>
        <v>0</v>
      </c>
      <c r="AG213" s="49">
        <f t="shared" si="964"/>
        <v>0</v>
      </c>
      <c r="AH213" s="49">
        <f t="shared" si="964"/>
        <v>0</v>
      </c>
      <c r="AI213" s="49">
        <f t="shared" si="964"/>
        <v>102.04082000000001</v>
      </c>
      <c r="AJ213" s="49">
        <f t="shared" si="964"/>
        <v>102.04082000000001</v>
      </c>
      <c r="AK213" s="48">
        <f t="shared" ref="AK213:AK230" si="969">AJ213/AI213*100</f>
        <v>100</v>
      </c>
      <c r="AL213" s="49">
        <f t="shared" si="964"/>
        <v>51.020410000000005</v>
      </c>
      <c r="AM213" s="49">
        <f t="shared" si="964"/>
        <v>51.020410000000005</v>
      </c>
      <c r="AN213" s="48">
        <f>AM213/AL213*100</f>
        <v>100</v>
      </c>
      <c r="AO213" s="49">
        <f t="shared" ref="AO213:AP213" si="970">AO214+AO215+AO216+AO217+AO218+AO219+AO220+AO221</f>
        <v>251.91389999999998</v>
      </c>
      <c r="AP213" s="49">
        <f t="shared" si="970"/>
        <v>251.91389999999998</v>
      </c>
      <c r="AQ213" s="48">
        <f>AP213/AO213*100</f>
        <v>100</v>
      </c>
      <c r="AR213" s="49"/>
      <c r="AS213" s="49"/>
      <c r="AT213" s="48"/>
      <c r="AU213" s="49">
        <f t="shared" si="964"/>
        <v>0</v>
      </c>
      <c r="AV213" s="49">
        <f t="shared" si="964"/>
        <v>0</v>
      </c>
      <c r="AW213" s="49">
        <f t="shared" si="964"/>
        <v>0</v>
      </c>
      <c r="AX213" s="49">
        <f t="shared" si="964"/>
        <v>3989.9556000000002</v>
      </c>
      <c r="AY213" s="49">
        <f t="shared" si="964"/>
        <v>2098.8779999999997</v>
      </c>
      <c r="AZ213" s="48">
        <f t="shared" si="962"/>
        <v>52.604044014925869</v>
      </c>
      <c r="BA213" s="49">
        <f t="shared" si="964"/>
        <v>5000</v>
      </c>
      <c r="BB213" s="49">
        <f t="shared" si="964"/>
        <v>5000</v>
      </c>
      <c r="BC213" s="48">
        <f t="shared" ref="BC213" si="971">BB213/BA213*100</f>
        <v>100</v>
      </c>
      <c r="BD213" s="49">
        <f t="shared" si="964"/>
        <v>40272.300000000003</v>
      </c>
      <c r="BE213" s="49">
        <f t="shared" si="964"/>
        <v>25312.306860000001</v>
      </c>
      <c r="BF213" s="49">
        <f t="shared" si="964"/>
        <v>62.85289606007106</v>
      </c>
      <c r="BG213" s="49">
        <f t="shared" ref="BG213:CO213" si="972">BG214+BG215+BG216+BG217+BG218+BG219+BG220+BG221</f>
        <v>14081.79775</v>
      </c>
      <c r="BH213" s="49">
        <f t="shared" si="972"/>
        <v>4410.3262000000004</v>
      </c>
      <c r="BI213" s="49">
        <f>BH213/BG213*100</f>
        <v>31.319340600528083</v>
      </c>
      <c r="BJ213" s="49">
        <f t="shared" ref="BJ213:BL213" si="973">BJ214+BJ215+BJ216+BJ217+BJ218+BJ219+BJ220+BJ221</f>
        <v>0</v>
      </c>
      <c r="BK213" s="49">
        <f t="shared" si="973"/>
        <v>0</v>
      </c>
      <c r="BL213" s="49">
        <f t="shared" si="973"/>
        <v>0</v>
      </c>
      <c r="BM213" s="49">
        <f t="shared" si="972"/>
        <v>6916.6</v>
      </c>
      <c r="BN213" s="49">
        <f t="shared" si="972"/>
        <v>4127.5</v>
      </c>
      <c r="BO213" s="49">
        <f t="shared" si="972"/>
        <v>59.675273978544361</v>
      </c>
      <c r="BP213" s="49">
        <f t="shared" ref="BP213:BQ213" si="974">BP214+BP215+BP216+BP217+BP218+BP219+BP220+BP221</f>
        <v>1120</v>
      </c>
      <c r="BQ213" s="49">
        <f t="shared" si="974"/>
        <v>320</v>
      </c>
      <c r="BR213" s="49">
        <f t="shared" ref="BR213:BR214" si="975">BQ213/BP213*100</f>
        <v>28.571428571428569</v>
      </c>
      <c r="BS213" s="49">
        <f t="shared" si="972"/>
        <v>0</v>
      </c>
      <c r="BT213" s="49">
        <f t="shared" si="972"/>
        <v>0</v>
      </c>
      <c r="BU213" s="49">
        <f t="shared" si="972"/>
        <v>0</v>
      </c>
      <c r="BV213" s="49">
        <f t="shared" si="972"/>
        <v>0</v>
      </c>
      <c r="BW213" s="49">
        <f t="shared" si="972"/>
        <v>0</v>
      </c>
      <c r="BX213" s="49">
        <f t="shared" si="972"/>
        <v>0</v>
      </c>
      <c r="BY213" s="49">
        <f t="shared" si="972"/>
        <v>0</v>
      </c>
      <c r="BZ213" s="49">
        <f t="shared" si="972"/>
        <v>0</v>
      </c>
      <c r="CA213" s="49">
        <f t="shared" si="972"/>
        <v>0</v>
      </c>
      <c r="CB213" s="49">
        <f t="shared" ref="CB213:CD213" si="976">CB214+CB215+CB216+CB217+CB218+CB219+CB220+CB221</f>
        <v>0</v>
      </c>
      <c r="CC213" s="49">
        <f t="shared" si="976"/>
        <v>0</v>
      </c>
      <c r="CD213" s="49">
        <f t="shared" si="976"/>
        <v>0</v>
      </c>
      <c r="CE213" s="49">
        <f t="shared" si="972"/>
        <v>0</v>
      </c>
      <c r="CF213" s="49">
        <f t="shared" si="972"/>
        <v>0</v>
      </c>
      <c r="CG213" s="49">
        <f t="shared" si="972"/>
        <v>0</v>
      </c>
      <c r="CH213" s="49">
        <f t="shared" si="972"/>
        <v>0</v>
      </c>
      <c r="CI213" s="49">
        <f t="shared" si="972"/>
        <v>0</v>
      </c>
      <c r="CJ213" s="49">
        <f t="shared" si="972"/>
        <v>0</v>
      </c>
      <c r="CK213" s="49">
        <f t="shared" si="972"/>
        <v>1000</v>
      </c>
      <c r="CL213" s="49">
        <f t="shared" si="972"/>
        <v>1000</v>
      </c>
      <c r="CM213" s="48">
        <f t="shared" ref="CM213" si="977">CL213/CK213*100</f>
        <v>100</v>
      </c>
      <c r="CN213" s="49">
        <f t="shared" si="972"/>
        <v>391.5</v>
      </c>
      <c r="CO213" s="49">
        <f t="shared" si="972"/>
        <v>391.5</v>
      </c>
      <c r="CP213" s="146">
        <f t="shared" si="795"/>
        <v>100</v>
      </c>
      <c r="CQ213" s="49">
        <f t="shared" ref="CQ213:DA213" si="978">CQ214+CQ215+CQ216+CQ217+CQ218+CQ219+CQ220+CQ221</f>
        <v>0</v>
      </c>
      <c r="CR213" s="49">
        <f t="shared" si="978"/>
        <v>0</v>
      </c>
      <c r="CS213" s="49">
        <f t="shared" si="978"/>
        <v>0</v>
      </c>
      <c r="CT213" s="49">
        <f t="shared" ref="CT213:CV213" si="979">CT214+CT215+CT216+CT217+CT218+CT219+CT220+CT221</f>
        <v>0</v>
      </c>
      <c r="CU213" s="49">
        <f t="shared" si="979"/>
        <v>0</v>
      </c>
      <c r="CV213" s="49">
        <f t="shared" si="979"/>
        <v>0</v>
      </c>
      <c r="CW213" s="49">
        <f t="shared" si="978"/>
        <v>27327.7</v>
      </c>
      <c r="CX213" s="49">
        <f t="shared" si="978"/>
        <v>16676.202390000002</v>
      </c>
      <c r="CY213" s="49">
        <f t="shared" si="159"/>
        <v>61.02307325534165</v>
      </c>
      <c r="CZ213" s="49">
        <f t="shared" si="978"/>
        <v>87507</v>
      </c>
      <c r="DA213" s="49">
        <f t="shared" si="978"/>
        <v>82568.535430000004</v>
      </c>
      <c r="DB213" s="48">
        <f t="shared" si="780"/>
        <v>94.356491972070813</v>
      </c>
      <c r="DC213" s="49">
        <f t="shared" ref="DC213:DD213" si="980">DC214+DC215+DC216+DC217+DC218+DC219+DC220+DC221</f>
        <v>16573.3</v>
      </c>
      <c r="DD213" s="49">
        <f t="shared" si="980"/>
        <v>9037.1</v>
      </c>
      <c r="DE213" s="49">
        <f>DD213/DC213*100</f>
        <v>54.528066227003677</v>
      </c>
      <c r="DF213" s="49">
        <f t="shared" ref="DF213:DG213" si="981">DF214+DF215+DF216+DF217+DF218+DF219+DF220+DF221</f>
        <v>2720.1</v>
      </c>
      <c r="DG213" s="49">
        <f t="shared" si="981"/>
        <v>922.1</v>
      </c>
      <c r="DH213" s="49">
        <f>DG213/DF213*100</f>
        <v>33.899488989375392</v>
      </c>
      <c r="DI213" s="49">
        <f t="shared" ref="DI213:DN213" si="982">DI214+DI215+DI216+DI217+DI218+DI219+DI220+DI221</f>
        <v>5000</v>
      </c>
      <c r="DJ213" s="49">
        <f t="shared" si="982"/>
        <v>5000</v>
      </c>
      <c r="DK213" s="49">
        <f t="shared" si="982"/>
        <v>100</v>
      </c>
      <c r="DL213" s="49">
        <f t="shared" si="982"/>
        <v>5355.4</v>
      </c>
      <c r="DM213" s="49">
        <f t="shared" si="982"/>
        <v>5299.7407199999998</v>
      </c>
      <c r="DN213" s="49">
        <f t="shared" si="982"/>
        <v>98.960688650707695</v>
      </c>
      <c r="DO213" s="49">
        <f t="shared" ref="DO213:DQ213" si="983">DO214+DO215+DO216+DO217+DO218+DO219+DO220+DO221</f>
        <v>0</v>
      </c>
      <c r="DP213" s="49">
        <f t="shared" si="983"/>
        <v>0</v>
      </c>
      <c r="DQ213" s="49">
        <f t="shared" si="983"/>
        <v>0</v>
      </c>
      <c r="DR213" s="49">
        <f t="shared" ref="DR213:DT213" si="984">DR214+DR215+DR216+DR217+DR218+DR219+DR220+DR221</f>
        <v>0</v>
      </c>
      <c r="DS213" s="49">
        <f t="shared" si="984"/>
        <v>0</v>
      </c>
      <c r="DT213" s="49">
        <f t="shared" si="984"/>
        <v>0</v>
      </c>
      <c r="DU213" s="49">
        <f t="shared" ref="DU213:DW213" si="985">DU214+DU215+DU216+DU217+DU218+DU219+DU220+DU221</f>
        <v>0</v>
      </c>
      <c r="DV213" s="49">
        <f t="shared" si="985"/>
        <v>0</v>
      </c>
      <c r="DW213" s="49">
        <f t="shared" si="985"/>
        <v>0</v>
      </c>
      <c r="DX213" s="49">
        <f t="shared" ref="DX213:EB213" si="986">DX214+DX215+DX216+DX217+DX218+DX219+DX220+DX221</f>
        <v>0</v>
      </c>
      <c r="DY213" s="49">
        <f t="shared" si="986"/>
        <v>0</v>
      </c>
      <c r="DZ213" s="49">
        <f t="shared" si="986"/>
        <v>0</v>
      </c>
      <c r="EA213" s="49"/>
      <c r="EB213" s="49">
        <f t="shared" si="986"/>
        <v>0</v>
      </c>
      <c r="EC213" s="49"/>
      <c r="ED213" s="49">
        <f>SUM(ED214:ED221)</f>
        <v>1607.992</v>
      </c>
      <c r="EE213" s="49">
        <f>SUM(EE214:EE221)</f>
        <v>1607.992</v>
      </c>
      <c r="EF213" s="42">
        <f t="shared" ref="EF213:EF220" si="987">EE213/ED213*100</f>
        <v>100</v>
      </c>
      <c r="EG213" s="49">
        <f t="shared" ref="EG213:EK213" si="988">EG214+EG215+EG216+EG217+EG218+EG219+EG220+EG221</f>
        <v>0</v>
      </c>
      <c r="EH213" s="49">
        <f t="shared" si="988"/>
        <v>0</v>
      </c>
      <c r="EI213" s="49">
        <f t="shared" si="988"/>
        <v>0</v>
      </c>
      <c r="EJ213" s="49">
        <f t="shared" si="988"/>
        <v>54942.471909999993</v>
      </c>
      <c r="EK213" s="49">
        <f t="shared" si="988"/>
        <v>54942.471909999993</v>
      </c>
      <c r="EL213" s="49">
        <f>EK213/EJ213*100</f>
        <v>100</v>
      </c>
      <c r="EM213" s="49">
        <f t="shared" ref="EM213:EN213" si="989">EM214+EM215+EM216+EM217+EM218+EM219+EM220+EM221</f>
        <v>12021.4</v>
      </c>
      <c r="EN213" s="49">
        <f t="shared" si="989"/>
        <v>6021.4</v>
      </c>
      <c r="EO213" s="49">
        <f>EN213/EM213*100</f>
        <v>50.089007935847739</v>
      </c>
      <c r="EP213" s="49">
        <f t="shared" ref="EP213:EQ213" si="990">EP214+EP215+EP216+EP217+EP218+EP219+EP220+EP221</f>
        <v>55436.367270000002</v>
      </c>
      <c r="EQ213" s="49">
        <f t="shared" si="990"/>
        <v>55436.367270000002</v>
      </c>
      <c r="ER213" s="49">
        <f>EQ213/EP213*100</f>
        <v>100</v>
      </c>
      <c r="ES213" s="49">
        <f t="shared" ref="ES213:ET213" si="991">ES214+ES215+ES216+ES217+ES218+ES219+ES220+ES221</f>
        <v>30444.91433</v>
      </c>
      <c r="ET213" s="49">
        <f t="shared" si="991"/>
        <v>30444.91433</v>
      </c>
      <c r="EU213" s="49">
        <f>ET213/ES213*100</f>
        <v>100</v>
      </c>
      <c r="EV213" s="49">
        <f t="shared" ref="EV213:EX213" si="992">EV214+EV215+EV216+EV217+EV218+EV219+EV220+EV221</f>
        <v>0</v>
      </c>
      <c r="EW213" s="49">
        <f t="shared" si="992"/>
        <v>0</v>
      </c>
      <c r="EX213" s="49">
        <f t="shared" si="992"/>
        <v>0</v>
      </c>
      <c r="EY213" s="49"/>
      <c r="EZ213" s="49"/>
      <c r="FA213" s="48"/>
      <c r="FB213" s="49">
        <f t="shared" ref="FB213:FC213" si="993">FB214+FB215+FB216+FB217+FB218+FB219+FB220+FB221</f>
        <v>0</v>
      </c>
      <c r="FC213" s="49">
        <f t="shared" si="993"/>
        <v>0</v>
      </c>
      <c r="FD213" s="48"/>
      <c r="FE213" s="49">
        <f t="shared" ref="FE213:FF213" si="994">FE214+FE215+FE216+FE217+FE218+FE219+FE220+FE221</f>
        <v>0</v>
      </c>
      <c r="FF213" s="49">
        <f t="shared" si="994"/>
        <v>0</v>
      </c>
      <c r="FG213" s="48"/>
      <c r="FH213" s="49">
        <f t="shared" ref="FH213:FI213" si="995">FH214+FH215+FH216+FH217+FH218+FH219+FH220+FH221</f>
        <v>3000</v>
      </c>
      <c r="FI213" s="49">
        <f t="shared" si="995"/>
        <v>3000</v>
      </c>
      <c r="FJ213" s="48">
        <f t="shared" ref="FJ213" si="996">FI213/FH213*100</f>
        <v>100</v>
      </c>
      <c r="FK213" s="49">
        <f t="shared" ref="FK213:FL213" si="997">FK214+FK215+FK216+FK217+FK218+FK219+FK220+FK221</f>
        <v>7509.3</v>
      </c>
      <c r="FL213" s="49">
        <f t="shared" si="997"/>
        <v>7509.3</v>
      </c>
      <c r="FM213" s="48">
        <f t="shared" ref="FM213" si="998">FL213/FK213*100</f>
        <v>100</v>
      </c>
      <c r="FN213" s="49">
        <f t="shared" ref="FN213:FO213" si="999">FN214+FN215+FN216+FN217+FN218+FN219+FN220+FN221</f>
        <v>167.4</v>
      </c>
      <c r="FO213" s="49">
        <f t="shared" si="999"/>
        <v>167.4</v>
      </c>
      <c r="FP213" s="48">
        <f t="shared" ref="FP213" si="1000">FO213/FN213*100</f>
        <v>100</v>
      </c>
      <c r="FQ213" s="49">
        <f t="shared" ref="FQ213:FR213" si="1001">FQ214+FQ215+FQ216+FQ217+FQ218+FQ219+FQ220+FQ221</f>
        <v>0</v>
      </c>
      <c r="FR213" s="49">
        <f t="shared" si="1001"/>
        <v>0</v>
      </c>
      <c r="FS213" s="48"/>
      <c r="FT213" s="49"/>
      <c r="FU213" s="49"/>
      <c r="FV213" s="48"/>
      <c r="FW213" s="49"/>
      <c r="FX213" s="49"/>
      <c r="FY213" s="48"/>
      <c r="FZ213" s="49"/>
      <c r="GA213" s="49"/>
      <c r="GB213" s="48"/>
      <c r="GC213" s="49"/>
      <c r="GD213" s="49"/>
      <c r="GE213" s="48"/>
      <c r="GF213" s="49"/>
      <c r="GG213" s="49"/>
      <c r="GH213" s="48"/>
      <c r="GI213" s="49"/>
      <c r="GJ213" s="49"/>
      <c r="GK213" s="48"/>
      <c r="GL213" s="49">
        <f t="shared" ref="GL213:GM213" si="1002">GL214+GL215+GL216+GL217+GL218+GL219+GL220+GL221</f>
        <v>0</v>
      </c>
      <c r="GM213" s="49">
        <f t="shared" si="1002"/>
        <v>0</v>
      </c>
      <c r="GN213" s="48"/>
      <c r="GO213" s="49">
        <f t="shared" ref="GO213:GQ213" si="1003">GO214+GO215+GO216+GO217+GO218+GO219+GO220+GO221</f>
        <v>0</v>
      </c>
      <c r="GP213" s="49">
        <f t="shared" si="1003"/>
        <v>0</v>
      </c>
      <c r="GQ213" s="49">
        <f t="shared" si="1003"/>
        <v>0</v>
      </c>
      <c r="GR213" s="49">
        <f t="shared" ref="GR213:GT213" si="1004">GR214+GR215+GR216+GR217+GR218+GR219+GR220+GR221</f>
        <v>0</v>
      </c>
      <c r="GS213" s="49">
        <f t="shared" si="1004"/>
        <v>0</v>
      </c>
      <c r="GT213" s="49">
        <f t="shared" si="1004"/>
        <v>0</v>
      </c>
      <c r="GU213" s="49"/>
      <c r="GV213" s="49"/>
      <c r="GW213" s="48"/>
      <c r="GX213" s="49"/>
      <c r="GY213" s="49"/>
      <c r="GZ213" s="48"/>
      <c r="HA213" s="49"/>
      <c r="HB213" s="49"/>
      <c r="HC213" s="48"/>
      <c r="HD213" s="49"/>
      <c r="HE213" s="49"/>
      <c r="HF213" s="48"/>
      <c r="HG213" s="49"/>
      <c r="HH213" s="49"/>
      <c r="HI213" s="48"/>
      <c r="HJ213" s="49"/>
      <c r="HK213" s="49"/>
      <c r="HL213" s="48"/>
      <c r="HM213" s="49"/>
      <c r="HN213" s="49"/>
      <c r="HO213" s="48"/>
      <c r="HP213" s="49"/>
      <c r="HQ213" s="49"/>
      <c r="HR213" s="48"/>
      <c r="HS213" s="49"/>
      <c r="HT213" s="49"/>
      <c r="HU213" s="48"/>
    </row>
    <row r="214" spans="1:229" s="18" customFormat="1" ht="24" customHeight="1" x14ac:dyDescent="0.25">
      <c r="A214" s="23" t="s">
        <v>272</v>
      </c>
      <c r="B214" s="159">
        <f t="shared" si="960"/>
        <v>284630.52639000001</v>
      </c>
      <c r="C214" s="159">
        <f t="shared" si="961"/>
        <v>230368.60480999996</v>
      </c>
      <c r="D214" s="42">
        <f t="shared" si="230"/>
        <v>80.936014745779403</v>
      </c>
      <c r="E214" s="42"/>
      <c r="F214" s="42"/>
      <c r="G214" s="42"/>
      <c r="H214" s="46"/>
      <c r="I214" s="46"/>
      <c r="J214" s="42"/>
      <c r="K214" s="46"/>
      <c r="L214" s="46"/>
      <c r="M214" s="42"/>
      <c r="N214" s="46"/>
      <c r="O214" s="46"/>
      <c r="P214" s="42"/>
      <c r="Q214" s="46"/>
      <c r="R214" s="46"/>
      <c r="S214" s="42"/>
      <c r="T214" s="46"/>
      <c r="U214" s="46"/>
      <c r="V214" s="42"/>
      <c r="W214" s="42">
        <v>945</v>
      </c>
      <c r="X214" s="42">
        <v>945</v>
      </c>
      <c r="Y214" s="42">
        <f>X214/W214*100</f>
        <v>100</v>
      </c>
      <c r="Z214" s="42"/>
      <c r="AA214" s="42"/>
      <c r="AB214" s="42"/>
      <c r="AC214" s="46">
        <v>0</v>
      </c>
      <c r="AD214" s="46">
        <v>0</v>
      </c>
      <c r="AE214" s="42"/>
      <c r="AF214" s="46"/>
      <c r="AG214" s="46"/>
      <c r="AH214" s="46"/>
      <c r="AI214" s="46">
        <v>102.04082000000001</v>
      </c>
      <c r="AJ214" s="46">
        <v>102.04082000000001</v>
      </c>
      <c r="AK214" s="42">
        <f t="shared" si="969"/>
        <v>100</v>
      </c>
      <c r="AL214" s="46">
        <v>51.020410000000005</v>
      </c>
      <c r="AM214" s="46">
        <v>51.020410000000005</v>
      </c>
      <c r="AN214" s="42">
        <f>AM214/AL214*100</f>
        <v>100</v>
      </c>
      <c r="AO214" s="46">
        <v>251.91389999999998</v>
      </c>
      <c r="AP214" s="46">
        <v>251.91389999999998</v>
      </c>
      <c r="AQ214" s="42">
        <f>AP214/AO214*100</f>
        <v>100</v>
      </c>
      <c r="AR214" s="46"/>
      <c r="AS214" s="46"/>
      <c r="AT214" s="42"/>
      <c r="AU214" s="46"/>
      <c r="AV214" s="46"/>
      <c r="AW214" s="42"/>
      <c r="AX214" s="42"/>
      <c r="AY214" s="42"/>
      <c r="AZ214" s="42"/>
      <c r="BA214" s="46">
        <v>0</v>
      </c>
      <c r="BB214" s="46"/>
      <c r="BC214" s="42"/>
      <c r="BD214" s="46">
        <v>40272.300000000003</v>
      </c>
      <c r="BE214" s="42">
        <v>25312.306860000001</v>
      </c>
      <c r="BF214" s="46">
        <f t="shared" si="149"/>
        <v>62.85289606007106</v>
      </c>
      <c r="BG214" s="46">
        <v>14081.79775</v>
      </c>
      <c r="BH214" s="46">
        <v>4410.3262000000004</v>
      </c>
      <c r="BI214" s="46">
        <f>BH214/BG214*100</f>
        <v>31.319340600528083</v>
      </c>
      <c r="BJ214" s="46"/>
      <c r="BK214" s="46"/>
      <c r="BL214" s="46"/>
      <c r="BM214" s="46">
        <v>6916.6</v>
      </c>
      <c r="BN214" s="46">
        <v>4127.5</v>
      </c>
      <c r="BO214" s="46">
        <f t="shared" si="152"/>
        <v>59.675273978544361</v>
      </c>
      <c r="BP214" s="46">
        <v>1120</v>
      </c>
      <c r="BQ214" s="46">
        <v>320</v>
      </c>
      <c r="BR214" s="46">
        <f t="shared" si="975"/>
        <v>28.571428571428569</v>
      </c>
      <c r="BS214" s="46"/>
      <c r="BT214" s="139"/>
      <c r="BU214" s="139"/>
      <c r="BV214" s="46"/>
      <c r="BW214" s="139"/>
      <c r="BX214" s="139"/>
      <c r="BY214" s="46"/>
      <c r="BZ214" s="139"/>
      <c r="CA214" s="139"/>
      <c r="CB214" s="46"/>
      <c r="CC214" s="139"/>
      <c r="CD214" s="139"/>
      <c r="CE214" s="46"/>
      <c r="CF214" s="139"/>
      <c r="CG214" s="139"/>
      <c r="CH214" s="46"/>
      <c r="CI214" s="139"/>
      <c r="CJ214" s="139"/>
      <c r="CK214" s="46"/>
      <c r="CL214" s="150"/>
      <c r="CM214" s="42"/>
      <c r="CN214" s="46">
        <v>391.5</v>
      </c>
      <c r="CO214" s="46">
        <v>391.5</v>
      </c>
      <c r="CP214" s="147">
        <f t="shared" si="795"/>
        <v>100</v>
      </c>
      <c r="CQ214" s="46"/>
      <c r="CR214" s="139"/>
      <c r="CS214" s="139"/>
      <c r="CT214" s="46"/>
      <c r="CU214" s="139"/>
      <c r="CV214" s="139"/>
      <c r="CW214" s="46">
        <v>27327.7</v>
      </c>
      <c r="CX214" s="46">
        <v>16676.202390000002</v>
      </c>
      <c r="CY214" s="46">
        <f t="shared" si="159"/>
        <v>61.02307325534165</v>
      </c>
      <c r="CZ214" s="46"/>
      <c r="DA214" s="139"/>
      <c r="DB214" s="42"/>
      <c r="DC214" s="46">
        <v>16573.3</v>
      </c>
      <c r="DD214" s="46">
        <v>9037.1</v>
      </c>
      <c r="DE214" s="46">
        <f>DD214/DC214*100</f>
        <v>54.528066227003677</v>
      </c>
      <c r="DF214" s="46">
        <v>2720.1</v>
      </c>
      <c r="DG214" s="46">
        <v>922.1</v>
      </c>
      <c r="DH214" s="46">
        <f>DG214/DF214*100</f>
        <v>33.899488989375392</v>
      </c>
      <c r="DI214" s="46">
        <v>5000</v>
      </c>
      <c r="DJ214" s="46">
        <v>5000</v>
      </c>
      <c r="DK214" s="46">
        <f t="shared" ref="DK214" si="1005">DJ214/DI214*100</f>
        <v>100</v>
      </c>
      <c r="DL214" s="46">
        <v>5355.4</v>
      </c>
      <c r="DM214" s="46">
        <v>5299.7407199999998</v>
      </c>
      <c r="DN214" s="46">
        <f t="shared" ref="DN214" si="1006">DM214/DL214*100</f>
        <v>98.960688650707695</v>
      </c>
      <c r="DO214" s="46"/>
      <c r="DP214" s="139"/>
      <c r="DQ214" s="139"/>
      <c r="DR214" s="46"/>
      <c r="DS214" s="139"/>
      <c r="DT214" s="139"/>
      <c r="DU214" s="46"/>
      <c r="DV214" s="139"/>
      <c r="DW214" s="139"/>
      <c r="DX214" s="46"/>
      <c r="DY214" s="139"/>
      <c r="DZ214" s="139"/>
      <c r="EA214" s="46"/>
      <c r="EB214" s="46"/>
      <c r="EC214" s="46"/>
      <c r="ED214" s="46"/>
      <c r="EE214" s="46"/>
      <c r="EF214" s="42"/>
      <c r="EG214" s="46"/>
      <c r="EH214" s="46"/>
      <c r="EI214" s="46"/>
      <c r="EJ214" s="46">
        <v>54942.471909999993</v>
      </c>
      <c r="EK214" s="46">
        <v>54942.471909999993</v>
      </c>
      <c r="EL214" s="46">
        <f>EK214/EJ214*100</f>
        <v>100</v>
      </c>
      <c r="EM214" s="46">
        <v>12021.4</v>
      </c>
      <c r="EN214" s="46">
        <v>6021.4</v>
      </c>
      <c r="EO214" s="46">
        <f>EN214/EM214*100</f>
        <v>50.089007935847739</v>
      </c>
      <c r="EP214" s="46">
        <v>55436.367270000002</v>
      </c>
      <c r="EQ214" s="46">
        <v>55436.367270000002</v>
      </c>
      <c r="ER214" s="46">
        <f>EQ214/EP214*100</f>
        <v>100</v>
      </c>
      <c r="ES214" s="46">
        <v>30444.91433</v>
      </c>
      <c r="ET214" s="46">
        <v>30444.91433</v>
      </c>
      <c r="EU214" s="46">
        <f>ET214/ES214*100</f>
        <v>100</v>
      </c>
      <c r="EV214" s="46">
        <v>0</v>
      </c>
      <c r="EW214" s="46">
        <v>0</v>
      </c>
      <c r="EX214" s="42"/>
      <c r="EY214" s="46"/>
      <c r="EZ214" s="46"/>
      <c r="FA214" s="42"/>
      <c r="FB214" s="46"/>
      <c r="FC214" s="46"/>
      <c r="FD214" s="42"/>
      <c r="FE214" s="46"/>
      <c r="FF214" s="46"/>
      <c r="FG214" s="42"/>
      <c r="FH214" s="46">
        <v>3000</v>
      </c>
      <c r="FI214" s="46">
        <v>3000</v>
      </c>
      <c r="FJ214" s="42">
        <f>FI214/FH214*100</f>
        <v>100</v>
      </c>
      <c r="FK214" s="46">
        <v>7509.3</v>
      </c>
      <c r="FL214" s="46">
        <v>7509.3</v>
      </c>
      <c r="FM214" s="42">
        <f>FL214/FK214*100</f>
        <v>100</v>
      </c>
      <c r="FN214" s="46">
        <v>167.4</v>
      </c>
      <c r="FO214" s="46">
        <v>167.4</v>
      </c>
      <c r="FP214" s="42">
        <f>FO214/FN214*100</f>
        <v>100</v>
      </c>
      <c r="FQ214" s="46"/>
      <c r="FR214" s="46"/>
      <c r="FS214" s="42"/>
      <c r="FT214" s="46"/>
      <c r="FU214" s="46"/>
      <c r="FV214" s="42"/>
      <c r="FW214" s="46"/>
      <c r="FX214" s="46"/>
      <c r="FY214" s="42"/>
      <c r="FZ214" s="46"/>
      <c r="GA214" s="46"/>
      <c r="GB214" s="42"/>
      <c r="GC214" s="46"/>
      <c r="GD214" s="46"/>
      <c r="GE214" s="42"/>
      <c r="GF214" s="46"/>
      <c r="GG214" s="46"/>
      <c r="GH214" s="42"/>
      <c r="GI214" s="46"/>
      <c r="GJ214" s="46"/>
      <c r="GK214" s="42"/>
      <c r="GL214" s="46"/>
      <c r="GM214" s="46"/>
      <c r="GN214" s="42"/>
      <c r="GO214" s="46"/>
      <c r="GP214" s="139"/>
      <c r="GQ214" s="139"/>
      <c r="GR214" s="46"/>
      <c r="GS214" s="139"/>
      <c r="GT214" s="139"/>
      <c r="GU214" s="46"/>
      <c r="GV214" s="46"/>
      <c r="GW214" s="42"/>
      <c r="GX214" s="46"/>
      <c r="GY214" s="46"/>
      <c r="GZ214" s="42"/>
      <c r="HA214" s="46"/>
      <c r="HB214" s="46"/>
      <c r="HC214" s="42"/>
      <c r="HD214" s="46"/>
      <c r="HE214" s="46"/>
      <c r="HF214" s="42"/>
      <c r="HG214" s="46"/>
      <c r="HH214" s="46"/>
      <c r="HI214" s="42"/>
      <c r="HJ214" s="46"/>
      <c r="HK214" s="46"/>
      <c r="HL214" s="42"/>
      <c r="HM214" s="46"/>
      <c r="HN214" s="46"/>
      <c r="HO214" s="42"/>
      <c r="HP214" s="46"/>
      <c r="HQ214" s="46"/>
      <c r="HR214" s="42"/>
      <c r="HS214" s="46"/>
      <c r="HT214" s="46"/>
      <c r="HU214" s="42"/>
    </row>
    <row r="215" spans="1:229" s="18" customFormat="1" ht="15.75" x14ac:dyDescent="0.25">
      <c r="A215" s="23" t="s">
        <v>482</v>
      </c>
      <c r="B215" s="159">
        <f t="shared" si="960"/>
        <v>6891.0776000000005</v>
      </c>
      <c r="C215" s="159">
        <f t="shared" si="961"/>
        <v>5000</v>
      </c>
      <c r="D215" s="42">
        <f t="shared" ref="D215:D221" si="1007">C215/B215*100</f>
        <v>72.557592443887145</v>
      </c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>
        <v>1891.0776000000001</v>
      </c>
      <c r="AY215" s="42"/>
      <c r="AZ215" s="42">
        <f t="shared" si="962"/>
        <v>0</v>
      </c>
      <c r="BA215" s="42">
        <v>5000</v>
      </c>
      <c r="BB215" s="42">
        <v>5000</v>
      </c>
      <c r="BC215" s="42">
        <f>BB215/BA215*100</f>
        <v>100</v>
      </c>
      <c r="BD215" s="143"/>
      <c r="BE215" s="143"/>
      <c r="BF215" s="143"/>
      <c r="BG215" s="42"/>
      <c r="BH215" s="42"/>
      <c r="BI215" s="140"/>
      <c r="BJ215" s="42"/>
      <c r="BK215" s="42"/>
      <c r="BL215" s="140"/>
      <c r="BM215" s="42"/>
      <c r="BN215" s="42"/>
      <c r="BO215" s="140"/>
      <c r="BP215" s="42"/>
      <c r="BQ215" s="42"/>
      <c r="BR215" s="140"/>
      <c r="BS215" s="42"/>
      <c r="BT215" s="42"/>
      <c r="BU215" s="140"/>
      <c r="BV215" s="42"/>
      <c r="BW215" s="42"/>
      <c r="BX215" s="140"/>
      <c r="BY215" s="42"/>
      <c r="BZ215" s="42"/>
      <c r="CA215" s="140"/>
      <c r="CB215" s="42"/>
      <c r="CC215" s="42"/>
      <c r="CD215" s="140"/>
      <c r="CE215" s="42"/>
      <c r="CF215" s="42"/>
      <c r="CG215" s="140"/>
      <c r="CH215" s="42"/>
      <c r="CI215" s="42"/>
      <c r="CJ215" s="140"/>
      <c r="CK215" s="42"/>
      <c r="CL215" s="42"/>
      <c r="CM215" s="42"/>
      <c r="CN215" s="42"/>
      <c r="CO215" s="42"/>
      <c r="CP215" s="140"/>
      <c r="CQ215" s="46"/>
      <c r="CR215" s="42"/>
      <c r="CS215" s="140"/>
      <c r="CT215" s="46"/>
      <c r="CU215" s="42"/>
      <c r="CV215" s="140"/>
      <c r="CW215" s="46"/>
      <c r="CX215" s="42"/>
      <c r="CY215" s="140"/>
      <c r="CZ215" s="46"/>
      <c r="DA215" s="42"/>
      <c r="DB215" s="42"/>
      <c r="DC215" s="46"/>
      <c r="DD215" s="42"/>
      <c r="DE215" s="140"/>
      <c r="DF215" s="46"/>
      <c r="DG215" s="42"/>
      <c r="DH215" s="46"/>
      <c r="DI215" s="42"/>
      <c r="DJ215" s="42"/>
      <c r="DK215" s="140"/>
      <c r="DL215" s="42"/>
      <c r="DM215" s="42"/>
      <c r="DN215" s="140"/>
      <c r="DO215" s="46"/>
      <c r="DP215" s="42"/>
      <c r="DQ215" s="140"/>
      <c r="DR215" s="46"/>
      <c r="DS215" s="42"/>
      <c r="DT215" s="140"/>
      <c r="DU215" s="46"/>
      <c r="DV215" s="42"/>
      <c r="DW215" s="140"/>
      <c r="DX215" s="46"/>
      <c r="DY215" s="42"/>
      <c r="DZ215" s="140"/>
      <c r="EA215" s="42"/>
      <c r="EB215" s="42"/>
      <c r="EC215" s="140"/>
      <c r="ED215" s="42"/>
      <c r="EE215" s="42"/>
      <c r="EF215" s="42"/>
      <c r="EG215" s="42"/>
      <c r="EH215" s="42"/>
      <c r="EI215" s="140"/>
      <c r="EJ215" s="42"/>
      <c r="EK215" s="42"/>
      <c r="EL215" s="140"/>
      <c r="EM215" s="42"/>
      <c r="EN215" s="42"/>
      <c r="EO215" s="140"/>
      <c r="EP215" s="42"/>
      <c r="EQ215" s="42"/>
      <c r="ER215" s="140"/>
      <c r="ES215" s="42"/>
      <c r="ET215" s="42"/>
      <c r="EU215" s="140"/>
      <c r="EV215" s="42"/>
      <c r="EW215" s="42"/>
      <c r="EX215" s="42"/>
      <c r="EY215" s="42"/>
      <c r="EZ215" s="42"/>
      <c r="FA215" s="42"/>
      <c r="FB215" s="42"/>
      <c r="FC215" s="42"/>
      <c r="FD215" s="42"/>
      <c r="FE215" s="42"/>
      <c r="FF215" s="42"/>
      <c r="FG215" s="42"/>
      <c r="FH215" s="42"/>
      <c r="FI215" s="42"/>
      <c r="FJ215" s="42"/>
      <c r="FK215" s="42"/>
      <c r="FL215" s="42"/>
      <c r="FM215" s="42"/>
      <c r="FN215" s="42"/>
      <c r="FO215" s="42"/>
      <c r="FP215" s="42"/>
      <c r="FQ215" s="42"/>
      <c r="FR215" s="42"/>
      <c r="FS215" s="42"/>
      <c r="FT215" s="42"/>
      <c r="FU215" s="42"/>
      <c r="FV215" s="42"/>
      <c r="FW215" s="42"/>
      <c r="FX215" s="42"/>
      <c r="FY215" s="42"/>
      <c r="FZ215" s="42"/>
      <c r="GA215" s="42"/>
      <c r="GB215" s="42"/>
      <c r="GC215" s="42"/>
      <c r="GD215" s="42"/>
      <c r="GE215" s="42"/>
      <c r="GF215" s="42"/>
      <c r="GG215" s="42"/>
      <c r="GH215" s="42"/>
      <c r="GI215" s="42"/>
      <c r="GJ215" s="42"/>
      <c r="GK215" s="42"/>
      <c r="GL215" s="42"/>
      <c r="GM215" s="42"/>
      <c r="GN215" s="42"/>
      <c r="GO215" s="46"/>
      <c r="GP215" s="42"/>
      <c r="GQ215" s="140"/>
      <c r="GR215" s="46"/>
      <c r="GS215" s="42"/>
      <c r="GT215" s="140"/>
      <c r="GU215" s="42"/>
      <c r="GV215" s="42"/>
      <c r="GW215" s="42"/>
      <c r="GX215" s="42"/>
      <c r="GY215" s="42"/>
      <c r="GZ215" s="42"/>
      <c r="HA215" s="42"/>
      <c r="HB215" s="42"/>
      <c r="HC215" s="42"/>
      <c r="HD215" s="42"/>
      <c r="HE215" s="42"/>
      <c r="HF215" s="42"/>
      <c r="HG215" s="42"/>
      <c r="HH215" s="42"/>
      <c r="HI215" s="42"/>
      <c r="HJ215" s="42"/>
      <c r="HK215" s="42"/>
      <c r="HL215" s="42"/>
      <c r="HM215" s="42"/>
      <c r="HN215" s="42"/>
      <c r="HO215" s="42"/>
      <c r="HP215" s="42"/>
      <c r="HQ215" s="42"/>
      <c r="HR215" s="42"/>
      <c r="HS215" s="42"/>
      <c r="HT215" s="42"/>
      <c r="HU215" s="42"/>
    </row>
    <row r="216" spans="1:229" s="18" customFormat="1" ht="15.75" x14ac:dyDescent="0.25">
      <c r="A216" s="23" t="s">
        <v>300</v>
      </c>
      <c r="B216" s="159">
        <f t="shared" si="960"/>
        <v>14124</v>
      </c>
      <c r="C216" s="159">
        <f t="shared" si="961"/>
        <v>14124</v>
      </c>
      <c r="D216" s="42">
        <f t="shared" si="1007"/>
        <v>100</v>
      </c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143"/>
      <c r="BE216" s="143"/>
      <c r="BF216" s="143"/>
      <c r="BG216" s="42"/>
      <c r="BH216" s="42"/>
      <c r="BI216" s="140"/>
      <c r="BJ216" s="42"/>
      <c r="BK216" s="42"/>
      <c r="BL216" s="140"/>
      <c r="BM216" s="42"/>
      <c r="BN216" s="42"/>
      <c r="BO216" s="140"/>
      <c r="BP216" s="42"/>
      <c r="BQ216" s="42"/>
      <c r="BR216" s="140"/>
      <c r="BS216" s="42"/>
      <c r="BT216" s="42"/>
      <c r="BU216" s="140"/>
      <c r="BV216" s="42"/>
      <c r="BW216" s="42"/>
      <c r="BX216" s="140"/>
      <c r="BY216" s="42"/>
      <c r="BZ216" s="42"/>
      <c r="CA216" s="140"/>
      <c r="CB216" s="42"/>
      <c r="CC216" s="42"/>
      <c r="CD216" s="140"/>
      <c r="CE216" s="42"/>
      <c r="CF216" s="42"/>
      <c r="CG216" s="140"/>
      <c r="CH216" s="42"/>
      <c r="CI216" s="42"/>
      <c r="CJ216" s="140"/>
      <c r="CK216" s="46"/>
      <c r="CL216" s="42"/>
      <c r="CM216" s="42"/>
      <c r="CN216" s="42"/>
      <c r="CO216" s="42"/>
      <c r="CP216" s="140"/>
      <c r="CQ216" s="46"/>
      <c r="CR216" s="42"/>
      <c r="CS216" s="140"/>
      <c r="CT216" s="46"/>
      <c r="CU216" s="42"/>
      <c r="CV216" s="140"/>
      <c r="CW216" s="46"/>
      <c r="CX216" s="42"/>
      <c r="CY216" s="140"/>
      <c r="CZ216" s="46">
        <v>14124</v>
      </c>
      <c r="DA216" s="42">
        <v>14124</v>
      </c>
      <c r="DB216" s="42">
        <f t="shared" si="780"/>
        <v>100</v>
      </c>
      <c r="DC216" s="46"/>
      <c r="DD216" s="42"/>
      <c r="DE216" s="140"/>
      <c r="DF216" s="46"/>
      <c r="DG216" s="42"/>
      <c r="DH216" s="46"/>
      <c r="DI216" s="42"/>
      <c r="DJ216" s="42"/>
      <c r="DK216" s="140"/>
      <c r="DL216" s="42"/>
      <c r="DM216" s="42"/>
      <c r="DN216" s="140"/>
      <c r="DO216" s="46"/>
      <c r="DP216" s="42"/>
      <c r="DQ216" s="140"/>
      <c r="DR216" s="46"/>
      <c r="DS216" s="42"/>
      <c r="DT216" s="140"/>
      <c r="DU216" s="46"/>
      <c r="DV216" s="42"/>
      <c r="DW216" s="140"/>
      <c r="DX216" s="46"/>
      <c r="DY216" s="42"/>
      <c r="DZ216" s="140"/>
      <c r="EA216" s="42"/>
      <c r="EB216" s="42"/>
      <c r="EC216" s="140"/>
      <c r="ED216" s="42"/>
      <c r="EE216" s="42"/>
      <c r="EF216" s="42"/>
      <c r="EG216" s="42"/>
      <c r="EH216" s="42"/>
      <c r="EI216" s="140"/>
      <c r="EJ216" s="42"/>
      <c r="EK216" s="42"/>
      <c r="EL216" s="140"/>
      <c r="EM216" s="42"/>
      <c r="EN216" s="42"/>
      <c r="EO216" s="140"/>
      <c r="EP216" s="42"/>
      <c r="EQ216" s="42"/>
      <c r="ER216" s="140"/>
      <c r="ES216" s="42"/>
      <c r="ET216" s="42"/>
      <c r="EU216" s="140"/>
      <c r="EV216" s="42"/>
      <c r="EW216" s="42"/>
      <c r="EX216" s="42"/>
      <c r="EY216" s="42"/>
      <c r="EZ216" s="42"/>
      <c r="FA216" s="42"/>
      <c r="FB216" s="42"/>
      <c r="FC216" s="42"/>
      <c r="FD216" s="42"/>
      <c r="FE216" s="42"/>
      <c r="FF216" s="42"/>
      <c r="FG216" s="42"/>
      <c r="FH216" s="42"/>
      <c r="FI216" s="42"/>
      <c r="FJ216" s="42"/>
      <c r="FK216" s="42"/>
      <c r="FL216" s="42"/>
      <c r="FM216" s="42"/>
      <c r="FN216" s="42"/>
      <c r="FO216" s="42"/>
      <c r="FP216" s="42"/>
      <c r="FQ216" s="42"/>
      <c r="FR216" s="42"/>
      <c r="FS216" s="42"/>
      <c r="FT216" s="42"/>
      <c r="FU216" s="42"/>
      <c r="FV216" s="42"/>
      <c r="FW216" s="42"/>
      <c r="FX216" s="42"/>
      <c r="FY216" s="42"/>
      <c r="FZ216" s="42"/>
      <c r="GA216" s="42"/>
      <c r="GB216" s="42"/>
      <c r="GC216" s="42"/>
      <c r="GD216" s="42"/>
      <c r="GE216" s="42"/>
      <c r="GF216" s="42"/>
      <c r="GG216" s="42"/>
      <c r="GH216" s="42"/>
      <c r="GI216" s="42"/>
      <c r="GJ216" s="42"/>
      <c r="GK216" s="42"/>
      <c r="GL216" s="42"/>
      <c r="GM216" s="42"/>
      <c r="GN216" s="42"/>
      <c r="GO216" s="46"/>
      <c r="GP216" s="42"/>
      <c r="GQ216" s="140"/>
      <c r="GR216" s="46"/>
      <c r="GS216" s="42"/>
      <c r="GT216" s="140"/>
      <c r="GU216" s="42"/>
      <c r="GV216" s="42"/>
      <c r="GW216" s="42"/>
      <c r="GX216" s="42"/>
      <c r="GY216" s="42"/>
      <c r="GZ216" s="42"/>
      <c r="HA216" s="42"/>
      <c r="HB216" s="42"/>
      <c r="HC216" s="42"/>
      <c r="HD216" s="42"/>
      <c r="HE216" s="42"/>
      <c r="HF216" s="42"/>
      <c r="HG216" s="42"/>
      <c r="HH216" s="42"/>
      <c r="HI216" s="42"/>
      <c r="HJ216" s="42"/>
      <c r="HK216" s="42"/>
      <c r="HL216" s="42"/>
      <c r="HM216" s="42"/>
      <c r="HN216" s="42"/>
      <c r="HO216" s="42"/>
      <c r="HP216" s="42"/>
      <c r="HQ216" s="42"/>
      <c r="HR216" s="42"/>
      <c r="HS216" s="42"/>
      <c r="HT216" s="42"/>
      <c r="HU216" s="42"/>
    </row>
    <row r="217" spans="1:229" s="18" customFormat="1" ht="15.75" x14ac:dyDescent="0.25">
      <c r="A217" s="23" t="s">
        <v>301</v>
      </c>
      <c r="B217" s="159">
        <f t="shared" si="960"/>
        <v>10488</v>
      </c>
      <c r="C217" s="159">
        <f t="shared" si="961"/>
        <v>10488</v>
      </c>
      <c r="D217" s="42">
        <f t="shared" si="1007"/>
        <v>100</v>
      </c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143"/>
      <c r="BE217" s="143"/>
      <c r="BF217" s="143"/>
      <c r="BG217" s="42"/>
      <c r="BH217" s="42"/>
      <c r="BI217" s="140"/>
      <c r="BJ217" s="42"/>
      <c r="BK217" s="42"/>
      <c r="BL217" s="140"/>
      <c r="BM217" s="42"/>
      <c r="BN217" s="42"/>
      <c r="BO217" s="140"/>
      <c r="BP217" s="42"/>
      <c r="BQ217" s="42"/>
      <c r="BR217" s="140"/>
      <c r="BS217" s="42"/>
      <c r="BT217" s="42"/>
      <c r="BU217" s="140"/>
      <c r="BV217" s="42"/>
      <c r="BW217" s="42"/>
      <c r="BX217" s="140"/>
      <c r="BY217" s="42"/>
      <c r="BZ217" s="42"/>
      <c r="CA217" s="140"/>
      <c r="CB217" s="42"/>
      <c r="CC217" s="42"/>
      <c r="CD217" s="140"/>
      <c r="CE217" s="42"/>
      <c r="CF217" s="42"/>
      <c r="CG217" s="140"/>
      <c r="CH217" s="42"/>
      <c r="CI217" s="42"/>
      <c r="CJ217" s="140"/>
      <c r="CK217" s="42"/>
      <c r="CL217" s="42"/>
      <c r="CM217" s="42"/>
      <c r="CN217" s="42"/>
      <c r="CO217" s="42"/>
      <c r="CP217" s="140"/>
      <c r="CQ217" s="46"/>
      <c r="CR217" s="42"/>
      <c r="CS217" s="140"/>
      <c r="CT217" s="46"/>
      <c r="CU217" s="42"/>
      <c r="CV217" s="140"/>
      <c r="CW217" s="46"/>
      <c r="CX217" s="42"/>
      <c r="CY217" s="140"/>
      <c r="CZ217" s="46">
        <v>10488</v>
      </c>
      <c r="DA217" s="42">
        <v>10488</v>
      </c>
      <c r="DB217" s="42">
        <f t="shared" si="780"/>
        <v>100</v>
      </c>
      <c r="DC217" s="46"/>
      <c r="DD217" s="42"/>
      <c r="DE217" s="140"/>
      <c r="DF217" s="46"/>
      <c r="DG217" s="42"/>
      <c r="DH217" s="46"/>
      <c r="DI217" s="42"/>
      <c r="DJ217" s="42"/>
      <c r="DK217" s="140"/>
      <c r="DL217" s="42"/>
      <c r="DM217" s="42"/>
      <c r="DN217" s="140"/>
      <c r="DO217" s="46"/>
      <c r="DP217" s="42"/>
      <c r="DQ217" s="140"/>
      <c r="DR217" s="46"/>
      <c r="DS217" s="42"/>
      <c r="DT217" s="140"/>
      <c r="DU217" s="46"/>
      <c r="DV217" s="42"/>
      <c r="DW217" s="140"/>
      <c r="DX217" s="46"/>
      <c r="DY217" s="42"/>
      <c r="DZ217" s="140"/>
      <c r="EA217" s="42"/>
      <c r="EB217" s="42"/>
      <c r="EC217" s="140"/>
      <c r="ED217" s="42"/>
      <c r="EE217" s="42"/>
      <c r="EF217" s="42"/>
      <c r="EG217" s="42"/>
      <c r="EH217" s="42"/>
      <c r="EI217" s="140"/>
      <c r="EJ217" s="42"/>
      <c r="EK217" s="42"/>
      <c r="EL217" s="140"/>
      <c r="EM217" s="42"/>
      <c r="EN217" s="42"/>
      <c r="EO217" s="140"/>
      <c r="EP217" s="42"/>
      <c r="EQ217" s="42"/>
      <c r="ER217" s="140"/>
      <c r="ES217" s="42"/>
      <c r="ET217" s="42"/>
      <c r="EU217" s="140"/>
      <c r="EV217" s="42"/>
      <c r="EW217" s="42"/>
      <c r="EX217" s="42"/>
      <c r="EY217" s="42"/>
      <c r="EZ217" s="42"/>
      <c r="FA217" s="42"/>
      <c r="FB217" s="42"/>
      <c r="FC217" s="42"/>
      <c r="FD217" s="42"/>
      <c r="FE217" s="42"/>
      <c r="FF217" s="42"/>
      <c r="FG217" s="42"/>
      <c r="FH217" s="42"/>
      <c r="FI217" s="42"/>
      <c r="FJ217" s="42"/>
      <c r="FK217" s="42"/>
      <c r="FL217" s="42"/>
      <c r="FM217" s="42"/>
      <c r="FN217" s="42"/>
      <c r="FO217" s="42"/>
      <c r="FP217" s="42"/>
      <c r="FQ217" s="42"/>
      <c r="FR217" s="42"/>
      <c r="FS217" s="42"/>
      <c r="FT217" s="42"/>
      <c r="FU217" s="42"/>
      <c r="FV217" s="42"/>
      <c r="FW217" s="42"/>
      <c r="FX217" s="42"/>
      <c r="FY217" s="42"/>
      <c r="FZ217" s="42"/>
      <c r="GA217" s="42"/>
      <c r="GB217" s="42"/>
      <c r="GC217" s="42"/>
      <c r="GD217" s="42"/>
      <c r="GE217" s="42"/>
      <c r="GF217" s="42"/>
      <c r="GG217" s="42"/>
      <c r="GH217" s="42"/>
      <c r="GI217" s="42"/>
      <c r="GJ217" s="42"/>
      <c r="GK217" s="42"/>
      <c r="GL217" s="42"/>
      <c r="GM217" s="42"/>
      <c r="GN217" s="42"/>
      <c r="GO217" s="46"/>
      <c r="GP217" s="42"/>
      <c r="GQ217" s="140"/>
      <c r="GR217" s="46"/>
      <c r="GS217" s="42"/>
      <c r="GT217" s="140"/>
      <c r="GU217" s="42"/>
      <c r="GV217" s="42"/>
      <c r="GW217" s="42"/>
      <c r="GX217" s="42"/>
      <c r="GY217" s="42"/>
      <c r="GZ217" s="42"/>
      <c r="HA217" s="42"/>
      <c r="HB217" s="42"/>
      <c r="HC217" s="42"/>
      <c r="HD217" s="42"/>
      <c r="HE217" s="42"/>
      <c r="HF217" s="42"/>
      <c r="HG217" s="42"/>
      <c r="HH217" s="42"/>
      <c r="HI217" s="42"/>
      <c r="HJ217" s="42"/>
      <c r="HK217" s="42"/>
      <c r="HL217" s="42"/>
      <c r="HM217" s="42"/>
      <c r="HN217" s="42"/>
      <c r="HO217" s="42"/>
      <c r="HP217" s="42"/>
      <c r="HQ217" s="42"/>
      <c r="HR217" s="42"/>
      <c r="HS217" s="42"/>
      <c r="HT217" s="42"/>
      <c r="HU217" s="42"/>
    </row>
    <row r="218" spans="1:229" s="18" customFormat="1" ht="15.75" x14ac:dyDescent="0.25">
      <c r="A218" s="23" t="s">
        <v>302</v>
      </c>
      <c r="B218" s="159">
        <f t="shared" si="960"/>
        <v>9230</v>
      </c>
      <c r="C218" s="159">
        <f t="shared" si="961"/>
        <v>4291.5354299999999</v>
      </c>
      <c r="D218" s="42">
        <f t="shared" si="1007"/>
        <v>46.495508450704229</v>
      </c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>
        <v>617</v>
      </c>
      <c r="AY218" s="42">
        <v>617</v>
      </c>
      <c r="AZ218" s="42">
        <f t="shared" si="962"/>
        <v>100</v>
      </c>
      <c r="BA218" s="42"/>
      <c r="BB218" s="42"/>
      <c r="BC218" s="42"/>
      <c r="BD218" s="143"/>
      <c r="BE218" s="143"/>
      <c r="BF218" s="143"/>
      <c r="BG218" s="42"/>
      <c r="BH218" s="42"/>
      <c r="BI218" s="140"/>
      <c r="BJ218" s="42"/>
      <c r="BK218" s="42"/>
      <c r="BL218" s="140"/>
      <c r="BM218" s="42"/>
      <c r="BN218" s="42"/>
      <c r="BO218" s="140"/>
      <c r="BP218" s="42"/>
      <c r="BQ218" s="42"/>
      <c r="BR218" s="140"/>
      <c r="BS218" s="42"/>
      <c r="BT218" s="42"/>
      <c r="BU218" s="140"/>
      <c r="BV218" s="42"/>
      <c r="BW218" s="42"/>
      <c r="BX218" s="140"/>
      <c r="BY218" s="42"/>
      <c r="BZ218" s="42"/>
      <c r="CA218" s="140"/>
      <c r="CB218" s="42"/>
      <c r="CC218" s="42"/>
      <c r="CD218" s="140"/>
      <c r="CE218" s="42"/>
      <c r="CF218" s="42"/>
      <c r="CG218" s="140"/>
      <c r="CH218" s="42"/>
      <c r="CI218" s="42"/>
      <c r="CJ218" s="140"/>
      <c r="CK218" s="42"/>
      <c r="CL218" s="42"/>
      <c r="CM218" s="42"/>
      <c r="CN218" s="42"/>
      <c r="CO218" s="42"/>
      <c r="CP218" s="140"/>
      <c r="CQ218" s="46"/>
      <c r="CR218" s="42"/>
      <c r="CS218" s="140"/>
      <c r="CT218" s="46"/>
      <c r="CU218" s="42"/>
      <c r="CV218" s="140"/>
      <c r="CW218" s="46"/>
      <c r="CX218" s="42"/>
      <c r="CY218" s="140"/>
      <c r="CZ218" s="46">
        <v>8613</v>
      </c>
      <c r="DA218" s="42">
        <v>3674.5354300000004</v>
      </c>
      <c r="DB218" s="42">
        <f t="shared" si="780"/>
        <v>42.662666086148846</v>
      </c>
      <c r="DC218" s="46"/>
      <c r="DD218" s="42"/>
      <c r="DE218" s="140"/>
      <c r="DF218" s="46"/>
      <c r="DG218" s="42"/>
      <c r="DH218" s="46"/>
      <c r="DI218" s="42"/>
      <c r="DJ218" s="42"/>
      <c r="DK218" s="140"/>
      <c r="DL218" s="42"/>
      <c r="DM218" s="42"/>
      <c r="DN218" s="140"/>
      <c r="DO218" s="46"/>
      <c r="DP218" s="42"/>
      <c r="DQ218" s="140"/>
      <c r="DR218" s="46"/>
      <c r="DS218" s="42"/>
      <c r="DT218" s="140"/>
      <c r="DU218" s="46"/>
      <c r="DV218" s="42"/>
      <c r="DW218" s="140"/>
      <c r="DX218" s="46"/>
      <c r="DY218" s="42"/>
      <c r="DZ218" s="140"/>
      <c r="EA218" s="42"/>
      <c r="EB218" s="42"/>
      <c r="EC218" s="140"/>
      <c r="ED218" s="42"/>
      <c r="EE218" s="42"/>
      <c r="EF218" s="42"/>
      <c r="EG218" s="42"/>
      <c r="EH218" s="42"/>
      <c r="EI218" s="140"/>
      <c r="EJ218" s="42"/>
      <c r="EK218" s="42"/>
      <c r="EL218" s="140"/>
      <c r="EM218" s="42"/>
      <c r="EN218" s="42"/>
      <c r="EO218" s="140"/>
      <c r="EP218" s="42"/>
      <c r="EQ218" s="42"/>
      <c r="ER218" s="140"/>
      <c r="ES218" s="42"/>
      <c r="ET218" s="42"/>
      <c r="EU218" s="140"/>
      <c r="EV218" s="42"/>
      <c r="EW218" s="42"/>
      <c r="EX218" s="42"/>
      <c r="EY218" s="42"/>
      <c r="EZ218" s="42"/>
      <c r="FA218" s="42"/>
      <c r="FB218" s="42"/>
      <c r="FC218" s="42"/>
      <c r="FD218" s="42"/>
      <c r="FE218" s="42"/>
      <c r="FF218" s="42"/>
      <c r="FG218" s="42"/>
      <c r="FH218" s="42"/>
      <c r="FI218" s="42"/>
      <c r="FJ218" s="42"/>
      <c r="FK218" s="42"/>
      <c r="FL218" s="42"/>
      <c r="FM218" s="42"/>
      <c r="FN218" s="42"/>
      <c r="FO218" s="42"/>
      <c r="FP218" s="42"/>
      <c r="FQ218" s="42"/>
      <c r="FR218" s="42"/>
      <c r="FS218" s="42"/>
      <c r="FT218" s="42"/>
      <c r="FU218" s="42"/>
      <c r="FV218" s="42"/>
      <c r="FW218" s="42"/>
      <c r="FX218" s="42"/>
      <c r="FY218" s="42"/>
      <c r="FZ218" s="42"/>
      <c r="GA218" s="42"/>
      <c r="GB218" s="42"/>
      <c r="GC218" s="42"/>
      <c r="GD218" s="42"/>
      <c r="GE218" s="42"/>
      <c r="GF218" s="42"/>
      <c r="GG218" s="42"/>
      <c r="GH218" s="42"/>
      <c r="GI218" s="42"/>
      <c r="GJ218" s="42"/>
      <c r="GK218" s="42"/>
      <c r="GL218" s="42"/>
      <c r="GM218" s="42"/>
      <c r="GN218" s="42"/>
      <c r="GO218" s="46"/>
      <c r="GP218" s="42"/>
      <c r="GQ218" s="140"/>
      <c r="GR218" s="46"/>
      <c r="GS218" s="42"/>
      <c r="GT218" s="140"/>
      <c r="GU218" s="42"/>
      <c r="GV218" s="42"/>
      <c r="GW218" s="42"/>
      <c r="GX218" s="42"/>
      <c r="GY218" s="42"/>
      <c r="GZ218" s="42"/>
      <c r="HA218" s="42"/>
      <c r="HB218" s="42"/>
      <c r="HC218" s="42"/>
      <c r="HD218" s="42"/>
      <c r="HE218" s="42"/>
      <c r="HF218" s="42"/>
      <c r="HG218" s="42"/>
      <c r="HH218" s="42"/>
      <c r="HI218" s="42"/>
      <c r="HJ218" s="42"/>
      <c r="HK218" s="42"/>
      <c r="HL218" s="42"/>
      <c r="HM218" s="42"/>
      <c r="HN218" s="42"/>
      <c r="HO218" s="42"/>
      <c r="HP218" s="42"/>
      <c r="HQ218" s="42"/>
      <c r="HR218" s="42"/>
      <c r="HS218" s="42"/>
      <c r="HT218" s="42"/>
      <c r="HU218" s="42"/>
    </row>
    <row r="219" spans="1:229" s="18" customFormat="1" ht="15.75" x14ac:dyDescent="0.25">
      <c r="A219" s="23" t="s">
        <v>483</v>
      </c>
      <c r="B219" s="159">
        <f t="shared" si="960"/>
        <v>11865</v>
      </c>
      <c r="C219" s="159">
        <f t="shared" si="961"/>
        <v>11865</v>
      </c>
      <c r="D219" s="42">
        <f t="shared" si="1007"/>
        <v>100</v>
      </c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143"/>
      <c r="BE219" s="143"/>
      <c r="BF219" s="143"/>
      <c r="BG219" s="42"/>
      <c r="BH219" s="42"/>
      <c r="BI219" s="140"/>
      <c r="BJ219" s="42"/>
      <c r="BK219" s="42"/>
      <c r="BL219" s="140"/>
      <c r="BM219" s="42"/>
      <c r="BN219" s="42"/>
      <c r="BO219" s="140"/>
      <c r="BP219" s="42"/>
      <c r="BQ219" s="42"/>
      <c r="BR219" s="140"/>
      <c r="BS219" s="42"/>
      <c r="BT219" s="42"/>
      <c r="BU219" s="140"/>
      <c r="BV219" s="42"/>
      <c r="BW219" s="42"/>
      <c r="BX219" s="140"/>
      <c r="BY219" s="42"/>
      <c r="BZ219" s="42"/>
      <c r="CA219" s="140"/>
      <c r="CB219" s="42"/>
      <c r="CC219" s="42"/>
      <c r="CD219" s="140"/>
      <c r="CE219" s="42"/>
      <c r="CF219" s="42"/>
      <c r="CG219" s="140"/>
      <c r="CH219" s="42"/>
      <c r="CI219" s="42"/>
      <c r="CJ219" s="140"/>
      <c r="CK219" s="42"/>
      <c r="CL219" s="42"/>
      <c r="CM219" s="42"/>
      <c r="CN219" s="42"/>
      <c r="CO219" s="42"/>
      <c r="CP219" s="140"/>
      <c r="CQ219" s="46"/>
      <c r="CR219" s="42"/>
      <c r="CS219" s="140"/>
      <c r="CT219" s="46"/>
      <c r="CU219" s="42"/>
      <c r="CV219" s="140"/>
      <c r="CW219" s="46"/>
      <c r="CX219" s="42"/>
      <c r="CY219" s="140"/>
      <c r="CZ219" s="46">
        <v>11865</v>
      </c>
      <c r="DA219" s="42">
        <v>11865</v>
      </c>
      <c r="DB219" s="42">
        <f t="shared" si="780"/>
        <v>100</v>
      </c>
      <c r="DC219" s="46"/>
      <c r="DD219" s="42"/>
      <c r="DE219" s="140"/>
      <c r="DF219" s="46"/>
      <c r="DG219" s="42"/>
      <c r="DH219" s="46"/>
      <c r="DI219" s="42"/>
      <c r="DJ219" s="42"/>
      <c r="DK219" s="140"/>
      <c r="DL219" s="42"/>
      <c r="DM219" s="42"/>
      <c r="DN219" s="140"/>
      <c r="DO219" s="46"/>
      <c r="DP219" s="42"/>
      <c r="DQ219" s="140"/>
      <c r="DR219" s="46"/>
      <c r="DS219" s="42"/>
      <c r="DT219" s="140"/>
      <c r="DU219" s="46"/>
      <c r="DV219" s="42"/>
      <c r="DW219" s="140"/>
      <c r="DX219" s="46"/>
      <c r="DY219" s="42"/>
      <c r="DZ219" s="140"/>
      <c r="EA219" s="42"/>
      <c r="EB219" s="42"/>
      <c r="EC219" s="140"/>
      <c r="ED219" s="42"/>
      <c r="EE219" s="42"/>
      <c r="EF219" s="42"/>
      <c r="EG219" s="42"/>
      <c r="EH219" s="42"/>
      <c r="EI219" s="140"/>
      <c r="EJ219" s="42"/>
      <c r="EK219" s="42"/>
      <c r="EL219" s="140"/>
      <c r="EM219" s="42"/>
      <c r="EN219" s="42"/>
      <c r="EO219" s="140"/>
      <c r="EP219" s="42"/>
      <c r="EQ219" s="42"/>
      <c r="ER219" s="140"/>
      <c r="ES219" s="42"/>
      <c r="ET219" s="42"/>
      <c r="EU219" s="140"/>
      <c r="EV219" s="42"/>
      <c r="EW219" s="42"/>
      <c r="EX219" s="42"/>
      <c r="EY219" s="42"/>
      <c r="EZ219" s="42"/>
      <c r="FA219" s="42"/>
      <c r="FB219" s="42"/>
      <c r="FC219" s="42"/>
      <c r="FD219" s="42"/>
      <c r="FE219" s="42"/>
      <c r="FF219" s="42"/>
      <c r="FG219" s="42"/>
      <c r="FH219" s="42"/>
      <c r="FI219" s="42"/>
      <c r="FJ219" s="42"/>
      <c r="FK219" s="42"/>
      <c r="FL219" s="42"/>
      <c r="FM219" s="42"/>
      <c r="FN219" s="42"/>
      <c r="FO219" s="42"/>
      <c r="FP219" s="42"/>
      <c r="FQ219" s="42"/>
      <c r="FR219" s="42"/>
      <c r="FS219" s="42"/>
      <c r="FT219" s="42"/>
      <c r="FU219" s="42"/>
      <c r="FV219" s="42"/>
      <c r="FW219" s="42"/>
      <c r="FX219" s="42"/>
      <c r="FY219" s="42"/>
      <c r="FZ219" s="42"/>
      <c r="GA219" s="42"/>
      <c r="GB219" s="42"/>
      <c r="GC219" s="42"/>
      <c r="GD219" s="42"/>
      <c r="GE219" s="42"/>
      <c r="GF219" s="42"/>
      <c r="GG219" s="42"/>
      <c r="GH219" s="42"/>
      <c r="GI219" s="42"/>
      <c r="GJ219" s="42"/>
      <c r="GK219" s="42"/>
      <c r="GL219" s="42"/>
      <c r="GM219" s="42"/>
      <c r="GN219" s="42"/>
      <c r="GO219" s="46"/>
      <c r="GP219" s="42"/>
      <c r="GQ219" s="140"/>
      <c r="GR219" s="46"/>
      <c r="GS219" s="42"/>
      <c r="GT219" s="140"/>
      <c r="GU219" s="42"/>
      <c r="GV219" s="42"/>
      <c r="GW219" s="42"/>
      <c r="GX219" s="42"/>
      <c r="GY219" s="42"/>
      <c r="GZ219" s="42"/>
      <c r="HA219" s="42"/>
      <c r="HB219" s="42"/>
      <c r="HC219" s="42"/>
      <c r="HD219" s="42"/>
      <c r="HE219" s="42"/>
      <c r="HF219" s="42"/>
      <c r="HG219" s="42"/>
      <c r="HH219" s="42"/>
      <c r="HI219" s="42"/>
      <c r="HJ219" s="42"/>
      <c r="HK219" s="42"/>
      <c r="HL219" s="42"/>
      <c r="HM219" s="42"/>
      <c r="HN219" s="42"/>
      <c r="HO219" s="42"/>
      <c r="HP219" s="42"/>
      <c r="HQ219" s="42"/>
      <c r="HR219" s="42"/>
      <c r="HS219" s="42"/>
      <c r="HT219" s="42"/>
      <c r="HU219" s="42"/>
    </row>
    <row r="220" spans="1:229" s="18" customFormat="1" ht="15.75" x14ac:dyDescent="0.25">
      <c r="A220" s="23" t="s">
        <v>303</v>
      </c>
      <c r="B220" s="159">
        <f t="shared" si="960"/>
        <v>25149.991999999998</v>
      </c>
      <c r="C220" s="159">
        <f t="shared" si="961"/>
        <v>25149.991999999998</v>
      </c>
      <c r="D220" s="42">
        <f t="shared" si="1007"/>
        <v>100</v>
      </c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6"/>
      <c r="AG220" s="46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143"/>
      <c r="BE220" s="143"/>
      <c r="BF220" s="143"/>
      <c r="BG220" s="42"/>
      <c r="BH220" s="42"/>
      <c r="BI220" s="140"/>
      <c r="BJ220" s="42"/>
      <c r="BK220" s="42"/>
      <c r="BL220" s="140"/>
      <c r="BM220" s="42"/>
      <c r="BN220" s="42"/>
      <c r="BO220" s="140"/>
      <c r="BP220" s="42"/>
      <c r="BQ220" s="42"/>
      <c r="BR220" s="140"/>
      <c r="BS220" s="42"/>
      <c r="BT220" s="42"/>
      <c r="BU220" s="140"/>
      <c r="BV220" s="42"/>
      <c r="BW220" s="42"/>
      <c r="BX220" s="140"/>
      <c r="BY220" s="42"/>
      <c r="BZ220" s="42"/>
      <c r="CA220" s="140"/>
      <c r="CB220" s="42"/>
      <c r="CC220" s="42"/>
      <c r="CD220" s="140"/>
      <c r="CE220" s="42"/>
      <c r="CF220" s="42"/>
      <c r="CG220" s="140"/>
      <c r="CH220" s="42"/>
      <c r="CI220" s="42"/>
      <c r="CJ220" s="140"/>
      <c r="CK220" s="42">
        <v>1000</v>
      </c>
      <c r="CL220" s="42">
        <v>1000</v>
      </c>
      <c r="CM220" s="42">
        <f>CL220/CK220*100</f>
        <v>100</v>
      </c>
      <c r="CN220" s="42"/>
      <c r="CO220" s="42"/>
      <c r="CP220" s="140"/>
      <c r="CQ220" s="46"/>
      <c r="CR220" s="42"/>
      <c r="CS220" s="140"/>
      <c r="CT220" s="46"/>
      <c r="CU220" s="42"/>
      <c r="CV220" s="140"/>
      <c r="CW220" s="46"/>
      <c r="CX220" s="42"/>
      <c r="CY220" s="140"/>
      <c r="CZ220" s="46">
        <v>22542</v>
      </c>
      <c r="DA220" s="42">
        <v>22542</v>
      </c>
      <c r="DB220" s="42">
        <f t="shared" si="780"/>
        <v>100</v>
      </c>
      <c r="DC220" s="46"/>
      <c r="DD220" s="42"/>
      <c r="DE220" s="140"/>
      <c r="DF220" s="46"/>
      <c r="DG220" s="42"/>
      <c r="DH220" s="46"/>
      <c r="DI220" s="42"/>
      <c r="DJ220" s="42"/>
      <c r="DK220" s="140"/>
      <c r="DL220" s="42"/>
      <c r="DM220" s="42"/>
      <c r="DN220" s="140"/>
      <c r="DO220" s="46"/>
      <c r="DP220" s="42"/>
      <c r="DQ220" s="140"/>
      <c r="DR220" s="46"/>
      <c r="DS220" s="42"/>
      <c r="DT220" s="140"/>
      <c r="DU220" s="46"/>
      <c r="DV220" s="42"/>
      <c r="DW220" s="140"/>
      <c r="DX220" s="46"/>
      <c r="DY220" s="42"/>
      <c r="DZ220" s="140"/>
      <c r="EA220" s="42"/>
      <c r="EB220" s="42"/>
      <c r="EC220" s="140"/>
      <c r="ED220" s="42">
        <v>1607.992</v>
      </c>
      <c r="EE220" s="42">
        <v>1607.992</v>
      </c>
      <c r="EF220" s="42">
        <f t="shared" si="987"/>
        <v>100</v>
      </c>
      <c r="EG220" s="42"/>
      <c r="EH220" s="42"/>
      <c r="EI220" s="140"/>
      <c r="EJ220" s="42"/>
      <c r="EK220" s="42"/>
      <c r="EL220" s="140"/>
      <c r="EM220" s="42"/>
      <c r="EN220" s="42"/>
      <c r="EO220" s="140"/>
      <c r="EP220" s="42"/>
      <c r="EQ220" s="42"/>
      <c r="ER220" s="140"/>
      <c r="ES220" s="42"/>
      <c r="ET220" s="42"/>
      <c r="EU220" s="140"/>
      <c r="EV220" s="42"/>
      <c r="EW220" s="42"/>
      <c r="EX220" s="42"/>
      <c r="EY220" s="42"/>
      <c r="EZ220" s="42"/>
      <c r="FA220" s="42"/>
      <c r="FB220" s="42"/>
      <c r="FC220" s="42"/>
      <c r="FD220" s="42"/>
      <c r="FE220" s="42"/>
      <c r="FF220" s="42"/>
      <c r="FG220" s="42"/>
      <c r="FH220" s="42"/>
      <c r="FI220" s="42"/>
      <c r="FJ220" s="42"/>
      <c r="FK220" s="42"/>
      <c r="FL220" s="42"/>
      <c r="FM220" s="42"/>
      <c r="FN220" s="42"/>
      <c r="FO220" s="42"/>
      <c r="FP220" s="42"/>
      <c r="FQ220" s="42"/>
      <c r="FR220" s="42"/>
      <c r="FS220" s="42"/>
      <c r="FT220" s="42"/>
      <c r="FU220" s="42"/>
      <c r="FV220" s="42"/>
      <c r="FW220" s="42"/>
      <c r="FX220" s="42"/>
      <c r="FY220" s="42"/>
      <c r="FZ220" s="42"/>
      <c r="GA220" s="42"/>
      <c r="GB220" s="42"/>
      <c r="GC220" s="42"/>
      <c r="GD220" s="42"/>
      <c r="GE220" s="42"/>
      <c r="GF220" s="42"/>
      <c r="GG220" s="42"/>
      <c r="GH220" s="42"/>
      <c r="GI220" s="42"/>
      <c r="GJ220" s="42"/>
      <c r="GK220" s="42"/>
      <c r="GL220" s="42"/>
      <c r="GM220" s="42"/>
      <c r="GN220" s="42"/>
      <c r="GO220" s="46"/>
      <c r="GP220" s="42"/>
      <c r="GQ220" s="140"/>
      <c r="GR220" s="46"/>
      <c r="GS220" s="42"/>
      <c r="GT220" s="140"/>
      <c r="GU220" s="42"/>
      <c r="GV220" s="42"/>
      <c r="GW220" s="42"/>
      <c r="GX220" s="42"/>
      <c r="GY220" s="42"/>
      <c r="GZ220" s="42"/>
      <c r="HA220" s="42"/>
      <c r="HB220" s="42"/>
      <c r="HC220" s="42"/>
      <c r="HD220" s="42"/>
      <c r="HE220" s="42"/>
      <c r="HF220" s="42"/>
      <c r="HG220" s="42"/>
      <c r="HH220" s="42"/>
      <c r="HI220" s="42"/>
      <c r="HJ220" s="42"/>
      <c r="HK220" s="42"/>
      <c r="HL220" s="42"/>
      <c r="HM220" s="42"/>
      <c r="HN220" s="42"/>
      <c r="HO220" s="42"/>
      <c r="HP220" s="42"/>
      <c r="HQ220" s="42"/>
      <c r="HR220" s="42"/>
      <c r="HS220" s="42"/>
      <c r="HT220" s="42"/>
      <c r="HU220" s="42"/>
    </row>
    <row r="221" spans="1:229" s="18" customFormat="1" ht="15.75" x14ac:dyDescent="0.25">
      <c r="A221" s="23" t="s">
        <v>304</v>
      </c>
      <c r="B221" s="159">
        <f t="shared" si="960"/>
        <v>21356.878000000001</v>
      </c>
      <c r="C221" s="159">
        <f t="shared" si="961"/>
        <v>21356.878000000001</v>
      </c>
      <c r="D221" s="42">
        <f t="shared" si="1007"/>
        <v>100</v>
      </c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>
        <v>0</v>
      </c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>
        <v>1481.8779999999999</v>
      </c>
      <c r="AY221" s="42">
        <v>1481.8779999999999</v>
      </c>
      <c r="AZ221" s="42">
        <f t="shared" si="962"/>
        <v>100</v>
      </c>
      <c r="BA221" s="42"/>
      <c r="BB221" s="42"/>
      <c r="BC221" s="42"/>
      <c r="BD221" s="143"/>
      <c r="BE221" s="143"/>
      <c r="BF221" s="143"/>
      <c r="BG221" s="42"/>
      <c r="BH221" s="42"/>
      <c r="BI221" s="140"/>
      <c r="BJ221" s="42"/>
      <c r="BK221" s="42"/>
      <c r="BL221" s="140"/>
      <c r="BM221" s="42"/>
      <c r="BN221" s="42"/>
      <c r="BO221" s="140"/>
      <c r="BP221" s="42"/>
      <c r="BQ221" s="42"/>
      <c r="BR221" s="140"/>
      <c r="BS221" s="42"/>
      <c r="BT221" s="42"/>
      <c r="BU221" s="140"/>
      <c r="BV221" s="42"/>
      <c r="BW221" s="42"/>
      <c r="BX221" s="140"/>
      <c r="BY221" s="42"/>
      <c r="BZ221" s="42"/>
      <c r="CA221" s="140"/>
      <c r="CB221" s="42"/>
      <c r="CC221" s="42"/>
      <c r="CD221" s="140"/>
      <c r="CE221" s="42"/>
      <c r="CF221" s="42"/>
      <c r="CG221" s="140"/>
      <c r="CH221" s="42"/>
      <c r="CI221" s="42"/>
      <c r="CJ221" s="140"/>
      <c r="CK221" s="42"/>
      <c r="CL221" s="42"/>
      <c r="CM221" s="42"/>
      <c r="CN221" s="42"/>
      <c r="CO221" s="42"/>
      <c r="CP221" s="140"/>
      <c r="CQ221" s="46"/>
      <c r="CR221" s="42"/>
      <c r="CS221" s="140"/>
      <c r="CT221" s="46"/>
      <c r="CU221" s="42"/>
      <c r="CV221" s="140"/>
      <c r="CW221" s="46"/>
      <c r="CX221" s="42"/>
      <c r="CY221" s="140"/>
      <c r="CZ221" s="46">
        <v>19875</v>
      </c>
      <c r="DA221" s="42">
        <v>19875</v>
      </c>
      <c r="DB221" s="42">
        <f t="shared" si="780"/>
        <v>100</v>
      </c>
      <c r="DC221" s="46"/>
      <c r="DD221" s="42"/>
      <c r="DE221" s="140"/>
      <c r="DF221" s="46"/>
      <c r="DG221" s="42"/>
      <c r="DH221" s="46"/>
      <c r="DI221" s="42"/>
      <c r="DJ221" s="42"/>
      <c r="DK221" s="140"/>
      <c r="DL221" s="42"/>
      <c r="DM221" s="42"/>
      <c r="DN221" s="140"/>
      <c r="DO221" s="46"/>
      <c r="DP221" s="42"/>
      <c r="DQ221" s="140"/>
      <c r="DR221" s="46"/>
      <c r="DS221" s="42"/>
      <c r="DT221" s="140"/>
      <c r="DU221" s="46"/>
      <c r="DV221" s="42"/>
      <c r="DW221" s="140"/>
      <c r="DX221" s="46"/>
      <c r="DY221" s="42"/>
      <c r="DZ221" s="140"/>
      <c r="EA221" s="42"/>
      <c r="EB221" s="42"/>
      <c r="EC221" s="140"/>
      <c r="ED221" s="42"/>
      <c r="EE221" s="42"/>
      <c r="EF221" s="140"/>
      <c r="EG221" s="42"/>
      <c r="EH221" s="42"/>
      <c r="EI221" s="140"/>
      <c r="EJ221" s="42"/>
      <c r="EK221" s="42"/>
      <c r="EL221" s="140"/>
      <c r="EM221" s="42"/>
      <c r="EN221" s="42"/>
      <c r="EO221" s="140"/>
      <c r="EP221" s="42"/>
      <c r="EQ221" s="42"/>
      <c r="ER221" s="140"/>
      <c r="ES221" s="42"/>
      <c r="ET221" s="42"/>
      <c r="EU221" s="140"/>
      <c r="EV221" s="42"/>
      <c r="EW221" s="42"/>
      <c r="EX221" s="42"/>
      <c r="EY221" s="42"/>
      <c r="EZ221" s="42"/>
      <c r="FA221" s="42"/>
      <c r="FB221" s="42"/>
      <c r="FC221" s="42"/>
      <c r="FD221" s="42"/>
      <c r="FE221" s="42"/>
      <c r="FF221" s="42"/>
      <c r="FG221" s="42"/>
      <c r="FH221" s="42"/>
      <c r="FI221" s="42"/>
      <c r="FJ221" s="42"/>
      <c r="FK221" s="42"/>
      <c r="FL221" s="42"/>
      <c r="FM221" s="42"/>
      <c r="FN221" s="42"/>
      <c r="FO221" s="42"/>
      <c r="FP221" s="42"/>
      <c r="FQ221" s="42"/>
      <c r="FR221" s="42"/>
      <c r="FS221" s="42"/>
      <c r="FT221" s="42"/>
      <c r="FU221" s="42"/>
      <c r="FV221" s="42"/>
      <c r="FW221" s="42"/>
      <c r="FX221" s="42"/>
      <c r="FY221" s="42"/>
      <c r="FZ221" s="42"/>
      <c r="GA221" s="42"/>
      <c r="GB221" s="42"/>
      <c r="GC221" s="42"/>
      <c r="GD221" s="42"/>
      <c r="GE221" s="42"/>
      <c r="GF221" s="42"/>
      <c r="GG221" s="42"/>
      <c r="GH221" s="42"/>
      <c r="GI221" s="42"/>
      <c r="GJ221" s="42"/>
      <c r="GK221" s="42"/>
      <c r="GL221" s="42"/>
      <c r="GM221" s="42"/>
      <c r="GN221" s="42"/>
      <c r="GO221" s="46"/>
      <c r="GP221" s="42"/>
      <c r="GQ221" s="140"/>
      <c r="GR221" s="46"/>
      <c r="GS221" s="42"/>
      <c r="GT221" s="140"/>
      <c r="GU221" s="42"/>
      <c r="GV221" s="42"/>
      <c r="GW221" s="42"/>
      <c r="GX221" s="42"/>
      <c r="GY221" s="42"/>
      <c r="GZ221" s="42"/>
      <c r="HA221" s="42"/>
      <c r="HB221" s="42"/>
      <c r="HC221" s="42"/>
      <c r="HD221" s="42"/>
      <c r="HE221" s="42"/>
      <c r="HF221" s="42"/>
      <c r="HG221" s="42"/>
      <c r="HH221" s="42"/>
      <c r="HI221" s="42"/>
      <c r="HJ221" s="42"/>
      <c r="HK221" s="42"/>
      <c r="HL221" s="42"/>
      <c r="HM221" s="42"/>
      <c r="HN221" s="42"/>
      <c r="HO221" s="42"/>
      <c r="HP221" s="42"/>
      <c r="HQ221" s="42"/>
      <c r="HR221" s="42"/>
      <c r="HS221" s="42"/>
      <c r="HT221" s="42"/>
      <c r="HU221" s="42"/>
    </row>
    <row r="222" spans="1:229" s="19" customFormat="1" ht="31.5" x14ac:dyDescent="0.25">
      <c r="A222" s="22" t="s">
        <v>307</v>
      </c>
      <c r="B222" s="158">
        <f t="shared" si="960"/>
        <v>96741.155630000008</v>
      </c>
      <c r="C222" s="158">
        <f t="shared" si="961"/>
        <v>72407.510760000005</v>
      </c>
      <c r="D222" s="48">
        <f t="shared" ref="D222" si="1008">C222/B222*100</f>
        <v>74.846646485113936</v>
      </c>
      <c r="E222" s="49">
        <f t="shared" ref="E222:BF222" si="1009">E223+E224+E225+E226+E227+E228</f>
        <v>0</v>
      </c>
      <c r="F222" s="49">
        <f t="shared" si="1009"/>
        <v>0</v>
      </c>
      <c r="G222" s="49">
        <f t="shared" si="1009"/>
        <v>0</v>
      </c>
      <c r="H222" s="49">
        <f t="shared" si="1009"/>
        <v>0</v>
      </c>
      <c r="I222" s="49">
        <f t="shared" si="1009"/>
        <v>0</v>
      </c>
      <c r="J222" s="49">
        <f t="shared" si="1009"/>
        <v>0</v>
      </c>
      <c r="K222" s="49">
        <f t="shared" ref="K222:M222" si="1010">K223+K224+K225+K226+K227+K228</f>
        <v>0</v>
      </c>
      <c r="L222" s="49">
        <f t="shared" si="1010"/>
        <v>0</v>
      </c>
      <c r="M222" s="49">
        <f t="shared" si="1010"/>
        <v>0</v>
      </c>
      <c r="N222" s="49">
        <f t="shared" ref="N222:P222" si="1011">N223+N224+N225+N226+N227+N228</f>
        <v>0</v>
      </c>
      <c r="O222" s="49">
        <f t="shared" si="1011"/>
        <v>0</v>
      </c>
      <c r="P222" s="49">
        <f t="shared" si="1011"/>
        <v>0</v>
      </c>
      <c r="Q222" s="49">
        <f t="shared" ref="Q222:S222" si="1012">Q223+Q224+Q225+Q226+Q227+Q228</f>
        <v>0</v>
      </c>
      <c r="R222" s="49">
        <f t="shared" si="1012"/>
        <v>0</v>
      </c>
      <c r="S222" s="49">
        <f t="shared" si="1012"/>
        <v>0</v>
      </c>
      <c r="T222" s="49">
        <f t="shared" ref="T222:V222" si="1013">T223+T224+T225+T226+T227+T228</f>
        <v>0</v>
      </c>
      <c r="U222" s="49">
        <f t="shared" si="1013"/>
        <v>0</v>
      </c>
      <c r="V222" s="49">
        <f t="shared" si="1013"/>
        <v>0</v>
      </c>
      <c r="W222" s="49">
        <f t="shared" si="1009"/>
        <v>0</v>
      </c>
      <c r="X222" s="49">
        <f t="shared" si="1009"/>
        <v>0</v>
      </c>
      <c r="Y222" s="49">
        <f t="shared" si="1009"/>
        <v>0</v>
      </c>
      <c r="Z222" s="49">
        <f t="shared" si="1009"/>
        <v>0</v>
      </c>
      <c r="AA222" s="49">
        <f t="shared" si="1009"/>
        <v>0</v>
      </c>
      <c r="AB222" s="49">
        <f t="shared" si="1009"/>
        <v>0</v>
      </c>
      <c r="AC222" s="49">
        <f t="shared" si="1009"/>
        <v>0</v>
      </c>
      <c r="AD222" s="49">
        <f t="shared" si="1009"/>
        <v>0</v>
      </c>
      <c r="AE222" s="49">
        <f t="shared" si="1009"/>
        <v>0</v>
      </c>
      <c r="AF222" s="49"/>
      <c r="AG222" s="49"/>
      <c r="AH222" s="49"/>
      <c r="AI222" s="49">
        <f t="shared" si="1009"/>
        <v>102.04082000000001</v>
      </c>
      <c r="AJ222" s="49">
        <f t="shared" si="1009"/>
        <v>102.04082000000001</v>
      </c>
      <c r="AK222" s="48">
        <f t="shared" si="969"/>
        <v>100</v>
      </c>
      <c r="AL222" s="49">
        <f t="shared" si="1009"/>
        <v>0</v>
      </c>
      <c r="AM222" s="49">
        <f t="shared" si="1009"/>
        <v>0</v>
      </c>
      <c r="AN222" s="49">
        <f t="shared" si="1009"/>
        <v>0</v>
      </c>
      <c r="AO222" s="49">
        <f t="shared" ref="AO222:AP222" si="1014">AO223+AO224+AO225+AO226+AO227+AO228</f>
        <v>65.174809999999994</v>
      </c>
      <c r="AP222" s="49">
        <f t="shared" si="1014"/>
        <v>65.174809999999994</v>
      </c>
      <c r="AQ222" s="48">
        <f>AP222/AO222*100</f>
        <v>100</v>
      </c>
      <c r="AR222" s="49"/>
      <c r="AS222" s="49"/>
      <c r="AT222" s="48"/>
      <c r="AU222" s="49">
        <f t="shared" si="1009"/>
        <v>0</v>
      </c>
      <c r="AV222" s="49">
        <f t="shared" si="1009"/>
        <v>0</v>
      </c>
      <c r="AW222" s="49">
        <f t="shared" si="1009"/>
        <v>0</v>
      </c>
      <c r="AX222" s="49">
        <f>SUM(AX223:AX228)</f>
        <v>2169.94</v>
      </c>
      <c r="AY222" s="49">
        <f t="shared" si="1009"/>
        <v>2169.94</v>
      </c>
      <c r="AZ222" s="48">
        <f t="shared" si="962"/>
        <v>100</v>
      </c>
      <c r="BA222" s="49">
        <f t="shared" si="1009"/>
        <v>10000</v>
      </c>
      <c r="BB222" s="49">
        <f t="shared" si="1009"/>
        <v>10000</v>
      </c>
      <c r="BC222" s="48">
        <f t="shared" ref="BC222" si="1015">BB222/BA222*100</f>
        <v>100</v>
      </c>
      <c r="BD222" s="49">
        <f t="shared" si="1009"/>
        <v>24605.7</v>
      </c>
      <c r="BE222" s="49">
        <f t="shared" si="1009"/>
        <v>12664.81436</v>
      </c>
      <c r="BF222" s="49">
        <f t="shared" si="1009"/>
        <v>51.471058982268339</v>
      </c>
      <c r="BG222" s="49">
        <f t="shared" ref="BG222:CP222" si="1016">BG223+BG224+BG225+BG226+BG227+BG228</f>
        <v>0</v>
      </c>
      <c r="BH222" s="49">
        <f t="shared" si="1016"/>
        <v>0</v>
      </c>
      <c r="BI222" s="49">
        <f t="shared" si="1016"/>
        <v>0</v>
      </c>
      <c r="BJ222" s="49">
        <f t="shared" ref="BJ222:BL222" si="1017">BJ223+BJ224+BJ225+BJ226+BJ227+BJ228</f>
        <v>0</v>
      </c>
      <c r="BK222" s="49">
        <f t="shared" si="1017"/>
        <v>0</v>
      </c>
      <c r="BL222" s="49">
        <f t="shared" si="1017"/>
        <v>0</v>
      </c>
      <c r="BM222" s="49">
        <f t="shared" si="1016"/>
        <v>3505</v>
      </c>
      <c r="BN222" s="49">
        <f t="shared" si="1016"/>
        <v>2256.0727200000001</v>
      </c>
      <c r="BO222" s="49">
        <f t="shared" si="1016"/>
        <v>64.367267332382312</v>
      </c>
      <c r="BP222" s="49">
        <f t="shared" ref="BP222:BQ222" si="1018">BP223+BP224+BP225+BP226+BP227+BP228</f>
        <v>560</v>
      </c>
      <c r="BQ222" s="49">
        <f t="shared" si="1018"/>
        <v>248.6713</v>
      </c>
      <c r="BR222" s="49">
        <f t="shared" ref="BR222:BR223" si="1019">BQ222/BP222*100</f>
        <v>44.405589285714285</v>
      </c>
      <c r="BS222" s="49">
        <f t="shared" si="1016"/>
        <v>0</v>
      </c>
      <c r="BT222" s="49">
        <f t="shared" si="1016"/>
        <v>0</v>
      </c>
      <c r="BU222" s="49">
        <f t="shared" si="1016"/>
        <v>0</v>
      </c>
      <c r="BV222" s="49">
        <f t="shared" si="1016"/>
        <v>0</v>
      </c>
      <c r="BW222" s="49">
        <f t="shared" si="1016"/>
        <v>0</v>
      </c>
      <c r="BX222" s="49">
        <f t="shared" si="1016"/>
        <v>0</v>
      </c>
      <c r="BY222" s="49">
        <f t="shared" si="1016"/>
        <v>0</v>
      </c>
      <c r="BZ222" s="49">
        <f t="shared" si="1016"/>
        <v>0</v>
      </c>
      <c r="CA222" s="49">
        <f t="shared" si="1016"/>
        <v>0</v>
      </c>
      <c r="CB222" s="49">
        <f t="shared" ref="CB222:CD222" si="1020">CB223+CB224+CB225+CB226+CB227+CB228</f>
        <v>0</v>
      </c>
      <c r="CC222" s="49">
        <f t="shared" si="1020"/>
        <v>0</v>
      </c>
      <c r="CD222" s="49">
        <f t="shared" si="1020"/>
        <v>0</v>
      </c>
      <c r="CE222" s="49">
        <f t="shared" si="1016"/>
        <v>0</v>
      </c>
      <c r="CF222" s="49">
        <f t="shared" si="1016"/>
        <v>0</v>
      </c>
      <c r="CG222" s="49">
        <f t="shared" si="1016"/>
        <v>0</v>
      </c>
      <c r="CH222" s="49">
        <f t="shared" si="1016"/>
        <v>0</v>
      </c>
      <c r="CI222" s="49">
        <f t="shared" si="1016"/>
        <v>0</v>
      </c>
      <c r="CJ222" s="49">
        <f t="shared" si="1016"/>
        <v>0</v>
      </c>
      <c r="CK222" s="49">
        <f t="shared" si="1016"/>
        <v>0</v>
      </c>
      <c r="CL222" s="49">
        <f t="shared" si="1016"/>
        <v>0</v>
      </c>
      <c r="CM222" s="48"/>
      <c r="CN222" s="49">
        <f t="shared" si="1016"/>
        <v>318.39999999999998</v>
      </c>
      <c r="CO222" s="49">
        <f t="shared" si="1016"/>
        <v>0</v>
      </c>
      <c r="CP222" s="49">
        <f t="shared" si="1016"/>
        <v>0</v>
      </c>
      <c r="CQ222" s="49">
        <f t="shared" ref="CQ222:DA222" si="1021">CQ223+CQ224+CQ225+CQ226+CQ227+CQ228</f>
        <v>0</v>
      </c>
      <c r="CR222" s="49">
        <f t="shared" si="1021"/>
        <v>0</v>
      </c>
      <c r="CS222" s="49">
        <f t="shared" si="1021"/>
        <v>0</v>
      </c>
      <c r="CT222" s="49">
        <f t="shared" ref="CT222:CV222" si="1022">CT223+CT224+CT225+CT226+CT227+CT228</f>
        <v>0</v>
      </c>
      <c r="CU222" s="49">
        <f t="shared" si="1022"/>
        <v>0</v>
      </c>
      <c r="CV222" s="49">
        <f t="shared" si="1022"/>
        <v>0</v>
      </c>
      <c r="CW222" s="49">
        <f t="shared" si="1021"/>
        <v>6019</v>
      </c>
      <c r="CX222" s="49">
        <f t="shared" si="1021"/>
        <v>3661.4958900000001</v>
      </c>
      <c r="CY222" s="49">
        <f t="shared" si="159"/>
        <v>60.83229589632829</v>
      </c>
      <c r="CZ222" s="49">
        <f t="shared" si="1021"/>
        <v>14391</v>
      </c>
      <c r="DA222" s="49">
        <f t="shared" si="1021"/>
        <v>14391</v>
      </c>
      <c r="DB222" s="48">
        <f t="shared" si="780"/>
        <v>100</v>
      </c>
      <c r="DC222" s="49">
        <f t="shared" ref="DC222:DD222" si="1023">DC223+DC224+DC225+DC226+DC227+DC228</f>
        <v>6154.9</v>
      </c>
      <c r="DD222" s="49">
        <f t="shared" si="1023"/>
        <v>3152.4608599999997</v>
      </c>
      <c r="DE222" s="49">
        <f>DD222/DC222*100</f>
        <v>51.218717769581957</v>
      </c>
      <c r="DF222" s="49">
        <f t="shared" ref="DF222:DG222" si="1024">DF223+DF224+DF225+DF226+DF227+DF228</f>
        <v>1000</v>
      </c>
      <c r="DG222" s="49">
        <f t="shared" si="1024"/>
        <v>133.19999999999999</v>
      </c>
      <c r="DH222" s="49">
        <f t="shared" ref="DH222:DH223" si="1025">DG222/DF222*100</f>
        <v>13.319999999999999</v>
      </c>
      <c r="DI222" s="49">
        <f t="shared" ref="DI222:DN222" si="1026">DI223+DI224+DI225+DI226+DI227+DI228</f>
        <v>5000</v>
      </c>
      <c r="DJ222" s="49">
        <f t="shared" si="1026"/>
        <v>2000</v>
      </c>
      <c r="DK222" s="49">
        <f t="shared" si="1026"/>
        <v>40</v>
      </c>
      <c r="DL222" s="49">
        <f t="shared" si="1026"/>
        <v>5000</v>
      </c>
      <c r="DM222" s="49">
        <f t="shared" si="1026"/>
        <v>5000</v>
      </c>
      <c r="DN222" s="49">
        <f t="shared" si="1026"/>
        <v>100</v>
      </c>
      <c r="DO222" s="49">
        <f t="shared" ref="DO222:DQ222" si="1027">DO223+DO224+DO225+DO226+DO227+DO228</f>
        <v>0</v>
      </c>
      <c r="DP222" s="49">
        <f t="shared" si="1027"/>
        <v>0</v>
      </c>
      <c r="DQ222" s="49">
        <f t="shared" si="1027"/>
        <v>0</v>
      </c>
      <c r="DR222" s="49">
        <f t="shared" ref="DR222:DT222" si="1028">DR223+DR224+DR225+DR226+DR227+DR228</f>
        <v>0</v>
      </c>
      <c r="DS222" s="49">
        <f t="shared" si="1028"/>
        <v>0</v>
      </c>
      <c r="DT222" s="49">
        <f t="shared" si="1028"/>
        <v>0</v>
      </c>
      <c r="DU222" s="49">
        <f t="shared" ref="DU222:DW222" si="1029">DU223+DU224+DU225+DU226+DU227+DU228</f>
        <v>0</v>
      </c>
      <c r="DV222" s="49">
        <f t="shared" si="1029"/>
        <v>0</v>
      </c>
      <c r="DW222" s="49">
        <f t="shared" si="1029"/>
        <v>0</v>
      </c>
      <c r="DX222" s="49">
        <f t="shared" ref="DX222:EB222" si="1030">DX223+DX224+DX225+DX226+DX227+DX228</f>
        <v>0</v>
      </c>
      <c r="DY222" s="49">
        <f t="shared" si="1030"/>
        <v>0</v>
      </c>
      <c r="DZ222" s="49">
        <f t="shared" si="1030"/>
        <v>0</v>
      </c>
      <c r="EA222" s="49">
        <f t="shared" si="1030"/>
        <v>0</v>
      </c>
      <c r="EB222" s="49">
        <f t="shared" si="1030"/>
        <v>0</v>
      </c>
      <c r="EC222" s="49"/>
      <c r="ED222" s="49">
        <f t="shared" ref="ED222:EL222" si="1031">ED223+ED224+ED225+ED226+ED227+ED228</f>
        <v>0</v>
      </c>
      <c r="EE222" s="49">
        <f t="shared" si="1031"/>
        <v>0</v>
      </c>
      <c r="EF222" s="49">
        <f t="shared" si="1031"/>
        <v>0</v>
      </c>
      <c r="EG222" s="49">
        <f t="shared" si="1031"/>
        <v>0</v>
      </c>
      <c r="EH222" s="49">
        <f t="shared" si="1031"/>
        <v>0</v>
      </c>
      <c r="EI222" s="49">
        <f t="shared" si="1031"/>
        <v>0</v>
      </c>
      <c r="EJ222" s="49">
        <f t="shared" si="1031"/>
        <v>0</v>
      </c>
      <c r="EK222" s="49">
        <f t="shared" si="1031"/>
        <v>0</v>
      </c>
      <c r="EL222" s="49">
        <f t="shared" si="1031"/>
        <v>0</v>
      </c>
      <c r="EM222" s="49">
        <f t="shared" ref="EM222:EO222" si="1032">EM223+EM224+EM225+EM226+EM227+EM228</f>
        <v>0</v>
      </c>
      <c r="EN222" s="49">
        <f t="shared" si="1032"/>
        <v>0</v>
      </c>
      <c r="EO222" s="49">
        <f t="shared" si="1032"/>
        <v>0</v>
      </c>
      <c r="EP222" s="49">
        <f t="shared" ref="EP222:ER222" si="1033">EP223+EP224+EP225+EP226+EP227+EP228</f>
        <v>0</v>
      </c>
      <c r="EQ222" s="49">
        <f t="shared" si="1033"/>
        <v>0</v>
      </c>
      <c r="ER222" s="49">
        <f t="shared" si="1033"/>
        <v>0</v>
      </c>
      <c r="ES222" s="49">
        <f t="shared" ref="ES222:EU222" si="1034">ES223+ES224+ES225+ES226+ES227+ES228</f>
        <v>0</v>
      </c>
      <c r="ET222" s="49">
        <f t="shared" si="1034"/>
        <v>0</v>
      </c>
      <c r="EU222" s="49">
        <f t="shared" si="1034"/>
        <v>0</v>
      </c>
      <c r="EV222" s="49">
        <f t="shared" ref="EV222:EX222" si="1035">EV223+EV224+EV225+EV226+EV227+EV228</f>
        <v>0</v>
      </c>
      <c r="EW222" s="49">
        <f t="shared" si="1035"/>
        <v>0</v>
      </c>
      <c r="EX222" s="49">
        <f t="shared" si="1035"/>
        <v>0</v>
      </c>
      <c r="EY222" s="49"/>
      <c r="EZ222" s="49"/>
      <c r="FA222" s="48"/>
      <c r="FB222" s="49">
        <f t="shared" ref="FB222:FC222" si="1036">FB223+FB224+FB225+FB226+FB227+FB228</f>
        <v>0</v>
      </c>
      <c r="FC222" s="49">
        <f t="shared" si="1036"/>
        <v>0</v>
      </c>
      <c r="FD222" s="48"/>
      <c r="FE222" s="49">
        <f t="shared" ref="FE222:FF222" si="1037">FE223+FE224+FE225+FE226+FE227+FE228</f>
        <v>0</v>
      </c>
      <c r="FF222" s="49">
        <f t="shared" si="1037"/>
        <v>0</v>
      </c>
      <c r="FG222" s="48"/>
      <c r="FH222" s="49">
        <f t="shared" ref="FH222:FI222" si="1038">FH223+FH224+FH225+FH226+FH227+FH228</f>
        <v>3000</v>
      </c>
      <c r="FI222" s="49">
        <f t="shared" si="1038"/>
        <v>3000</v>
      </c>
      <c r="FJ222" s="48">
        <f t="shared" ref="FJ222:FJ223" si="1039">FI222/FH222*100</f>
        <v>100</v>
      </c>
      <c r="FK222" s="49">
        <f t="shared" ref="FK222:FL222" si="1040">FK223+FK224+FK225+FK226+FK227+FK228</f>
        <v>2938.1</v>
      </c>
      <c r="FL222" s="49">
        <f t="shared" si="1040"/>
        <v>2938.1</v>
      </c>
      <c r="FM222" s="48">
        <f t="shared" ref="FM222:FM223" si="1041">FL222/FK222*100</f>
        <v>100</v>
      </c>
      <c r="FN222" s="49">
        <f t="shared" ref="FN222:FO222" si="1042">FN223+FN224+FN225+FN226+FN227+FN228</f>
        <v>139.9</v>
      </c>
      <c r="FO222" s="49">
        <f t="shared" si="1042"/>
        <v>139.9</v>
      </c>
      <c r="FP222" s="48">
        <f t="shared" ref="FP222:FP223" si="1043">FO222/FN222*100</f>
        <v>100</v>
      </c>
      <c r="FQ222" s="49">
        <f t="shared" ref="FQ222:FR222" si="1044">FQ223+FQ224+FQ225+FQ226+FQ227+FQ228</f>
        <v>11772</v>
      </c>
      <c r="FR222" s="49">
        <f t="shared" si="1044"/>
        <v>10484.64</v>
      </c>
      <c r="FS222" s="48">
        <f t="shared" ref="FS222:FS230" si="1045">FR222/FQ222*100</f>
        <v>89.064220183486228</v>
      </c>
      <c r="FT222" s="49"/>
      <c r="FU222" s="49"/>
      <c r="FV222" s="48"/>
      <c r="FW222" s="49"/>
      <c r="FX222" s="49"/>
      <c r="FY222" s="48"/>
      <c r="FZ222" s="49"/>
      <c r="GA222" s="49"/>
      <c r="GB222" s="48"/>
      <c r="GC222" s="49"/>
      <c r="GD222" s="49"/>
      <c r="GE222" s="48"/>
      <c r="GF222" s="49"/>
      <c r="GG222" s="49"/>
      <c r="GH222" s="48"/>
      <c r="GI222" s="49"/>
      <c r="GJ222" s="49"/>
      <c r="GK222" s="48"/>
      <c r="GL222" s="49">
        <f t="shared" ref="GL222:GM222" si="1046">GL223+GL224+GL225+GL226+GL227+GL228</f>
        <v>0</v>
      </c>
      <c r="GM222" s="49">
        <f t="shared" si="1046"/>
        <v>0</v>
      </c>
      <c r="GN222" s="48"/>
      <c r="GO222" s="49">
        <f t="shared" ref="GO222:GQ222" si="1047">GO223+GO224+GO225+GO226+GO227+GO228</f>
        <v>0</v>
      </c>
      <c r="GP222" s="49">
        <f t="shared" si="1047"/>
        <v>0</v>
      </c>
      <c r="GQ222" s="49">
        <f t="shared" si="1047"/>
        <v>0</v>
      </c>
      <c r="GR222" s="49">
        <f t="shared" ref="GR222:GT222" si="1048">GR223+GR224+GR225+GR226+GR227+GR228</f>
        <v>0</v>
      </c>
      <c r="GS222" s="49">
        <f t="shared" si="1048"/>
        <v>0</v>
      </c>
      <c r="GT222" s="49">
        <f t="shared" si="1048"/>
        <v>0</v>
      </c>
      <c r="GU222" s="49"/>
      <c r="GV222" s="49"/>
      <c r="GW222" s="48"/>
      <c r="GX222" s="49"/>
      <c r="GY222" s="49"/>
      <c r="GZ222" s="48"/>
      <c r="HA222" s="49"/>
      <c r="HB222" s="49"/>
      <c r="HC222" s="48"/>
      <c r="HD222" s="49"/>
      <c r="HE222" s="49"/>
      <c r="HF222" s="48"/>
      <c r="HG222" s="49"/>
      <c r="HH222" s="49"/>
      <c r="HI222" s="48"/>
      <c r="HJ222" s="49"/>
      <c r="HK222" s="49"/>
      <c r="HL222" s="48"/>
      <c r="HM222" s="49"/>
      <c r="HN222" s="49"/>
      <c r="HO222" s="48"/>
      <c r="HP222" s="49"/>
      <c r="HQ222" s="49"/>
      <c r="HR222" s="48"/>
      <c r="HS222" s="49"/>
      <c r="HT222" s="49"/>
      <c r="HU222" s="48"/>
    </row>
    <row r="223" spans="1:229" s="18" customFormat="1" ht="30.75" customHeight="1" x14ac:dyDescent="0.25">
      <c r="A223" s="23" t="s">
        <v>273</v>
      </c>
      <c r="B223" s="159">
        <f t="shared" si="960"/>
        <v>70180.215629999992</v>
      </c>
      <c r="C223" s="159">
        <f t="shared" si="961"/>
        <v>45846.570760000002</v>
      </c>
      <c r="D223" s="42">
        <f t="shared" si="230"/>
        <v>65.326916351624789</v>
      </c>
      <c r="E223" s="42"/>
      <c r="F223" s="42"/>
      <c r="G223" s="42"/>
      <c r="H223" s="46"/>
      <c r="I223" s="46"/>
      <c r="J223" s="42"/>
      <c r="K223" s="46"/>
      <c r="L223" s="46"/>
      <c r="M223" s="42"/>
      <c r="N223" s="46"/>
      <c r="O223" s="46"/>
      <c r="P223" s="42"/>
      <c r="Q223" s="46"/>
      <c r="R223" s="46"/>
      <c r="S223" s="42"/>
      <c r="T223" s="46"/>
      <c r="U223" s="46"/>
      <c r="V223" s="42"/>
      <c r="W223" s="42"/>
      <c r="X223" s="42"/>
      <c r="Y223" s="42"/>
      <c r="Z223" s="42"/>
      <c r="AA223" s="42"/>
      <c r="AB223" s="42"/>
      <c r="AC223" s="46">
        <v>0</v>
      </c>
      <c r="AD223" s="46">
        <v>0</v>
      </c>
      <c r="AE223" s="42"/>
      <c r="AF223" s="46"/>
      <c r="AG223" s="46"/>
      <c r="AH223" s="46"/>
      <c r="AI223" s="46">
        <v>102.04082000000001</v>
      </c>
      <c r="AJ223" s="46">
        <v>102.04082000000001</v>
      </c>
      <c r="AK223" s="42">
        <f t="shared" si="969"/>
        <v>100</v>
      </c>
      <c r="AL223" s="46"/>
      <c r="AM223" s="46"/>
      <c r="AN223" s="42"/>
      <c r="AO223" s="46">
        <v>65.174809999999994</v>
      </c>
      <c r="AP223" s="46">
        <v>65.174809999999994</v>
      </c>
      <c r="AQ223" s="42">
        <f>AP223/AO223*100</f>
        <v>100</v>
      </c>
      <c r="AR223" s="46"/>
      <c r="AS223" s="46"/>
      <c r="AT223" s="42"/>
      <c r="AU223" s="46"/>
      <c r="AV223" s="46"/>
      <c r="AW223" s="42"/>
      <c r="AX223" s="42"/>
      <c r="AY223" s="42"/>
      <c r="AZ223" s="42"/>
      <c r="BA223" s="46">
        <v>0</v>
      </c>
      <c r="BB223" s="46"/>
      <c r="BC223" s="42"/>
      <c r="BD223" s="46">
        <v>24605.7</v>
      </c>
      <c r="BE223" s="42">
        <v>12664.81436</v>
      </c>
      <c r="BF223" s="46">
        <f t="shared" si="149"/>
        <v>51.471058982268339</v>
      </c>
      <c r="BG223" s="46"/>
      <c r="BH223" s="46"/>
      <c r="BI223" s="46"/>
      <c r="BJ223" s="46"/>
      <c r="BK223" s="46"/>
      <c r="BL223" s="46"/>
      <c r="BM223" s="46">
        <v>3505</v>
      </c>
      <c r="BN223" s="46">
        <v>2256.0727200000001</v>
      </c>
      <c r="BO223" s="46">
        <f t="shared" si="152"/>
        <v>64.367267332382312</v>
      </c>
      <c r="BP223" s="46">
        <v>560</v>
      </c>
      <c r="BQ223" s="46">
        <v>248.6713</v>
      </c>
      <c r="BR223" s="46">
        <f t="shared" si="1019"/>
        <v>44.405589285714285</v>
      </c>
      <c r="BS223" s="46"/>
      <c r="BT223" s="139"/>
      <c r="BU223" s="139"/>
      <c r="BV223" s="46"/>
      <c r="BW223" s="139"/>
      <c r="BX223" s="139"/>
      <c r="BY223" s="46"/>
      <c r="BZ223" s="139"/>
      <c r="CA223" s="139"/>
      <c r="CB223" s="46"/>
      <c r="CC223" s="139"/>
      <c r="CD223" s="139"/>
      <c r="CE223" s="46"/>
      <c r="CF223" s="139"/>
      <c r="CG223" s="139"/>
      <c r="CH223" s="46"/>
      <c r="CI223" s="139"/>
      <c r="CJ223" s="139"/>
      <c r="CK223" s="46"/>
      <c r="CL223" s="139"/>
      <c r="CM223" s="42"/>
      <c r="CN223" s="46">
        <v>318.39999999999998</v>
      </c>
      <c r="CO223" s="139"/>
      <c r="CP223" s="139"/>
      <c r="CQ223" s="46"/>
      <c r="CR223" s="139"/>
      <c r="CS223" s="139"/>
      <c r="CT223" s="46"/>
      <c r="CU223" s="139"/>
      <c r="CV223" s="139"/>
      <c r="CW223" s="46">
        <v>6019</v>
      </c>
      <c r="CX223" s="46">
        <v>3661.4958900000001</v>
      </c>
      <c r="CY223" s="46">
        <f t="shared" si="159"/>
        <v>60.83229589632829</v>
      </c>
      <c r="CZ223" s="46"/>
      <c r="DA223" s="139"/>
      <c r="DB223" s="42"/>
      <c r="DC223" s="46">
        <v>6154.9</v>
      </c>
      <c r="DD223" s="46">
        <v>3152.4608599999997</v>
      </c>
      <c r="DE223" s="46">
        <f>DD223/DC223*100</f>
        <v>51.218717769581957</v>
      </c>
      <c r="DF223" s="46">
        <v>1000</v>
      </c>
      <c r="DG223" s="139">
        <v>133.19999999999999</v>
      </c>
      <c r="DH223" s="46">
        <f t="shared" si="1025"/>
        <v>13.319999999999999</v>
      </c>
      <c r="DI223" s="46">
        <v>5000</v>
      </c>
      <c r="DJ223" s="46">
        <v>2000</v>
      </c>
      <c r="DK223" s="46">
        <f t="shared" ref="DK223" si="1049">DJ223/DI223*100</f>
        <v>40</v>
      </c>
      <c r="DL223" s="46">
        <v>5000</v>
      </c>
      <c r="DM223" s="46">
        <v>5000</v>
      </c>
      <c r="DN223" s="46">
        <f t="shared" ref="DN223" si="1050">DM223/DL223*100</f>
        <v>100</v>
      </c>
      <c r="DO223" s="46"/>
      <c r="DP223" s="139"/>
      <c r="DQ223" s="139"/>
      <c r="DR223" s="46"/>
      <c r="DS223" s="139"/>
      <c r="DT223" s="139"/>
      <c r="DU223" s="46"/>
      <c r="DV223" s="139"/>
      <c r="DW223" s="139"/>
      <c r="DX223" s="46"/>
      <c r="DY223" s="139"/>
      <c r="DZ223" s="139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>
        <v>0</v>
      </c>
      <c r="EW223" s="46">
        <v>0</v>
      </c>
      <c r="EX223" s="42"/>
      <c r="EY223" s="46"/>
      <c r="EZ223" s="46"/>
      <c r="FA223" s="42"/>
      <c r="FB223" s="46"/>
      <c r="FC223" s="46"/>
      <c r="FD223" s="42"/>
      <c r="FE223" s="46"/>
      <c r="FF223" s="46"/>
      <c r="FG223" s="42"/>
      <c r="FH223" s="46">
        <v>3000</v>
      </c>
      <c r="FI223" s="46">
        <v>3000</v>
      </c>
      <c r="FJ223" s="42">
        <f t="shared" si="1039"/>
        <v>100</v>
      </c>
      <c r="FK223" s="46">
        <v>2938.1</v>
      </c>
      <c r="FL223" s="46">
        <v>2938.1</v>
      </c>
      <c r="FM223" s="42">
        <f t="shared" si="1041"/>
        <v>100</v>
      </c>
      <c r="FN223" s="46">
        <v>139.9</v>
      </c>
      <c r="FO223" s="46">
        <v>139.9</v>
      </c>
      <c r="FP223" s="42">
        <f t="shared" si="1043"/>
        <v>100</v>
      </c>
      <c r="FQ223" s="46">
        <v>11772</v>
      </c>
      <c r="FR223" s="46">
        <v>10484.64</v>
      </c>
      <c r="FS223" s="42">
        <f t="shared" si="1045"/>
        <v>89.064220183486228</v>
      </c>
      <c r="FT223" s="46"/>
      <c r="FU223" s="46"/>
      <c r="FV223" s="42"/>
      <c r="FW223" s="46"/>
      <c r="FX223" s="46"/>
      <c r="FY223" s="42"/>
      <c r="FZ223" s="46"/>
      <c r="GA223" s="46"/>
      <c r="GB223" s="42"/>
      <c r="GC223" s="46"/>
      <c r="GD223" s="46"/>
      <c r="GE223" s="42"/>
      <c r="GF223" s="46"/>
      <c r="GG223" s="46"/>
      <c r="GH223" s="42"/>
      <c r="GI223" s="46"/>
      <c r="GJ223" s="46"/>
      <c r="GK223" s="42"/>
      <c r="GL223" s="46"/>
      <c r="GM223" s="46"/>
      <c r="GN223" s="42"/>
      <c r="GO223" s="46"/>
      <c r="GP223" s="139"/>
      <c r="GQ223" s="139"/>
      <c r="GR223" s="46"/>
      <c r="GS223" s="139"/>
      <c r="GT223" s="139"/>
      <c r="GU223" s="46"/>
      <c r="GV223" s="46"/>
      <c r="GW223" s="42"/>
      <c r="GX223" s="46"/>
      <c r="GY223" s="46"/>
      <c r="GZ223" s="42"/>
      <c r="HA223" s="46"/>
      <c r="HB223" s="46"/>
      <c r="HC223" s="42"/>
      <c r="HD223" s="46"/>
      <c r="HE223" s="46"/>
      <c r="HF223" s="42"/>
      <c r="HG223" s="46"/>
      <c r="HH223" s="46"/>
      <c r="HI223" s="42"/>
      <c r="HJ223" s="46"/>
      <c r="HK223" s="46"/>
      <c r="HL223" s="42"/>
      <c r="HM223" s="46"/>
      <c r="HN223" s="46"/>
      <c r="HO223" s="42"/>
      <c r="HP223" s="46"/>
      <c r="HQ223" s="46"/>
      <c r="HR223" s="42"/>
      <c r="HS223" s="46"/>
      <c r="HT223" s="46"/>
      <c r="HU223" s="42"/>
    </row>
    <row r="224" spans="1:229" s="18" customFormat="1" ht="15.75" x14ac:dyDescent="0.25">
      <c r="A224" s="23" t="s">
        <v>484</v>
      </c>
      <c r="B224" s="159">
        <f t="shared" si="960"/>
        <v>3985.8932</v>
      </c>
      <c r="C224" s="159">
        <f t="shared" si="961"/>
        <v>3985.8932</v>
      </c>
      <c r="D224" s="42">
        <f t="shared" si="230"/>
        <v>100</v>
      </c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>
        <v>1063.8932</v>
      </c>
      <c r="AY224" s="42">
        <v>1063.8932</v>
      </c>
      <c r="AZ224" s="42">
        <f t="shared" si="962"/>
        <v>100</v>
      </c>
      <c r="BA224" s="42"/>
      <c r="BB224" s="42"/>
      <c r="BC224" s="42"/>
      <c r="BD224" s="143"/>
      <c r="BE224" s="143"/>
      <c r="BF224" s="143"/>
      <c r="BG224" s="42"/>
      <c r="BH224" s="42"/>
      <c r="BI224" s="140"/>
      <c r="BJ224" s="42"/>
      <c r="BK224" s="42"/>
      <c r="BL224" s="140"/>
      <c r="BM224" s="42"/>
      <c r="BN224" s="42"/>
      <c r="BO224" s="140"/>
      <c r="BP224" s="42"/>
      <c r="BQ224" s="42"/>
      <c r="BR224" s="140"/>
      <c r="BS224" s="42"/>
      <c r="BT224" s="42"/>
      <c r="BU224" s="140"/>
      <c r="BV224" s="42"/>
      <c r="BW224" s="42"/>
      <c r="BX224" s="140"/>
      <c r="BY224" s="42"/>
      <c r="BZ224" s="42"/>
      <c r="CA224" s="140"/>
      <c r="CB224" s="42"/>
      <c r="CC224" s="42"/>
      <c r="CD224" s="140"/>
      <c r="CE224" s="42"/>
      <c r="CF224" s="42"/>
      <c r="CG224" s="140"/>
      <c r="CH224" s="42"/>
      <c r="CI224" s="42"/>
      <c r="CJ224" s="140"/>
      <c r="CK224" s="42"/>
      <c r="CL224" s="42"/>
      <c r="CM224" s="42"/>
      <c r="CN224" s="42"/>
      <c r="CO224" s="42"/>
      <c r="CP224" s="140"/>
      <c r="CQ224" s="46"/>
      <c r="CR224" s="42"/>
      <c r="CS224" s="140"/>
      <c r="CT224" s="46"/>
      <c r="CU224" s="42"/>
      <c r="CV224" s="140"/>
      <c r="CW224" s="46"/>
      <c r="CX224" s="42"/>
      <c r="CY224" s="140"/>
      <c r="CZ224" s="46">
        <v>2922</v>
      </c>
      <c r="DA224" s="42">
        <v>2922</v>
      </c>
      <c r="DB224" s="42">
        <f t="shared" si="780"/>
        <v>100</v>
      </c>
      <c r="DC224" s="46"/>
      <c r="DD224" s="42"/>
      <c r="DE224" s="140"/>
      <c r="DF224" s="46"/>
      <c r="DG224" s="42"/>
      <c r="DH224" s="140"/>
      <c r="DI224" s="42"/>
      <c r="DJ224" s="42"/>
      <c r="DK224" s="140"/>
      <c r="DL224" s="42"/>
      <c r="DM224" s="42"/>
      <c r="DN224" s="140"/>
      <c r="DO224" s="46"/>
      <c r="DP224" s="42"/>
      <c r="DQ224" s="140"/>
      <c r="DR224" s="46"/>
      <c r="DS224" s="42"/>
      <c r="DT224" s="140"/>
      <c r="DU224" s="46"/>
      <c r="DV224" s="42"/>
      <c r="DW224" s="140"/>
      <c r="DX224" s="46"/>
      <c r="DY224" s="42"/>
      <c r="DZ224" s="140"/>
      <c r="EA224" s="42"/>
      <c r="EB224" s="42"/>
      <c r="EC224" s="140"/>
      <c r="ED224" s="42"/>
      <c r="EE224" s="42"/>
      <c r="EF224" s="140"/>
      <c r="EG224" s="42"/>
      <c r="EH224" s="42"/>
      <c r="EI224" s="140"/>
      <c r="EJ224" s="42"/>
      <c r="EK224" s="42"/>
      <c r="EL224" s="140"/>
      <c r="EM224" s="42"/>
      <c r="EN224" s="42"/>
      <c r="EO224" s="140"/>
      <c r="EP224" s="42"/>
      <c r="EQ224" s="42"/>
      <c r="ER224" s="140"/>
      <c r="ES224" s="42"/>
      <c r="ET224" s="42"/>
      <c r="EU224" s="140"/>
      <c r="EV224" s="42"/>
      <c r="EW224" s="42"/>
      <c r="EX224" s="42"/>
      <c r="EY224" s="42"/>
      <c r="EZ224" s="42"/>
      <c r="FA224" s="42"/>
      <c r="FB224" s="42"/>
      <c r="FC224" s="42"/>
      <c r="FD224" s="42"/>
      <c r="FE224" s="42"/>
      <c r="FF224" s="42"/>
      <c r="FG224" s="42"/>
      <c r="FH224" s="42"/>
      <c r="FI224" s="42"/>
      <c r="FJ224" s="42"/>
      <c r="FK224" s="42"/>
      <c r="FL224" s="42"/>
      <c r="FM224" s="42"/>
      <c r="FN224" s="42"/>
      <c r="FO224" s="42"/>
      <c r="FP224" s="42"/>
      <c r="FQ224" s="42"/>
      <c r="FR224" s="42"/>
      <c r="FS224" s="42"/>
      <c r="FT224" s="42"/>
      <c r="FU224" s="42"/>
      <c r="FV224" s="42"/>
      <c r="FW224" s="42"/>
      <c r="FX224" s="42"/>
      <c r="FY224" s="42"/>
      <c r="FZ224" s="42"/>
      <c r="GA224" s="42"/>
      <c r="GB224" s="42"/>
      <c r="GC224" s="42"/>
      <c r="GD224" s="42"/>
      <c r="GE224" s="42"/>
      <c r="GF224" s="42"/>
      <c r="GG224" s="42"/>
      <c r="GH224" s="42"/>
      <c r="GI224" s="42"/>
      <c r="GJ224" s="42"/>
      <c r="GK224" s="42"/>
      <c r="GL224" s="42"/>
      <c r="GM224" s="42"/>
      <c r="GN224" s="42"/>
      <c r="GO224" s="46"/>
      <c r="GP224" s="42"/>
      <c r="GQ224" s="140"/>
      <c r="GR224" s="46"/>
      <c r="GS224" s="42"/>
      <c r="GT224" s="140"/>
      <c r="GU224" s="42"/>
      <c r="GV224" s="42"/>
      <c r="GW224" s="42"/>
      <c r="GX224" s="42"/>
      <c r="GY224" s="42"/>
      <c r="GZ224" s="42"/>
      <c r="HA224" s="42"/>
      <c r="HB224" s="42"/>
      <c r="HC224" s="42"/>
      <c r="HD224" s="42"/>
      <c r="HE224" s="42"/>
      <c r="HF224" s="42"/>
      <c r="HG224" s="42"/>
      <c r="HH224" s="42"/>
      <c r="HI224" s="42"/>
      <c r="HJ224" s="42"/>
      <c r="HK224" s="42"/>
      <c r="HL224" s="42"/>
      <c r="HM224" s="42"/>
      <c r="HN224" s="42"/>
      <c r="HO224" s="42"/>
      <c r="HP224" s="42"/>
      <c r="HQ224" s="42"/>
      <c r="HR224" s="42"/>
      <c r="HS224" s="42"/>
      <c r="HT224" s="42"/>
      <c r="HU224" s="42"/>
    </row>
    <row r="225" spans="1:229" s="18" customFormat="1" ht="15.75" x14ac:dyDescent="0.25">
      <c r="A225" s="23" t="s">
        <v>408</v>
      </c>
      <c r="B225" s="159">
        <f t="shared" si="960"/>
        <v>0</v>
      </c>
      <c r="C225" s="159">
        <f t="shared" si="961"/>
        <v>0</v>
      </c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143"/>
      <c r="BE225" s="143"/>
      <c r="BF225" s="143"/>
      <c r="BG225" s="42"/>
      <c r="BH225" s="42"/>
      <c r="BI225" s="140"/>
      <c r="BJ225" s="42"/>
      <c r="BK225" s="42"/>
      <c r="BL225" s="140"/>
      <c r="BM225" s="42"/>
      <c r="BN225" s="42"/>
      <c r="BO225" s="140"/>
      <c r="BP225" s="42"/>
      <c r="BQ225" s="42"/>
      <c r="BR225" s="140"/>
      <c r="BS225" s="42"/>
      <c r="BT225" s="42"/>
      <c r="BU225" s="140"/>
      <c r="BV225" s="42"/>
      <c r="BW225" s="42"/>
      <c r="BX225" s="140"/>
      <c r="BY225" s="42"/>
      <c r="BZ225" s="42"/>
      <c r="CA225" s="140"/>
      <c r="CB225" s="42"/>
      <c r="CC225" s="42"/>
      <c r="CD225" s="140"/>
      <c r="CE225" s="42"/>
      <c r="CF225" s="42"/>
      <c r="CG225" s="140"/>
      <c r="CH225" s="42"/>
      <c r="CI225" s="42"/>
      <c r="CJ225" s="140"/>
      <c r="CK225" s="42"/>
      <c r="CL225" s="42"/>
      <c r="CM225" s="42"/>
      <c r="CN225" s="42"/>
      <c r="CO225" s="42"/>
      <c r="CP225" s="140"/>
      <c r="CQ225" s="46"/>
      <c r="CR225" s="42"/>
      <c r="CS225" s="140"/>
      <c r="CT225" s="46"/>
      <c r="CU225" s="42"/>
      <c r="CV225" s="140"/>
      <c r="CW225" s="46"/>
      <c r="CX225" s="42"/>
      <c r="CY225" s="140"/>
      <c r="CZ225" s="46"/>
      <c r="DA225" s="42"/>
      <c r="DB225" s="42"/>
      <c r="DC225" s="46"/>
      <c r="DD225" s="42"/>
      <c r="DE225" s="140"/>
      <c r="DF225" s="46"/>
      <c r="DG225" s="42"/>
      <c r="DH225" s="140"/>
      <c r="DI225" s="42"/>
      <c r="DJ225" s="42"/>
      <c r="DK225" s="140"/>
      <c r="DL225" s="42"/>
      <c r="DM225" s="42"/>
      <c r="DN225" s="140"/>
      <c r="DO225" s="46"/>
      <c r="DP225" s="42"/>
      <c r="DQ225" s="140"/>
      <c r="DR225" s="46"/>
      <c r="DS225" s="42"/>
      <c r="DT225" s="140"/>
      <c r="DU225" s="46"/>
      <c r="DV225" s="42"/>
      <c r="DW225" s="140"/>
      <c r="DX225" s="46"/>
      <c r="DY225" s="42"/>
      <c r="DZ225" s="140"/>
      <c r="EA225" s="42"/>
      <c r="EB225" s="42"/>
      <c r="EC225" s="140"/>
      <c r="ED225" s="42"/>
      <c r="EE225" s="42"/>
      <c r="EF225" s="140"/>
      <c r="EG225" s="42"/>
      <c r="EH225" s="42"/>
      <c r="EI225" s="140"/>
      <c r="EJ225" s="42"/>
      <c r="EK225" s="42"/>
      <c r="EL225" s="140"/>
      <c r="EM225" s="42"/>
      <c r="EN225" s="42"/>
      <c r="EO225" s="140"/>
      <c r="EP225" s="42"/>
      <c r="EQ225" s="42"/>
      <c r="ER225" s="140"/>
      <c r="ES225" s="42"/>
      <c r="ET225" s="42"/>
      <c r="EU225" s="140"/>
      <c r="EV225" s="42"/>
      <c r="EW225" s="42"/>
      <c r="EX225" s="42"/>
      <c r="EY225" s="42"/>
      <c r="EZ225" s="42"/>
      <c r="FA225" s="42"/>
      <c r="FB225" s="42"/>
      <c r="FC225" s="42"/>
      <c r="FD225" s="42"/>
      <c r="FE225" s="42"/>
      <c r="FF225" s="42"/>
      <c r="FG225" s="42"/>
      <c r="FH225" s="42"/>
      <c r="FI225" s="42"/>
      <c r="FJ225" s="42"/>
      <c r="FK225" s="42"/>
      <c r="FL225" s="42"/>
      <c r="FM225" s="42"/>
      <c r="FN225" s="42"/>
      <c r="FO225" s="42"/>
      <c r="FP225" s="42"/>
      <c r="FQ225" s="42"/>
      <c r="FR225" s="42"/>
      <c r="FS225" s="42"/>
      <c r="FT225" s="42"/>
      <c r="FU225" s="42"/>
      <c r="FV225" s="42"/>
      <c r="FW225" s="42"/>
      <c r="FX225" s="42"/>
      <c r="FY225" s="42"/>
      <c r="FZ225" s="42"/>
      <c r="GA225" s="42"/>
      <c r="GB225" s="42"/>
      <c r="GC225" s="42"/>
      <c r="GD225" s="42"/>
      <c r="GE225" s="42"/>
      <c r="GF225" s="42"/>
      <c r="GG225" s="42"/>
      <c r="GH225" s="42"/>
      <c r="GI225" s="42"/>
      <c r="GJ225" s="42"/>
      <c r="GK225" s="42"/>
      <c r="GL225" s="42"/>
      <c r="GM225" s="42"/>
      <c r="GN225" s="42"/>
      <c r="GO225" s="46"/>
      <c r="GP225" s="42"/>
      <c r="GQ225" s="140"/>
      <c r="GR225" s="46"/>
      <c r="GS225" s="42"/>
      <c r="GT225" s="140"/>
      <c r="GU225" s="42"/>
      <c r="GV225" s="42"/>
      <c r="GW225" s="42"/>
      <c r="GX225" s="42"/>
      <c r="GY225" s="42"/>
      <c r="GZ225" s="42"/>
      <c r="HA225" s="42"/>
      <c r="HB225" s="42"/>
      <c r="HC225" s="42"/>
      <c r="HD225" s="42"/>
      <c r="HE225" s="42"/>
      <c r="HF225" s="42"/>
      <c r="HG225" s="42"/>
      <c r="HH225" s="42"/>
      <c r="HI225" s="42"/>
      <c r="HJ225" s="42"/>
      <c r="HK225" s="42"/>
      <c r="HL225" s="42"/>
      <c r="HM225" s="42"/>
      <c r="HN225" s="42"/>
      <c r="HO225" s="42"/>
      <c r="HP225" s="42"/>
      <c r="HQ225" s="42"/>
      <c r="HR225" s="42"/>
      <c r="HS225" s="42"/>
      <c r="HT225" s="42"/>
      <c r="HU225" s="42"/>
    </row>
    <row r="226" spans="1:229" s="18" customFormat="1" ht="15.75" x14ac:dyDescent="0.25">
      <c r="A226" s="23" t="s">
        <v>485</v>
      </c>
      <c r="B226" s="159">
        <f t="shared" si="960"/>
        <v>0</v>
      </c>
      <c r="C226" s="159">
        <f t="shared" si="961"/>
        <v>0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143"/>
      <c r="BE226" s="143"/>
      <c r="BF226" s="143"/>
      <c r="BG226" s="42"/>
      <c r="BH226" s="42"/>
      <c r="BI226" s="140"/>
      <c r="BJ226" s="42"/>
      <c r="BK226" s="42"/>
      <c r="BL226" s="140"/>
      <c r="BM226" s="42"/>
      <c r="BN226" s="42"/>
      <c r="BO226" s="140"/>
      <c r="BP226" s="42"/>
      <c r="BQ226" s="42"/>
      <c r="BR226" s="140"/>
      <c r="BS226" s="42"/>
      <c r="BT226" s="42"/>
      <c r="BU226" s="140"/>
      <c r="BV226" s="42"/>
      <c r="BW226" s="42"/>
      <c r="BX226" s="140"/>
      <c r="BY226" s="42"/>
      <c r="BZ226" s="42"/>
      <c r="CA226" s="140"/>
      <c r="CB226" s="42"/>
      <c r="CC226" s="42"/>
      <c r="CD226" s="140"/>
      <c r="CE226" s="42"/>
      <c r="CF226" s="42"/>
      <c r="CG226" s="140"/>
      <c r="CH226" s="42"/>
      <c r="CI226" s="42"/>
      <c r="CJ226" s="140"/>
      <c r="CK226" s="42"/>
      <c r="CL226" s="42"/>
      <c r="CM226" s="42"/>
      <c r="CN226" s="42"/>
      <c r="CO226" s="42"/>
      <c r="CP226" s="140"/>
      <c r="CQ226" s="46"/>
      <c r="CR226" s="42"/>
      <c r="CS226" s="140"/>
      <c r="CT226" s="46"/>
      <c r="CU226" s="42"/>
      <c r="CV226" s="140"/>
      <c r="CW226" s="46"/>
      <c r="CX226" s="42"/>
      <c r="CY226" s="140"/>
      <c r="CZ226" s="46"/>
      <c r="DA226" s="42"/>
      <c r="DB226" s="42"/>
      <c r="DC226" s="46"/>
      <c r="DD226" s="42"/>
      <c r="DE226" s="140"/>
      <c r="DF226" s="46"/>
      <c r="DG226" s="42"/>
      <c r="DH226" s="140"/>
      <c r="DI226" s="42"/>
      <c r="DJ226" s="42"/>
      <c r="DK226" s="140"/>
      <c r="DL226" s="42"/>
      <c r="DM226" s="42"/>
      <c r="DN226" s="140"/>
      <c r="DO226" s="46"/>
      <c r="DP226" s="42"/>
      <c r="DQ226" s="140"/>
      <c r="DR226" s="46"/>
      <c r="DS226" s="42"/>
      <c r="DT226" s="140"/>
      <c r="DU226" s="46"/>
      <c r="DV226" s="42"/>
      <c r="DW226" s="140"/>
      <c r="DX226" s="46"/>
      <c r="DY226" s="42"/>
      <c r="DZ226" s="140"/>
      <c r="EA226" s="42"/>
      <c r="EB226" s="42"/>
      <c r="EC226" s="140"/>
      <c r="ED226" s="42"/>
      <c r="EE226" s="42"/>
      <c r="EF226" s="140"/>
      <c r="EG226" s="42"/>
      <c r="EH226" s="42"/>
      <c r="EI226" s="140"/>
      <c r="EJ226" s="42"/>
      <c r="EK226" s="42"/>
      <c r="EL226" s="140"/>
      <c r="EM226" s="42"/>
      <c r="EN226" s="42"/>
      <c r="EO226" s="140"/>
      <c r="EP226" s="42"/>
      <c r="EQ226" s="42"/>
      <c r="ER226" s="140"/>
      <c r="ES226" s="42"/>
      <c r="ET226" s="42"/>
      <c r="EU226" s="140"/>
      <c r="EV226" s="42"/>
      <c r="EW226" s="42"/>
      <c r="EX226" s="42"/>
      <c r="EY226" s="42"/>
      <c r="EZ226" s="42"/>
      <c r="FA226" s="42"/>
      <c r="FB226" s="42"/>
      <c r="FC226" s="42"/>
      <c r="FD226" s="42"/>
      <c r="FE226" s="42"/>
      <c r="FF226" s="42"/>
      <c r="FG226" s="42"/>
      <c r="FH226" s="42"/>
      <c r="FI226" s="42"/>
      <c r="FJ226" s="42"/>
      <c r="FK226" s="42"/>
      <c r="FL226" s="42"/>
      <c r="FM226" s="42"/>
      <c r="FN226" s="42"/>
      <c r="FO226" s="42"/>
      <c r="FP226" s="42"/>
      <c r="FQ226" s="42"/>
      <c r="FR226" s="42"/>
      <c r="FS226" s="42"/>
      <c r="FT226" s="42"/>
      <c r="FU226" s="42"/>
      <c r="FV226" s="42"/>
      <c r="FW226" s="42"/>
      <c r="FX226" s="42"/>
      <c r="FY226" s="42"/>
      <c r="FZ226" s="42"/>
      <c r="GA226" s="42"/>
      <c r="GB226" s="42"/>
      <c r="GC226" s="42"/>
      <c r="GD226" s="42"/>
      <c r="GE226" s="42"/>
      <c r="GF226" s="42"/>
      <c r="GG226" s="42"/>
      <c r="GH226" s="42"/>
      <c r="GI226" s="42"/>
      <c r="GJ226" s="42"/>
      <c r="GK226" s="42"/>
      <c r="GL226" s="42"/>
      <c r="GM226" s="42"/>
      <c r="GN226" s="42"/>
      <c r="GO226" s="46"/>
      <c r="GP226" s="42"/>
      <c r="GQ226" s="140"/>
      <c r="GR226" s="46"/>
      <c r="GS226" s="42"/>
      <c r="GT226" s="140"/>
      <c r="GU226" s="42"/>
      <c r="GV226" s="42"/>
      <c r="GW226" s="42"/>
      <c r="GX226" s="42"/>
      <c r="GY226" s="42"/>
      <c r="GZ226" s="42"/>
      <c r="HA226" s="42"/>
      <c r="HB226" s="42"/>
      <c r="HC226" s="42"/>
      <c r="HD226" s="42"/>
      <c r="HE226" s="42"/>
      <c r="HF226" s="42"/>
      <c r="HG226" s="42"/>
      <c r="HH226" s="42"/>
      <c r="HI226" s="42"/>
      <c r="HJ226" s="42"/>
      <c r="HK226" s="42"/>
      <c r="HL226" s="42"/>
      <c r="HM226" s="42"/>
      <c r="HN226" s="42"/>
      <c r="HO226" s="42"/>
      <c r="HP226" s="42"/>
      <c r="HQ226" s="42"/>
      <c r="HR226" s="42"/>
      <c r="HS226" s="42"/>
      <c r="HT226" s="42"/>
      <c r="HU226" s="42"/>
    </row>
    <row r="227" spans="1:229" s="18" customFormat="1" ht="15.75" x14ac:dyDescent="0.25">
      <c r="A227" s="23" t="s">
        <v>306</v>
      </c>
      <c r="B227" s="159">
        <f t="shared" si="960"/>
        <v>11106.0468</v>
      </c>
      <c r="C227" s="159">
        <f t="shared" si="961"/>
        <v>11106.0468</v>
      </c>
      <c r="D227" s="42">
        <f t="shared" si="230"/>
        <v>100</v>
      </c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>
        <v>1106.0468000000001</v>
      </c>
      <c r="AY227" s="42">
        <v>1106.0468000000001</v>
      </c>
      <c r="AZ227" s="42">
        <f t="shared" si="962"/>
        <v>100</v>
      </c>
      <c r="BA227" s="42">
        <v>10000</v>
      </c>
      <c r="BB227" s="42">
        <v>10000</v>
      </c>
      <c r="BC227" s="42">
        <f>BB227/BA227*100</f>
        <v>100</v>
      </c>
      <c r="BD227" s="143"/>
      <c r="BE227" s="143"/>
      <c r="BF227" s="143"/>
      <c r="BG227" s="42"/>
      <c r="BH227" s="42"/>
      <c r="BI227" s="140"/>
      <c r="BJ227" s="42"/>
      <c r="BK227" s="42"/>
      <c r="BL227" s="140"/>
      <c r="BM227" s="42"/>
      <c r="BN227" s="42"/>
      <c r="BO227" s="140"/>
      <c r="BP227" s="42"/>
      <c r="BQ227" s="42"/>
      <c r="BR227" s="140"/>
      <c r="BS227" s="42"/>
      <c r="BT227" s="42"/>
      <c r="BU227" s="140"/>
      <c r="BV227" s="42"/>
      <c r="BW227" s="42"/>
      <c r="BX227" s="140"/>
      <c r="BY227" s="42"/>
      <c r="BZ227" s="42"/>
      <c r="CA227" s="140"/>
      <c r="CB227" s="42"/>
      <c r="CC227" s="42"/>
      <c r="CD227" s="140"/>
      <c r="CE227" s="42"/>
      <c r="CF227" s="42"/>
      <c r="CG227" s="140"/>
      <c r="CH227" s="42"/>
      <c r="CI227" s="42"/>
      <c r="CJ227" s="140"/>
      <c r="CK227" s="42"/>
      <c r="CL227" s="42"/>
      <c r="CM227" s="42"/>
      <c r="CN227" s="42"/>
      <c r="CO227" s="42"/>
      <c r="CP227" s="140"/>
      <c r="CQ227" s="46"/>
      <c r="CR227" s="42"/>
      <c r="CS227" s="140"/>
      <c r="CT227" s="46"/>
      <c r="CU227" s="42"/>
      <c r="CV227" s="140"/>
      <c r="CW227" s="46"/>
      <c r="CX227" s="42"/>
      <c r="CY227" s="140"/>
      <c r="CZ227" s="46"/>
      <c r="DA227" s="42"/>
      <c r="DB227" s="42"/>
      <c r="DC227" s="46"/>
      <c r="DD227" s="42"/>
      <c r="DE227" s="140"/>
      <c r="DF227" s="46"/>
      <c r="DG227" s="42"/>
      <c r="DH227" s="140"/>
      <c r="DI227" s="42"/>
      <c r="DJ227" s="42"/>
      <c r="DK227" s="140"/>
      <c r="DL227" s="42"/>
      <c r="DM227" s="42"/>
      <c r="DN227" s="140"/>
      <c r="DO227" s="46"/>
      <c r="DP227" s="42"/>
      <c r="DQ227" s="140"/>
      <c r="DR227" s="46"/>
      <c r="DS227" s="42"/>
      <c r="DT227" s="140"/>
      <c r="DU227" s="46"/>
      <c r="DV227" s="42"/>
      <c r="DW227" s="140"/>
      <c r="DX227" s="46"/>
      <c r="DY227" s="42"/>
      <c r="DZ227" s="140"/>
      <c r="EA227" s="42"/>
      <c r="EB227" s="42"/>
      <c r="EC227" s="140"/>
      <c r="ED227" s="42"/>
      <c r="EE227" s="42"/>
      <c r="EF227" s="140"/>
      <c r="EG227" s="42"/>
      <c r="EH227" s="42"/>
      <c r="EI227" s="140"/>
      <c r="EJ227" s="42"/>
      <c r="EK227" s="42"/>
      <c r="EL227" s="140"/>
      <c r="EM227" s="42"/>
      <c r="EN227" s="42"/>
      <c r="EO227" s="140"/>
      <c r="EP227" s="42"/>
      <c r="EQ227" s="42"/>
      <c r="ER227" s="140"/>
      <c r="ES227" s="42"/>
      <c r="ET227" s="42"/>
      <c r="EU227" s="140"/>
      <c r="EV227" s="42"/>
      <c r="EW227" s="42"/>
      <c r="EX227" s="42"/>
      <c r="EY227" s="42"/>
      <c r="EZ227" s="42"/>
      <c r="FA227" s="42"/>
      <c r="FB227" s="42"/>
      <c r="FC227" s="42"/>
      <c r="FD227" s="42"/>
      <c r="FE227" s="42"/>
      <c r="FF227" s="42"/>
      <c r="FG227" s="42"/>
      <c r="FH227" s="42"/>
      <c r="FI227" s="42"/>
      <c r="FJ227" s="42"/>
      <c r="FK227" s="42"/>
      <c r="FL227" s="42"/>
      <c r="FM227" s="42"/>
      <c r="FN227" s="42"/>
      <c r="FO227" s="42"/>
      <c r="FP227" s="42"/>
      <c r="FQ227" s="42"/>
      <c r="FR227" s="42"/>
      <c r="FS227" s="42"/>
      <c r="FT227" s="42"/>
      <c r="FU227" s="42"/>
      <c r="FV227" s="42"/>
      <c r="FW227" s="42"/>
      <c r="FX227" s="42"/>
      <c r="FY227" s="42"/>
      <c r="FZ227" s="42"/>
      <c r="GA227" s="42"/>
      <c r="GB227" s="42"/>
      <c r="GC227" s="42"/>
      <c r="GD227" s="42"/>
      <c r="GE227" s="42"/>
      <c r="GF227" s="42"/>
      <c r="GG227" s="42"/>
      <c r="GH227" s="42"/>
      <c r="GI227" s="42"/>
      <c r="GJ227" s="42"/>
      <c r="GK227" s="42"/>
      <c r="GL227" s="42"/>
      <c r="GM227" s="42"/>
      <c r="GN227" s="42"/>
      <c r="GO227" s="46"/>
      <c r="GP227" s="42"/>
      <c r="GQ227" s="140"/>
      <c r="GR227" s="46"/>
      <c r="GS227" s="42"/>
      <c r="GT227" s="140"/>
      <c r="GU227" s="42"/>
      <c r="GV227" s="42"/>
      <c r="GW227" s="42"/>
      <c r="GX227" s="42"/>
      <c r="GY227" s="42"/>
      <c r="GZ227" s="42"/>
      <c r="HA227" s="42"/>
      <c r="HB227" s="42"/>
      <c r="HC227" s="42"/>
      <c r="HD227" s="42"/>
      <c r="HE227" s="42"/>
      <c r="HF227" s="42"/>
      <c r="HG227" s="42"/>
      <c r="HH227" s="42"/>
      <c r="HI227" s="42"/>
      <c r="HJ227" s="42"/>
      <c r="HK227" s="42"/>
      <c r="HL227" s="42"/>
      <c r="HM227" s="42"/>
      <c r="HN227" s="42"/>
      <c r="HO227" s="42"/>
      <c r="HP227" s="42"/>
      <c r="HQ227" s="42"/>
      <c r="HR227" s="42"/>
      <c r="HS227" s="42"/>
      <c r="HT227" s="42"/>
      <c r="HU227" s="42"/>
    </row>
    <row r="228" spans="1:229" s="18" customFormat="1" ht="15.75" x14ac:dyDescent="0.25">
      <c r="A228" s="23" t="s">
        <v>323</v>
      </c>
      <c r="B228" s="159">
        <f t="shared" si="960"/>
        <v>11469</v>
      </c>
      <c r="C228" s="159">
        <f t="shared" si="961"/>
        <v>11469</v>
      </c>
      <c r="D228" s="42">
        <f t="shared" si="230"/>
        <v>100</v>
      </c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143"/>
      <c r="BE228" s="143"/>
      <c r="BF228" s="143"/>
      <c r="BG228" s="42"/>
      <c r="BH228" s="42"/>
      <c r="BI228" s="140"/>
      <c r="BJ228" s="42"/>
      <c r="BK228" s="42"/>
      <c r="BL228" s="140"/>
      <c r="BM228" s="42"/>
      <c r="BN228" s="42"/>
      <c r="BO228" s="140"/>
      <c r="BP228" s="42"/>
      <c r="BQ228" s="42"/>
      <c r="BR228" s="140"/>
      <c r="BS228" s="42"/>
      <c r="BT228" s="42"/>
      <c r="BU228" s="140"/>
      <c r="BV228" s="42"/>
      <c r="BW228" s="42"/>
      <c r="BX228" s="140"/>
      <c r="BY228" s="42"/>
      <c r="BZ228" s="42"/>
      <c r="CA228" s="140"/>
      <c r="CB228" s="42"/>
      <c r="CC228" s="42"/>
      <c r="CD228" s="140"/>
      <c r="CE228" s="42"/>
      <c r="CF228" s="42"/>
      <c r="CG228" s="140"/>
      <c r="CH228" s="42"/>
      <c r="CI228" s="42"/>
      <c r="CJ228" s="140"/>
      <c r="CK228" s="42"/>
      <c r="CL228" s="42"/>
      <c r="CM228" s="42"/>
      <c r="CN228" s="42"/>
      <c r="CO228" s="42"/>
      <c r="CP228" s="140"/>
      <c r="CQ228" s="46"/>
      <c r="CR228" s="42"/>
      <c r="CS228" s="140"/>
      <c r="CT228" s="46"/>
      <c r="CU228" s="42"/>
      <c r="CV228" s="140"/>
      <c r="CW228" s="46"/>
      <c r="CX228" s="42"/>
      <c r="CY228" s="140"/>
      <c r="CZ228" s="46">
        <v>11469</v>
      </c>
      <c r="DA228" s="42">
        <v>11469</v>
      </c>
      <c r="DB228" s="42">
        <f t="shared" si="780"/>
        <v>100</v>
      </c>
      <c r="DC228" s="46"/>
      <c r="DD228" s="42"/>
      <c r="DE228" s="140"/>
      <c r="DF228" s="46"/>
      <c r="DG228" s="42"/>
      <c r="DH228" s="140"/>
      <c r="DI228" s="42"/>
      <c r="DJ228" s="42"/>
      <c r="DK228" s="140"/>
      <c r="DL228" s="42"/>
      <c r="DM228" s="42"/>
      <c r="DN228" s="140"/>
      <c r="DO228" s="46"/>
      <c r="DP228" s="42"/>
      <c r="DQ228" s="140"/>
      <c r="DR228" s="46"/>
      <c r="DS228" s="42"/>
      <c r="DT228" s="140"/>
      <c r="DU228" s="46"/>
      <c r="DV228" s="42"/>
      <c r="DW228" s="140"/>
      <c r="DX228" s="46"/>
      <c r="DY228" s="42"/>
      <c r="DZ228" s="140"/>
      <c r="EA228" s="42"/>
      <c r="EB228" s="42"/>
      <c r="EC228" s="140"/>
      <c r="ED228" s="42"/>
      <c r="EE228" s="42"/>
      <c r="EF228" s="140"/>
      <c r="EG228" s="42"/>
      <c r="EH228" s="42"/>
      <c r="EI228" s="140"/>
      <c r="EJ228" s="42"/>
      <c r="EK228" s="42"/>
      <c r="EL228" s="140"/>
      <c r="EM228" s="42"/>
      <c r="EN228" s="42"/>
      <c r="EO228" s="140"/>
      <c r="EP228" s="42"/>
      <c r="EQ228" s="42"/>
      <c r="ER228" s="140"/>
      <c r="ES228" s="42"/>
      <c r="ET228" s="42"/>
      <c r="EU228" s="140"/>
      <c r="EV228" s="42"/>
      <c r="EW228" s="42"/>
      <c r="EX228" s="42"/>
      <c r="EY228" s="42"/>
      <c r="EZ228" s="42"/>
      <c r="FA228" s="42"/>
      <c r="FB228" s="42"/>
      <c r="FC228" s="42"/>
      <c r="FD228" s="42"/>
      <c r="FE228" s="42"/>
      <c r="FF228" s="42"/>
      <c r="FG228" s="42"/>
      <c r="FH228" s="42"/>
      <c r="FI228" s="42"/>
      <c r="FJ228" s="42"/>
      <c r="FK228" s="42"/>
      <c r="FL228" s="42"/>
      <c r="FM228" s="42"/>
      <c r="FN228" s="42"/>
      <c r="FO228" s="42"/>
      <c r="FP228" s="42"/>
      <c r="FQ228" s="42"/>
      <c r="FR228" s="42"/>
      <c r="FS228" s="42"/>
      <c r="FT228" s="42"/>
      <c r="FU228" s="42"/>
      <c r="FV228" s="42"/>
      <c r="FW228" s="42"/>
      <c r="FX228" s="42"/>
      <c r="FY228" s="42"/>
      <c r="FZ228" s="42"/>
      <c r="GA228" s="42"/>
      <c r="GB228" s="42"/>
      <c r="GC228" s="42"/>
      <c r="GD228" s="42"/>
      <c r="GE228" s="42"/>
      <c r="GF228" s="42"/>
      <c r="GG228" s="42"/>
      <c r="GH228" s="42"/>
      <c r="GI228" s="42"/>
      <c r="GJ228" s="42"/>
      <c r="GK228" s="42"/>
      <c r="GL228" s="42"/>
      <c r="GM228" s="42"/>
      <c r="GN228" s="42"/>
      <c r="GO228" s="46"/>
      <c r="GP228" s="42"/>
      <c r="GQ228" s="140"/>
      <c r="GR228" s="46"/>
      <c r="GS228" s="42"/>
      <c r="GT228" s="140"/>
      <c r="GU228" s="42"/>
      <c r="GV228" s="42"/>
      <c r="GW228" s="42"/>
      <c r="GX228" s="42"/>
      <c r="GY228" s="42"/>
      <c r="GZ228" s="42"/>
      <c r="HA228" s="42"/>
      <c r="HB228" s="42"/>
      <c r="HC228" s="42"/>
      <c r="HD228" s="42"/>
      <c r="HE228" s="42"/>
      <c r="HF228" s="42"/>
      <c r="HG228" s="42"/>
      <c r="HH228" s="42"/>
      <c r="HI228" s="42"/>
      <c r="HJ228" s="42"/>
      <c r="HK228" s="42"/>
      <c r="HL228" s="42"/>
      <c r="HM228" s="42"/>
      <c r="HN228" s="42"/>
      <c r="HO228" s="42"/>
      <c r="HP228" s="42"/>
      <c r="HQ228" s="42"/>
      <c r="HR228" s="42"/>
      <c r="HS228" s="42"/>
      <c r="HT228" s="42"/>
      <c r="HU228" s="42"/>
    </row>
    <row r="229" spans="1:229" s="19" customFormat="1" ht="31.5" x14ac:dyDescent="0.25">
      <c r="A229" s="22" t="s">
        <v>311</v>
      </c>
      <c r="B229" s="158">
        <f t="shared" si="960"/>
        <v>223102.78515999997</v>
      </c>
      <c r="C229" s="158">
        <f t="shared" si="961"/>
        <v>145501.55962000001</v>
      </c>
      <c r="D229" s="48">
        <f t="shared" ref="D229" si="1051">C229/B229*100</f>
        <v>65.217276205517734</v>
      </c>
      <c r="E229" s="49"/>
      <c r="F229" s="49"/>
      <c r="G229" s="48"/>
      <c r="H229" s="49">
        <f t="shared" ref="H229:BF229" si="1052">H230+H231+H232+H233+H234+H235+H236+H237+H238+H239+H240+H241</f>
        <v>810.19361000000004</v>
      </c>
      <c r="I229" s="49">
        <f t="shared" si="1052"/>
        <v>635.44868999999994</v>
      </c>
      <c r="J229" s="48">
        <f t="shared" ref="J229:J242" si="1053">I229/H229*100</f>
        <v>78.431708440652841</v>
      </c>
      <c r="K229" s="49">
        <f t="shared" ref="K229:M229" si="1054">K230+K231+K232+K233+K234+K235+K236+K237+K238+K239+K240+K241</f>
        <v>0</v>
      </c>
      <c r="L229" s="49">
        <f t="shared" si="1054"/>
        <v>0</v>
      </c>
      <c r="M229" s="49">
        <f t="shared" si="1054"/>
        <v>0</v>
      </c>
      <c r="N229" s="49">
        <f t="shared" ref="N229:P229" si="1055">N230+N231+N232+N233+N234+N235+N236+N237+N238+N239+N240+N241</f>
        <v>0</v>
      </c>
      <c r="O229" s="49">
        <f t="shared" si="1055"/>
        <v>0</v>
      </c>
      <c r="P229" s="49">
        <f t="shared" si="1055"/>
        <v>0</v>
      </c>
      <c r="Q229" s="49">
        <f t="shared" ref="Q229:S229" si="1056">Q230+Q231+Q232+Q233+Q234+Q235+Q236+Q237+Q238+Q239+Q240+Q241</f>
        <v>0</v>
      </c>
      <c r="R229" s="49">
        <f t="shared" si="1056"/>
        <v>0</v>
      </c>
      <c r="S229" s="49">
        <f t="shared" si="1056"/>
        <v>0</v>
      </c>
      <c r="T229" s="49">
        <f t="shared" ref="T229:V229" si="1057">T230+T231+T232+T233+T234+T235+T236+T237+T238+T239+T240+T241</f>
        <v>0</v>
      </c>
      <c r="U229" s="49">
        <f t="shared" si="1057"/>
        <v>0</v>
      </c>
      <c r="V229" s="49">
        <f t="shared" si="1057"/>
        <v>0</v>
      </c>
      <c r="W229" s="49">
        <f t="shared" si="1052"/>
        <v>0</v>
      </c>
      <c r="X229" s="49">
        <f t="shared" si="1052"/>
        <v>0</v>
      </c>
      <c r="Y229" s="49"/>
      <c r="Z229" s="49">
        <f t="shared" si="1052"/>
        <v>0</v>
      </c>
      <c r="AA229" s="49">
        <f t="shared" si="1052"/>
        <v>0</v>
      </c>
      <c r="AB229" s="49">
        <f t="shared" si="1052"/>
        <v>0</v>
      </c>
      <c r="AC229" s="49">
        <f t="shared" si="1052"/>
        <v>0</v>
      </c>
      <c r="AD229" s="49">
        <f t="shared" si="1052"/>
        <v>0</v>
      </c>
      <c r="AE229" s="49">
        <f t="shared" si="1052"/>
        <v>0</v>
      </c>
      <c r="AF229" s="49">
        <f t="shared" si="1052"/>
        <v>3336.2568999999999</v>
      </c>
      <c r="AG229" s="49">
        <f t="shared" si="1052"/>
        <v>3336.2568999999999</v>
      </c>
      <c r="AH229" s="49">
        <f>AG229/AF229*100</f>
        <v>100</v>
      </c>
      <c r="AI229" s="49">
        <f t="shared" si="1052"/>
        <v>102.04082000000001</v>
      </c>
      <c r="AJ229" s="49">
        <f t="shared" si="1052"/>
        <v>102.04082000000001</v>
      </c>
      <c r="AK229" s="48">
        <f t="shared" si="969"/>
        <v>100</v>
      </c>
      <c r="AL229" s="49"/>
      <c r="AM229" s="49"/>
      <c r="AN229" s="48"/>
      <c r="AO229" s="49">
        <f t="shared" ref="AO229:AP229" si="1058">AO230+AO231+AO232+AO233+AO234+AO235+AO236+AO237+AO238+AO239+AO240+AO241</f>
        <v>116.22455000000001</v>
      </c>
      <c r="AP229" s="49">
        <f t="shared" si="1058"/>
        <v>116.22455000000001</v>
      </c>
      <c r="AQ229" s="48">
        <f>AP229/AO229*100</f>
        <v>100</v>
      </c>
      <c r="AR229" s="49"/>
      <c r="AS229" s="49"/>
      <c r="AT229" s="48"/>
      <c r="AU229" s="49">
        <f t="shared" si="1052"/>
        <v>0</v>
      </c>
      <c r="AV229" s="49">
        <f t="shared" si="1052"/>
        <v>0</v>
      </c>
      <c r="AW229" s="49">
        <f t="shared" si="1052"/>
        <v>0</v>
      </c>
      <c r="AX229" s="49">
        <f t="shared" si="1052"/>
        <v>2179.5442900000003</v>
      </c>
      <c r="AY229" s="49">
        <f t="shared" si="1052"/>
        <v>848.68428999999992</v>
      </c>
      <c r="AZ229" s="48">
        <f t="shared" si="962"/>
        <v>38.938611795771301</v>
      </c>
      <c r="BA229" s="49">
        <f t="shared" si="1052"/>
        <v>10000</v>
      </c>
      <c r="BB229" s="49">
        <f t="shared" si="1052"/>
        <v>10000</v>
      </c>
      <c r="BC229" s="48">
        <f t="shared" ref="BC229" si="1059">BB229/BA229*100</f>
        <v>100</v>
      </c>
      <c r="BD229" s="49">
        <f t="shared" si="1052"/>
        <v>35571.300000000003</v>
      </c>
      <c r="BE229" s="49">
        <f t="shared" si="1052"/>
        <v>20082.578399999999</v>
      </c>
      <c r="BF229" s="49">
        <f t="shared" si="1052"/>
        <v>56.457251773199168</v>
      </c>
      <c r="BG229" s="49">
        <f t="shared" ref="BG229:CP229" si="1060">BG230+BG231+BG232+BG233+BG234+BG235+BG236+BG237+BG238+BG239+BG240+BG241</f>
        <v>0</v>
      </c>
      <c r="BH229" s="49">
        <f t="shared" si="1060"/>
        <v>0</v>
      </c>
      <c r="BI229" s="49">
        <f t="shared" si="1060"/>
        <v>0</v>
      </c>
      <c r="BJ229" s="49">
        <f t="shared" ref="BJ229:BL229" si="1061">BJ230+BJ231+BJ232+BJ233+BJ234+BJ235+BJ236+BJ237+BJ238+BJ239+BJ240+BJ241</f>
        <v>0</v>
      </c>
      <c r="BK229" s="49">
        <f t="shared" si="1061"/>
        <v>0</v>
      </c>
      <c r="BL229" s="49">
        <f t="shared" si="1061"/>
        <v>0</v>
      </c>
      <c r="BM229" s="49">
        <f t="shared" si="1060"/>
        <v>3510.3</v>
      </c>
      <c r="BN229" s="49">
        <f t="shared" si="1060"/>
        <v>2531.4499999999998</v>
      </c>
      <c r="BO229" s="49">
        <f t="shared" si="1060"/>
        <v>72.114918952796046</v>
      </c>
      <c r="BP229" s="49">
        <f t="shared" ref="BP229:BQ229" si="1062">BP230+BP231+BP232+BP233+BP234+BP235+BP236+BP237+BP238+BP239+BP240+BP241</f>
        <v>560</v>
      </c>
      <c r="BQ229" s="49">
        <f t="shared" si="1062"/>
        <v>140</v>
      </c>
      <c r="BR229" s="49">
        <f t="shared" ref="BR229:BR230" si="1063">BQ229/BP229*100</f>
        <v>25</v>
      </c>
      <c r="BS229" s="49">
        <f t="shared" si="1060"/>
        <v>30260.384989999999</v>
      </c>
      <c r="BT229" s="49">
        <f t="shared" si="1060"/>
        <v>9318.7671999999984</v>
      </c>
      <c r="BU229" s="148">
        <f t="shared" ref="BU229" si="1064">BT229/BS229*100</f>
        <v>30.795269799374747</v>
      </c>
      <c r="BV229" s="49">
        <f t="shared" si="1060"/>
        <v>0</v>
      </c>
      <c r="BW229" s="49">
        <f t="shared" si="1060"/>
        <v>0</v>
      </c>
      <c r="BX229" s="49">
        <f t="shared" si="1060"/>
        <v>0</v>
      </c>
      <c r="BY229" s="49">
        <f t="shared" si="1060"/>
        <v>0</v>
      </c>
      <c r="BZ229" s="49">
        <f t="shared" si="1060"/>
        <v>0</v>
      </c>
      <c r="CA229" s="49">
        <f t="shared" si="1060"/>
        <v>0</v>
      </c>
      <c r="CB229" s="49">
        <f t="shared" ref="CB229:CD229" si="1065">CB230+CB231+CB232+CB233+CB234+CB235+CB236+CB237+CB238+CB239+CB240+CB241</f>
        <v>0</v>
      </c>
      <c r="CC229" s="49">
        <f t="shared" si="1065"/>
        <v>0</v>
      </c>
      <c r="CD229" s="49">
        <f t="shared" si="1065"/>
        <v>0</v>
      </c>
      <c r="CE229" s="49">
        <f t="shared" si="1060"/>
        <v>0</v>
      </c>
      <c r="CF229" s="49">
        <f t="shared" si="1060"/>
        <v>0</v>
      </c>
      <c r="CG229" s="49">
        <f t="shared" si="1060"/>
        <v>0</v>
      </c>
      <c r="CH229" s="49">
        <f t="shared" si="1060"/>
        <v>0</v>
      </c>
      <c r="CI229" s="49">
        <f t="shared" si="1060"/>
        <v>0</v>
      </c>
      <c r="CJ229" s="49">
        <f t="shared" si="1060"/>
        <v>0</v>
      </c>
      <c r="CK229" s="49">
        <f t="shared" si="1060"/>
        <v>0</v>
      </c>
      <c r="CL229" s="49">
        <f t="shared" si="1060"/>
        <v>0</v>
      </c>
      <c r="CM229" s="48"/>
      <c r="CN229" s="49">
        <f t="shared" si="1060"/>
        <v>318.39999999999998</v>
      </c>
      <c r="CO229" s="49">
        <f t="shared" si="1060"/>
        <v>0</v>
      </c>
      <c r="CP229" s="49">
        <f t="shared" si="1060"/>
        <v>0</v>
      </c>
      <c r="CQ229" s="49">
        <f t="shared" ref="CQ229:DA229" si="1066">CQ230+CQ231+CQ232+CQ233+CQ234+CQ235+CQ236+CQ237+CQ238+CQ239+CQ240+CQ241</f>
        <v>0</v>
      </c>
      <c r="CR229" s="49">
        <f t="shared" si="1066"/>
        <v>0</v>
      </c>
      <c r="CS229" s="49">
        <f t="shared" si="1066"/>
        <v>0</v>
      </c>
      <c r="CT229" s="49">
        <f t="shared" ref="CT229:CV229" si="1067">CT230+CT231+CT232+CT233+CT234+CT235+CT236+CT237+CT238+CT239+CT240+CT241</f>
        <v>0</v>
      </c>
      <c r="CU229" s="49">
        <f t="shared" si="1067"/>
        <v>0</v>
      </c>
      <c r="CV229" s="49">
        <f t="shared" si="1067"/>
        <v>0</v>
      </c>
      <c r="CW229" s="49">
        <f t="shared" si="1066"/>
        <v>14314.4</v>
      </c>
      <c r="CX229" s="49">
        <f t="shared" si="1066"/>
        <v>7916.3082199999999</v>
      </c>
      <c r="CY229" s="49">
        <f t="shared" si="159"/>
        <v>55.303108897334155</v>
      </c>
      <c r="CZ229" s="49">
        <f t="shared" si="1066"/>
        <v>36213</v>
      </c>
      <c r="DA229" s="49">
        <f t="shared" si="1066"/>
        <v>36213</v>
      </c>
      <c r="DB229" s="48">
        <f t="shared" si="780"/>
        <v>100</v>
      </c>
      <c r="DC229" s="49">
        <f t="shared" ref="DC229:DD229" si="1068">DC230+DC231+DC232+DC233+DC234+DC235+DC236+DC237+DC238+DC239+DC240+DC241</f>
        <v>8645.9</v>
      </c>
      <c r="DD229" s="49">
        <f t="shared" si="1068"/>
        <v>3882.4259999999999</v>
      </c>
      <c r="DE229" s="49">
        <f>DD229/DC229*100</f>
        <v>44.904821938722399</v>
      </c>
      <c r="DF229" s="49">
        <f t="shared" ref="DF229:DG229" si="1069">DF230+DF231+DF232+DF233+DF234+DF235+DF236+DF237+DF238+DF239+DF240+DF241</f>
        <v>1440.1</v>
      </c>
      <c r="DG229" s="49">
        <f t="shared" si="1069"/>
        <v>240</v>
      </c>
      <c r="DH229" s="49">
        <f>DG229/DF229*100</f>
        <v>16.665509339629196</v>
      </c>
      <c r="DI229" s="49">
        <f t="shared" ref="DI229:DN229" si="1070">DI230+DI231+DI232+DI233+DI234+DI235+DI236+DI237+DI238+DI239+DI240+DI241</f>
        <v>8500</v>
      </c>
      <c r="DJ229" s="49">
        <f t="shared" si="1070"/>
        <v>5500</v>
      </c>
      <c r="DK229" s="49">
        <f t="shared" si="1070"/>
        <v>64.705882352941174</v>
      </c>
      <c r="DL229" s="49">
        <f t="shared" si="1070"/>
        <v>7000</v>
      </c>
      <c r="DM229" s="49">
        <f t="shared" si="1070"/>
        <v>7000</v>
      </c>
      <c r="DN229" s="49">
        <f t="shared" si="1070"/>
        <v>100</v>
      </c>
      <c r="DO229" s="49">
        <f t="shared" ref="DO229:DQ229" si="1071">DO230+DO231+DO232+DO233+DO234+DO235+DO236+DO237+DO238+DO239+DO240+DO241</f>
        <v>0</v>
      </c>
      <c r="DP229" s="49">
        <f t="shared" si="1071"/>
        <v>0</v>
      </c>
      <c r="DQ229" s="49">
        <f t="shared" si="1071"/>
        <v>0</v>
      </c>
      <c r="DR229" s="49">
        <f t="shared" ref="DR229:DT229" si="1072">DR230+DR231+DR232+DR233+DR234+DR235+DR236+DR237+DR238+DR239+DR240+DR241</f>
        <v>0</v>
      </c>
      <c r="DS229" s="49">
        <f t="shared" si="1072"/>
        <v>0</v>
      </c>
      <c r="DT229" s="49">
        <f t="shared" si="1072"/>
        <v>0</v>
      </c>
      <c r="DU229" s="49">
        <f t="shared" ref="DU229:DW229" si="1073">DU230+DU231+DU232+DU233+DU234+DU235+DU236+DU237+DU238+DU239+DU240+DU241</f>
        <v>0</v>
      </c>
      <c r="DV229" s="49">
        <f t="shared" si="1073"/>
        <v>0</v>
      </c>
      <c r="DW229" s="49">
        <f t="shared" si="1073"/>
        <v>0</v>
      </c>
      <c r="DX229" s="49">
        <f t="shared" ref="DX229:EB229" si="1074">DX230+DX231+DX232+DX233+DX234+DX235+DX236+DX237+DX238+DX239+DX240+DX241</f>
        <v>0</v>
      </c>
      <c r="DY229" s="49">
        <f t="shared" si="1074"/>
        <v>0</v>
      </c>
      <c r="DZ229" s="49">
        <f t="shared" si="1074"/>
        <v>0</v>
      </c>
      <c r="EA229" s="49">
        <f t="shared" si="1074"/>
        <v>0</v>
      </c>
      <c r="EB229" s="49">
        <f t="shared" si="1074"/>
        <v>0</v>
      </c>
      <c r="EC229" s="49"/>
      <c r="ED229" s="49">
        <f t="shared" ref="ED229:EL229" si="1075">ED230+ED231+ED232+ED233+ED234+ED235+ED236+ED237+ED238+ED239+ED240+ED241</f>
        <v>0</v>
      </c>
      <c r="EE229" s="49">
        <f t="shared" si="1075"/>
        <v>0</v>
      </c>
      <c r="EF229" s="49">
        <f t="shared" si="1075"/>
        <v>0</v>
      </c>
      <c r="EG229" s="49">
        <f t="shared" si="1075"/>
        <v>37096.539999999994</v>
      </c>
      <c r="EH229" s="49">
        <f t="shared" si="1075"/>
        <v>14510.17455</v>
      </c>
      <c r="EI229" s="48">
        <f t="shared" ref="EI229:EI244" si="1076">EH229/EG229*100</f>
        <v>39.114630501928218</v>
      </c>
      <c r="EJ229" s="49">
        <f t="shared" si="1075"/>
        <v>0</v>
      </c>
      <c r="EK229" s="49">
        <f t="shared" si="1075"/>
        <v>0</v>
      </c>
      <c r="EL229" s="49">
        <f t="shared" si="1075"/>
        <v>0</v>
      </c>
      <c r="EM229" s="49">
        <f t="shared" ref="EM229:EO229" si="1077">EM230+EM231+EM232+EM233+EM234+EM235+EM236+EM237+EM238+EM239+EM240+EM241</f>
        <v>0</v>
      </c>
      <c r="EN229" s="49">
        <f t="shared" si="1077"/>
        <v>0</v>
      </c>
      <c r="EO229" s="49">
        <f t="shared" si="1077"/>
        <v>0</v>
      </c>
      <c r="EP229" s="49">
        <f t="shared" ref="EP229:EQ229" si="1078">EP230+EP231+EP232+EP233+EP234+EP235+EP236+EP237+EP238+EP239+EP240+EP241</f>
        <v>0</v>
      </c>
      <c r="EQ229" s="49">
        <f t="shared" si="1078"/>
        <v>0</v>
      </c>
      <c r="ER229" s="49"/>
      <c r="ES229" s="49">
        <f t="shared" ref="ES229:ET229" si="1079">ES230+ES231+ES232+ES233+ES234+ES235+ES236+ES237+ES238+ES239+ES240+ES241</f>
        <v>0</v>
      </c>
      <c r="ET229" s="49">
        <f t="shared" si="1079"/>
        <v>0</v>
      </c>
      <c r="EU229" s="49"/>
      <c r="EV229" s="49">
        <f t="shared" ref="EV229:EX229" si="1080">EV230+EV231+EV232+EV233+EV234+EV235+EV236+EV237+EV238+EV239+EV240+EV241</f>
        <v>0</v>
      </c>
      <c r="EW229" s="49">
        <f t="shared" si="1080"/>
        <v>0</v>
      </c>
      <c r="EX229" s="49">
        <f t="shared" si="1080"/>
        <v>0</v>
      </c>
      <c r="EY229" s="49"/>
      <c r="EZ229" s="49"/>
      <c r="FA229" s="48"/>
      <c r="FB229" s="49">
        <f t="shared" ref="FB229:FC229" si="1081">FB230+FB231+FB232+FB233+FB234+FB235+FB236+FB237+FB238+FB239+FB240+FB241</f>
        <v>0</v>
      </c>
      <c r="FC229" s="49">
        <f t="shared" si="1081"/>
        <v>0</v>
      </c>
      <c r="FD229" s="48"/>
      <c r="FE229" s="49">
        <f t="shared" ref="FE229:FF229" si="1082">FE230+FE231+FE232+FE233+FE234+FE235+FE236+FE237+FE238+FE239+FE240+FE241</f>
        <v>0</v>
      </c>
      <c r="FF229" s="49">
        <f t="shared" si="1082"/>
        <v>0</v>
      </c>
      <c r="FG229" s="48"/>
      <c r="FH229" s="49">
        <f t="shared" ref="FH229:FI229" si="1083">FH230+FH231+FH232+FH233+FH234+FH235+FH236+FH237+FH238+FH239+FH240+FH241</f>
        <v>3000</v>
      </c>
      <c r="FI229" s="49">
        <f t="shared" si="1083"/>
        <v>3000</v>
      </c>
      <c r="FJ229" s="48">
        <f t="shared" ref="FJ229" si="1084">FI229/FH229*100</f>
        <v>100</v>
      </c>
      <c r="FK229" s="49">
        <f t="shared" ref="FK229:FL229" si="1085">FK230+FK231+FK232+FK233+FK234+FK235+FK236+FK237+FK238+FK239+FK240+FK241</f>
        <v>4571.2</v>
      </c>
      <c r="FL229" s="49">
        <f t="shared" si="1085"/>
        <v>4571.2</v>
      </c>
      <c r="FM229" s="48">
        <f t="shared" ref="FM229" si="1086">FL229/FK229*100</f>
        <v>100</v>
      </c>
      <c r="FN229" s="49">
        <f t="shared" ref="FN229:FO229" si="1087">FN230+FN231+FN232+FN233+FN234+FN235+FN236+FN237+FN238+FN239+FN240+FN241</f>
        <v>0</v>
      </c>
      <c r="FO229" s="49">
        <f t="shared" si="1087"/>
        <v>0</v>
      </c>
      <c r="FP229" s="48"/>
      <c r="FQ229" s="49">
        <f t="shared" ref="FQ229:FR229" si="1088">FQ230+FQ231+FQ232+FQ233+FQ234+FQ235+FQ236+FQ237+FQ238+FQ239+FQ240+FQ241</f>
        <v>15557</v>
      </c>
      <c r="FR229" s="49">
        <f t="shared" si="1088"/>
        <v>15557</v>
      </c>
      <c r="FS229" s="48">
        <f t="shared" si="1045"/>
        <v>100</v>
      </c>
      <c r="FT229" s="49"/>
      <c r="FU229" s="49"/>
      <c r="FV229" s="48"/>
      <c r="FW229" s="49"/>
      <c r="FX229" s="49"/>
      <c r="FY229" s="48"/>
      <c r="FZ229" s="49"/>
      <c r="GA229" s="49"/>
      <c r="GB229" s="48"/>
      <c r="GC229" s="49"/>
      <c r="GD229" s="49"/>
      <c r="GE229" s="48"/>
      <c r="GF229" s="49"/>
      <c r="GG229" s="49"/>
      <c r="GH229" s="48"/>
      <c r="GI229" s="49"/>
      <c r="GJ229" s="49"/>
      <c r="GK229" s="48"/>
      <c r="GL229" s="49">
        <f t="shared" ref="GL229:GM229" si="1089">GL230+GL231+GL232+GL233+GL234+GL235+GL236+GL237+GL238+GL239+GL240+GL241</f>
        <v>0</v>
      </c>
      <c r="GM229" s="49">
        <f t="shared" si="1089"/>
        <v>0</v>
      </c>
      <c r="GN229" s="48"/>
      <c r="GO229" s="49">
        <f t="shared" ref="GO229:GQ229" si="1090">GO230+GO231+GO232+GO233+GO234+GO235+GO236+GO237+GO238+GO239+GO240+GO241</f>
        <v>0</v>
      </c>
      <c r="GP229" s="49">
        <f t="shared" si="1090"/>
        <v>0</v>
      </c>
      <c r="GQ229" s="49">
        <f t="shared" si="1090"/>
        <v>0</v>
      </c>
      <c r="GR229" s="49">
        <f t="shared" ref="GR229:GT229" si="1091">GR230+GR231+GR232+GR233+GR234+GR235+GR236+GR237+GR238+GR239+GR240+GR241</f>
        <v>0</v>
      </c>
      <c r="GS229" s="49">
        <f t="shared" si="1091"/>
        <v>0</v>
      </c>
      <c r="GT229" s="49">
        <f t="shared" si="1091"/>
        <v>0</v>
      </c>
      <c r="GU229" s="49"/>
      <c r="GV229" s="49"/>
      <c r="GW229" s="48"/>
      <c r="GX229" s="49"/>
      <c r="GY229" s="49"/>
      <c r="GZ229" s="48"/>
      <c r="HA229" s="49"/>
      <c r="HB229" s="49"/>
      <c r="HC229" s="48"/>
      <c r="HD229" s="49"/>
      <c r="HE229" s="49"/>
      <c r="HF229" s="48"/>
      <c r="HG229" s="49"/>
      <c r="HH229" s="49"/>
      <c r="HI229" s="48"/>
      <c r="HJ229" s="49"/>
      <c r="HK229" s="49"/>
      <c r="HL229" s="48"/>
      <c r="HM229" s="49"/>
      <c r="HN229" s="49"/>
      <c r="HO229" s="48"/>
      <c r="HP229" s="49"/>
      <c r="HQ229" s="49"/>
      <c r="HR229" s="48"/>
      <c r="HS229" s="49"/>
      <c r="HT229" s="49"/>
      <c r="HU229" s="48"/>
    </row>
    <row r="230" spans="1:229" s="18" customFormat="1" ht="31.5" x14ac:dyDescent="0.25">
      <c r="A230" s="23" t="s">
        <v>291</v>
      </c>
      <c r="B230" s="159">
        <f t="shared" si="960"/>
        <v>107353.31588000001</v>
      </c>
      <c r="C230" s="159">
        <f t="shared" si="961"/>
        <v>74610.933579999997</v>
      </c>
      <c r="D230" s="42">
        <f t="shared" si="230"/>
        <v>69.500353080290893</v>
      </c>
      <c r="E230" s="46"/>
      <c r="F230" s="42"/>
      <c r="G230" s="42"/>
      <c r="H230" s="46">
        <v>810.19361000000004</v>
      </c>
      <c r="I230" s="46">
        <v>635.44868999999994</v>
      </c>
      <c r="J230" s="42">
        <f t="shared" si="1053"/>
        <v>78.431708440652841</v>
      </c>
      <c r="K230" s="46"/>
      <c r="L230" s="46"/>
      <c r="M230" s="42"/>
      <c r="N230" s="46"/>
      <c r="O230" s="46"/>
      <c r="P230" s="42"/>
      <c r="Q230" s="46"/>
      <c r="R230" s="46"/>
      <c r="S230" s="42"/>
      <c r="T230" s="46"/>
      <c r="U230" s="46"/>
      <c r="V230" s="42"/>
      <c r="W230" s="42"/>
      <c r="X230" s="42"/>
      <c r="Y230" s="46"/>
      <c r="Z230" s="42"/>
      <c r="AA230" s="42"/>
      <c r="AB230" s="46"/>
      <c r="AC230" s="46">
        <v>0</v>
      </c>
      <c r="AD230" s="46">
        <v>0</v>
      </c>
      <c r="AE230" s="42"/>
      <c r="AF230" s="46">
        <v>3336.2568999999999</v>
      </c>
      <c r="AG230" s="46">
        <v>3336.2568999999999</v>
      </c>
      <c r="AH230" s="46">
        <f>AG230/AF230*100</f>
        <v>100</v>
      </c>
      <c r="AI230" s="46">
        <v>102.04082000000001</v>
      </c>
      <c r="AJ230" s="46">
        <v>102.04082000000001</v>
      </c>
      <c r="AK230" s="42">
        <f t="shared" si="969"/>
        <v>100</v>
      </c>
      <c r="AL230" s="46"/>
      <c r="AM230" s="46"/>
      <c r="AN230" s="42"/>
      <c r="AO230" s="46">
        <v>116.22455000000001</v>
      </c>
      <c r="AP230" s="46">
        <v>116.22455000000001</v>
      </c>
      <c r="AQ230" s="42">
        <f>AP230/AO230*100</f>
        <v>100</v>
      </c>
      <c r="AR230" s="46"/>
      <c r="AS230" s="46"/>
      <c r="AT230" s="42"/>
      <c r="AU230" s="46"/>
      <c r="AV230" s="46"/>
      <c r="AW230" s="42"/>
      <c r="AX230" s="42"/>
      <c r="AY230" s="42"/>
      <c r="AZ230" s="42"/>
      <c r="BA230" s="46">
        <v>0</v>
      </c>
      <c r="BB230" s="46"/>
      <c r="BC230" s="42"/>
      <c r="BD230" s="46">
        <v>35571.300000000003</v>
      </c>
      <c r="BE230" s="42">
        <v>20082.578399999999</v>
      </c>
      <c r="BF230" s="46">
        <f t="shared" si="149"/>
        <v>56.457251773199168</v>
      </c>
      <c r="BG230" s="46"/>
      <c r="BH230" s="46"/>
      <c r="BI230" s="46"/>
      <c r="BJ230" s="46"/>
      <c r="BK230" s="46"/>
      <c r="BL230" s="46"/>
      <c r="BM230" s="46">
        <v>3510.3</v>
      </c>
      <c r="BN230" s="46">
        <v>2531.4499999999998</v>
      </c>
      <c r="BO230" s="46">
        <f t="shared" si="152"/>
        <v>72.114918952796046</v>
      </c>
      <c r="BP230" s="46">
        <v>560</v>
      </c>
      <c r="BQ230" s="46">
        <v>140</v>
      </c>
      <c r="BR230" s="46">
        <f t="shared" si="1063"/>
        <v>25</v>
      </c>
      <c r="BS230" s="46"/>
      <c r="BT230" s="139"/>
      <c r="BU230" s="93"/>
      <c r="BV230" s="46"/>
      <c r="BW230" s="139"/>
      <c r="BX230" s="139"/>
      <c r="BY230" s="46"/>
      <c r="BZ230" s="139"/>
      <c r="CA230" s="139"/>
      <c r="CB230" s="46"/>
      <c r="CC230" s="139"/>
      <c r="CD230" s="139"/>
      <c r="CE230" s="46"/>
      <c r="CF230" s="139"/>
      <c r="CG230" s="139"/>
      <c r="CH230" s="46"/>
      <c r="CI230" s="139"/>
      <c r="CJ230" s="139"/>
      <c r="CK230" s="46"/>
      <c r="CL230" s="139"/>
      <c r="CM230" s="42"/>
      <c r="CN230" s="46">
        <v>318.39999999999998</v>
      </c>
      <c r="CO230" s="139"/>
      <c r="CP230" s="139"/>
      <c r="CQ230" s="46"/>
      <c r="CR230" s="139"/>
      <c r="CS230" s="139"/>
      <c r="CT230" s="46"/>
      <c r="CU230" s="139"/>
      <c r="CV230" s="139"/>
      <c r="CW230" s="46">
        <v>14314.4</v>
      </c>
      <c r="CX230" s="46">
        <v>7916.3082199999999</v>
      </c>
      <c r="CY230" s="46">
        <f t="shared" si="159"/>
        <v>55.303108897334155</v>
      </c>
      <c r="CZ230" s="46"/>
      <c r="DA230" s="139"/>
      <c r="DB230" s="42"/>
      <c r="DC230" s="46">
        <v>8645.9</v>
      </c>
      <c r="DD230" s="46">
        <v>3882.4259999999999</v>
      </c>
      <c r="DE230" s="46">
        <f>DD230/DC230*100</f>
        <v>44.904821938722399</v>
      </c>
      <c r="DF230" s="46">
        <v>1440.1</v>
      </c>
      <c r="DG230" s="46">
        <v>240</v>
      </c>
      <c r="DH230" s="46">
        <f>DG230/DF230*100</f>
        <v>16.665509339629196</v>
      </c>
      <c r="DI230" s="46">
        <v>8500</v>
      </c>
      <c r="DJ230" s="46">
        <v>5500</v>
      </c>
      <c r="DK230" s="46">
        <f t="shared" ref="DK230" si="1092">DJ230/DI230*100</f>
        <v>64.705882352941174</v>
      </c>
      <c r="DL230" s="46">
        <v>7000</v>
      </c>
      <c r="DM230" s="46">
        <v>7000</v>
      </c>
      <c r="DN230" s="46">
        <f t="shared" ref="DN230" si="1093">DM230/DL230*100</f>
        <v>100</v>
      </c>
      <c r="DO230" s="46"/>
      <c r="DP230" s="139"/>
      <c r="DQ230" s="139"/>
      <c r="DR230" s="46"/>
      <c r="DS230" s="139"/>
      <c r="DT230" s="139"/>
      <c r="DU230" s="46"/>
      <c r="DV230" s="139"/>
      <c r="DW230" s="139"/>
      <c r="DX230" s="46"/>
      <c r="DY230" s="139"/>
      <c r="DZ230" s="139"/>
      <c r="EA230" s="46"/>
      <c r="EB230" s="46"/>
      <c r="EC230" s="46"/>
      <c r="ED230" s="46"/>
      <c r="EE230" s="46"/>
      <c r="EF230" s="46"/>
      <c r="EG230" s="46"/>
      <c r="EH230" s="46"/>
      <c r="EI230" s="42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>
        <v>0</v>
      </c>
      <c r="EW230" s="46">
        <v>0</v>
      </c>
      <c r="EX230" s="42"/>
      <c r="EY230" s="46"/>
      <c r="EZ230" s="46"/>
      <c r="FA230" s="42"/>
      <c r="FB230" s="46"/>
      <c r="FC230" s="46"/>
      <c r="FD230" s="42"/>
      <c r="FE230" s="46"/>
      <c r="FF230" s="46"/>
      <c r="FG230" s="42"/>
      <c r="FH230" s="46">
        <v>3000</v>
      </c>
      <c r="FI230" s="46">
        <v>3000</v>
      </c>
      <c r="FJ230" s="42">
        <f>FI230/FH230*100</f>
        <v>100</v>
      </c>
      <c r="FK230" s="46">
        <v>4571.2</v>
      </c>
      <c r="FL230" s="46">
        <v>4571.2</v>
      </c>
      <c r="FM230" s="42">
        <f>FL230/FK230*100</f>
        <v>100</v>
      </c>
      <c r="FN230" s="46"/>
      <c r="FO230" s="46"/>
      <c r="FP230" s="42"/>
      <c r="FQ230" s="46">
        <v>15557</v>
      </c>
      <c r="FR230" s="46">
        <v>15557</v>
      </c>
      <c r="FS230" s="42">
        <f t="shared" si="1045"/>
        <v>100</v>
      </c>
      <c r="FT230" s="46"/>
      <c r="FU230" s="46"/>
      <c r="FV230" s="42"/>
      <c r="FW230" s="46"/>
      <c r="FX230" s="46"/>
      <c r="FY230" s="42"/>
      <c r="FZ230" s="46"/>
      <c r="GA230" s="46"/>
      <c r="GB230" s="42"/>
      <c r="GC230" s="46"/>
      <c r="GD230" s="46"/>
      <c r="GE230" s="42"/>
      <c r="GF230" s="46"/>
      <c r="GG230" s="46"/>
      <c r="GH230" s="42"/>
      <c r="GI230" s="46"/>
      <c r="GJ230" s="46"/>
      <c r="GK230" s="42"/>
      <c r="GL230" s="46"/>
      <c r="GM230" s="46"/>
      <c r="GN230" s="42"/>
      <c r="GO230" s="46"/>
      <c r="GP230" s="139"/>
      <c r="GQ230" s="139"/>
      <c r="GR230" s="46"/>
      <c r="GS230" s="139"/>
      <c r="GT230" s="139"/>
      <c r="GU230" s="46"/>
      <c r="GV230" s="46"/>
      <c r="GW230" s="42"/>
      <c r="GX230" s="46"/>
      <c r="GY230" s="46"/>
      <c r="GZ230" s="42"/>
      <c r="HA230" s="46"/>
      <c r="HB230" s="46"/>
      <c r="HC230" s="42"/>
      <c r="HD230" s="46"/>
      <c r="HE230" s="46"/>
      <c r="HF230" s="42"/>
      <c r="HG230" s="46"/>
      <c r="HH230" s="46"/>
      <c r="HI230" s="42"/>
      <c r="HJ230" s="46"/>
      <c r="HK230" s="46"/>
      <c r="HL230" s="42"/>
      <c r="HM230" s="46"/>
      <c r="HN230" s="46"/>
      <c r="HO230" s="42"/>
      <c r="HP230" s="46"/>
      <c r="HQ230" s="46"/>
      <c r="HR230" s="42"/>
      <c r="HS230" s="46"/>
      <c r="HT230" s="46"/>
      <c r="HU230" s="42"/>
    </row>
    <row r="231" spans="1:229" s="18" customFormat="1" ht="15.75" x14ac:dyDescent="0.25">
      <c r="A231" s="23" t="s">
        <v>492</v>
      </c>
      <c r="B231" s="159">
        <f t="shared" si="960"/>
        <v>11196.514289999999</v>
      </c>
      <c r="C231" s="159">
        <f t="shared" si="961"/>
        <v>10358.95429</v>
      </c>
      <c r="D231" s="42">
        <f>C231/B231*100</f>
        <v>92.51945758915295</v>
      </c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6"/>
      <c r="Z231" s="42"/>
      <c r="AA231" s="42"/>
      <c r="AB231" s="42"/>
      <c r="AC231" s="42"/>
      <c r="AD231" s="42"/>
      <c r="AE231" s="42"/>
      <c r="AF231" s="42"/>
      <c r="AG231" s="42">
        <v>0</v>
      </c>
      <c r="AH231" s="46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>
        <v>1196.5142900000001</v>
      </c>
      <c r="AY231" s="42">
        <v>358.95428999999996</v>
      </c>
      <c r="AZ231" s="42">
        <f t="shared" si="962"/>
        <v>30.000000250728299</v>
      </c>
      <c r="BA231" s="42">
        <v>10000</v>
      </c>
      <c r="BB231" s="42">
        <v>10000</v>
      </c>
      <c r="BC231" s="42">
        <f>BB231/BA231*100</f>
        <v>100</v>
      </c>
      <c r="BD231" s="143"/>
      <c r="BE231" s="143"/>
      <c r="BF231" s="143"/>
      <c r="BG231" s="42"/>
      <c r="BH231" s="42"/>
      <c r="BI231" s="140"/>
      <c r="BJ231" s="42"/>
      <c r="BK231" s="42"/>
      <c r="BL231" s="140"/>
      <c r="BM231" s="42"/>
      <c r="BN231" s="42"/>
      <c r="BO231" s="140"/>
      <c r="BP231" s="42"/>
      <c r="BQ231" s="42"/>
      <c r="BR231" s="140"/>
      <c r="BS231" s="42"/>
      <c r="BT231" s="42"/>
      <c r="BU231" s="93"/>
      <c r="BV231" s="42"/>
      <c r="BW231" s="42"/>
      <c r="BX231" s="140"/>
      <c r="BY231" s="42"/>
      <c r="BZ231" s="42"/>
      <c r="CA231" s="140"/>
      <c r="CB231" s="42"/>
      <c r="CC231" s="42"/>
      <c r="CD231" s="140"/>
      <c r="CE231" s="42"/>
      <c r="CF231" s="42"/>
      <c r="CG231" s="140"/>
      <c r="CH231" s="42"/>
      <c r="CI231" s="42"/>
      <c r="CJ231" s="140"/>
      <c r="CK231" s="42"/>
      <c r="CL231" s="42"/>
      <c r="CM231" s="42"/>
      <c r="CN231" s="42"/>
      <c r="CO231" s="42"/>
      <c r="CP231" s="140"/>
      <c r="CQ231" s="46"/>
      <c r="CR231" s="42"/>
      <c r="CS231" s="140"/>
      <c r="CT231" s="46"/>
      <c r="CU231" s="42"/>
      <c r="CV231" s="140"/>
      <c r="CW231" s="46"/>
      <c r="CX231" s="42"/>
      <c r="CY231" s="140"/>
      <c r="CZ231" s="46"/>
      <c r="DA231" s="42"/>
      <c r="DB231" s="42"/>
      <c r="DC231" s="46"/>
      <c r="DD231" s="42"/>
      <c r="DE231" s="140"/>
      <c r="DF231" s="46"/>
      <c r="DG231" s="42"/>
      <c r="DH231" s="140"/>
      <c r="DI231" s="42"/>
      <c r="DJ231" s="42"/>
      <c r="DK231" s="140"/>
      <c r="DL231" s="42"/>
      <c r="DM231" s="42"/>
      <c r="DN231" s="140"/>
      <c r="DO231" s="46"/>
      <c r="DP231" s="42"/>
      <c r="DQ231" s="140"/>
      <c r="DR231" s="46"/>
      <c r="DS231" s="42"/>
      <c r="DT231" s="140"/>
      <c r="DU231" s="46"/>
      <c r="DV231" s="42"/>
      <c r="DW231" s="140"/>
      <c r="DX231" s="46"/>
      <c r="DY231" s="42"/>
      <c r="DZ231" s="140"/>
      <c r="EA231" s="42"/>
      <c r="EB231" s="42"/>
      <c r="EC231" s="140"/>
      <c r="ED231" s="42"/>
      <c r="EE231" s="42"/>
      <c r="EF231" s="140"/>
      <c r="EG231" s="42"/>
      <c r="EH231" s="42"/>
      <c r="EI231" s="42"/>
      <c r="EJ231" s="42"/>
      <c r="EK231" s="42"/>
      <c r="EL231" s="140"/>
      <c r="EM231" s="42"/>
      <c r="EN231" s="42"/>
      <c r="EO231" s="140"/>
      <c r="EP231" s="42"/>
      <c r="EQ231" s="42"/>
      <c r="ER231" s="140"/>
      <c r="ES231" s="42"/>
      <c r="ET231" s="42"/>
      <c r="EU231" s="140"/>
      <c r="EV231" s="42"/>
      <c r="EW231" s="42"/>
      <c r="EX231" s="42"/>
      <c r="EY231" s="42"/>
      <c r="EZ231" s="42"/>
      <c r="FA231" s="42"/>
      <c r="FB231" s="42"/>
      <c r="FC231" s="42"/>
      <c r="FD231" s="42"/>
      <c r="FE231" s="42"/>
      <c r="FF231" s="42"/>
      <c r="FG231" s="42"/>
      <c r="FH231" s="42"/>
      <c r="FI231" s="42"/>
      <c r="FJ231" s="42"/>
      <c r="FK231" s="42"/>
      <c r="FL231" s="42"/>
      <c r="FM231" s="42"/>
      <c r="FN231" s="42"/>
      <c r="FO231" s="42"/>
      <c r="FP231" s="42"/>
      <c r="FQ231" s="42"/>
      <c r="FR231" s="42"/>
      <c r="FS231" s="42"/>
      <c r="FT231" s="42"/>
      <c r="FU231" s="42"/>
      <c r="FV231" s="42"/>
      <c r="FW231" s="42"/>
      <c r="FX231" s="42"/>
      <c r="FY231" s="42"/>
      <c r="FZ231" s="42"/>
      <c r="GA231" s="42"/>
      <c r="GB231" s="42"/>
      <c r="GC231" s="42"/>
      <c r="GD231" s="42"/>
      <c r="GE231" s="42"/>
      <c r="GF231" s="42"/>
      <c r="GG231" s="42"/>
      <c r="GH231" s="42"/>
      <c r="GI231" s="42"/>
      <c r="GJ231" s="42"/>
      <c r="GK231" s="42"/>
      <c r="GL231" s="42"/>
      <c r="GM231" s="42"/>
      <c r="GN231" s="42"/>
      <c r="GO231" s="46"/>
      <c r="GP231" s="42"/>
      <c r="GQ231" s="140"/>
      <c r="GR231" s="46"/>
      <c r="GS231" s="42"/>
      <c r="GT231" s="140"/>
      <c r="GU231" s="42"/>
      <c r="GV231" s="42"/>
      <c r="GW231" s="42"/>
      <c r="GX231" s="42"/>
      <c r="GY231" s="42"/>
      <c r="GZ231" s="42"/>
      <c r="HA231" s="42"/>
      <c r="HB231" s="42"/>
      <c r="HC231" s="42"/>
      <c r="HD231" s="42"/>
      <c r="HE231" s="42"/>
      <c r="HF231" s="42"/>
      <c r="HG231" s="42"/>
      <c r="HH231" s="42"/>
      <c r="HI231" s="42"/>
      <c r="HJ231" s="42"/>
      <c r="HK231" s="42"/>
      <c r="HL231" s="42"/>
      <c r="HM231" s="42"/>
      <c r="HN231" s="42"/>
      <c r="HO231" s="42"/>
      <c r="HP231" s="42"/>
      <c r="HQ231" s="42"/>
      <c r="HR231" s="42"/>
      <c r="HS231" s="42"/>
      <c r="HT231" s="42"/>
      <c r="HU231" s="42"/>
    </row>
    <row r="232" spans="1:229" s="18" customFormat="1" ht="15.75" x14ac:dyDescent="0.25">
      <c r="A232" s="23" t="s">
        <v>486</v>
      </c>
      <c r="B232" s="159">
        <f t="shared" si="960"/>
        <v>9559.2099999999991</v>
      </c>
      <c r="C232" s="159">
        <f t="shared" si="961"/>
        <v>9468.9791699999987</v>
      </c>
      <c r="D232" s="42">
        <f t="shared" ref="D232:D241" si="1094">C232/B232*100</f>
        <v>99.056084864753473</v>
      </c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6"/>
      <c r="Z232" s="42"/>
      <c r="AA232" s="42"/>
      <c r="AB232" s="42"/>
      <c r="AC232" s="42"/>
      <c r="AD232" s="42"/>
      <c r="AE232" s="42"/>
      <c r="AF232" s="42"/>
      <c r="AG232" s="42"/>
      <c r="AH232" s="46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143"/>
      <c r="BE232" s="143"/>
      <c r="BF232" s="143"/>
      <c r="BG232" s="42"/>
      <c r="BH232" s="42"/>
      <c r="BI232" s="140"/>
      <c r="BJ232" s="42"/>
      <c r="BK232" s="42"/>
      <c r="BL232" s="140"/>
      <c r="BM232" s="42"/>
      <c r="BN232" s="42"/>
      <c r="BO232" s="140"/>
      <c r="BP232" s="42"/>
      <c r="BQ232" s="42"/>
      <c r="BR232" s="140"/>
      <c r="BS232" s="42"/>
      <c r="BT232" s="42"/>
      <c r="BU232" s="93"/>
      <c r="BV232" s="42"/>
      <c r="BW232" s="42"/>
      <c r="BX232" s="140"/>
      <c r="BY232" s="42"/>
      <c r="BZ232" s="42"/>
      <c r="CA232" s="140"/>
      <c r="CB232" s="42"/>
      <c r="CC232" s="42"/>
      <c r="CD232" s="140"/>
      <c r="CE232" s="42"/>
      <c r="CF232" s="42"/>
      <c r="CG232" s="140"/>
      <c r="CH232" s="42"/>
      <c r="CI232" s="42"/>
      <c r="CJ232" s="140"/>
      <c r="CK232" s="42"/>
      <c r="CL232" s="42"/>
      <c r="CM232" s="42"/>
      <c r="CN232" s="42"/>
      <c r="CO232" s="42"/>
      <c r="CP232" s="140"/>
      <c r="CQ232" s="46"/>
      <c r="CR232" s="42"/>
      <c r="CS232" s="140"/>
      <c r="CT232" s="46"/>
      <c r="CU232" s="42"/>
      <c r="CV232" s="140"/>
      <c r="CW232" s="46"/>
      <c r="CX232" s="42"/>
      <c r="CY232" s="140"/>
      <c r="CZ232" s="46">
        <v>4722</v>
      </c>
      <c r="DA232" s="42">
        <v>4722</v>
      </c>
      <c r="DB232" s="42">
        <f t="shared" ref="DB232:DB295" si="1095">DA232/CZ232*100</f>
        <v>100</v>
      </c>
      <c r="DC232" s="46"/>
      <c r="DD232" s="42"/>
      <c r="DE232" s="140"/>
      <c r="DF232" s="46"/>
      <c r="DG232" s="42"/>
      <c r="DH232" s="140"/>
      <c r="DI232" s="42"/>
      <c r="DJ232" s="42"/>
      <c r="DK232" s="140"/>
      <c r="DL232" s="42"/>
      <c r="DM232" s="42"/>
      <c r="DN232" s="140"/>
      <c r="DO232" s="46"/>
      <c r="DP232" s="42"/>
      <c r="DQ232" s="140"/>
      <c r="DR232" s="46"/>
      <c r="DS232" s="42"/>
      <c r="DT232" s="140"/>
      <c r="DU232" s="46"/>
      <c r="DV232" s="42"/>
      <c r="DW232" s="140"/>
      <c r="DX232" s="46"/>
      <c r="DY232" s="42"/>
      <c r="DZ232" s="140"/>
      <c r="EA232" s="42"/>
      <c r="EB232" s="42"/>
      <c r="EC232" s="140"/>
      <c r="ED232" s="42"/>
      <c r="EE232" s="42"/>
      <c r="EF232" s="140"/>
      <c r="EG232" s="42">
        <v>4837.21</v>
      </c>
      <c r="EH232" s="42">
        <v>4746.9791699999996</v>
      </c>
      <c r="EI232" s="42">
        <f t="shared" si="1076"/>
        <v>98.13465137961758</v>
      </c>
      <c r="EJ232" s="42"/>
      <c r="EK232" s="42"/>
      <c r="EL232" s="140"/>
      <c r="EM232" s="42"/>
      <c r="EN232" s="42"/>
      <c r="EO232" s="140"/>
      <c r="EP232" s="42"/>
      <c r="EQ232" s="42"/>
      <c r="ER232" s="140"/>
      <c r="ES232" s="42"/>
      <c r="ET232" s="42"/>
      <c r="EU232" s="140"/>
      <c r="EV232" s="42"/>
      <c r="EW232" s="42"/>
      <c r="EX232" s="42"/>
      <c r="EY232" s="42"/>
      <c r="EZ232" s="42"/>
      <c r="FA232" s="42"/>
      <c r="FB232" s="42"/>
      <c r="FC232" s="42"/>
      <c r="FD232" s="42"/>
      <c r="FE232" s="42"/>
      <c r="FF232" s="42"/>
      <c r="FG232" s="42"/>
      <c r="FH232" s="42"/>
      <c r="FI232" s="42"/>
      <c r="FJ232" s="42"/>
      <c r="FK232" s="42"/>
      <c r="FL232" s="42"/>
      <c r="FM232" s="42"/>
      <c r="FN232" s="42"/>
      <c r="FO232" s="42"/>
      <c r="FP232" s="42"/>
      <c r="FQ232" s="42"/>
      <c r="FR232" s="42"/>
      <c r="FS232" s="42"/>
      <c r="FT232" s="42"/>
      <c r="FU232" s="42"/>
      <c r="FV232" s="42"/>
      <c r="FW232" s="42"/>
      <c r="FX232" s="42"/>
      <c r="FY232" s="42"/>
      <c r="FZ232" s="42"/>
      <c r="GA232" s="42"/>
      <c r="GB232" s="42"/>
      <c r="GC232" s="42"/>
      <c r="GD232" s="42"/>
      <c r="GE232" s="42"/>
      <c r="GF232" s="42"/>
      <c r="GG232" s="42"/>
      <c r="GH232" s="42"/>
      <c r="GI232" s="42"/>
      <c r="GJ232" s="42"/>
      <c r="GK232" s="42"/>
      <c r="GL232" s="42"/>
      <c r="GM232" s="42"/>
      <c r="GN232" s="42"/>
      <c r="GO232" s="46"/>
      <c r="GP232" s="42"/>
      <c r="GQ232" s="140"/>
      <c r="GR232" s="46"/>
      <c r="GS232" s="42"/>
      <c r="GT232" s="140"/>
      <c r="GU232" s="42"/>
      <c r="GV232" s="42"/>
      <c r="GW232" s="42"/>
      <c r="GX232" s="42"/>
      <c r="GY232" s="42"/>
      <c r="GZ232" s="42"/>
      <c r="HA232" s="42"/>
      <c r="HB232" s="42"/>
      <c r="HC232" s="42"/>
      <c r="HD232" s="42"/>
      <c r="HE232" s="42"/>
      <c r="HF232" s="42"/>
      <c r="HG232" s="42"/>
      <c r="HH232" s="42"/>
      <c r="HI232" s="42"/>
      <c r="HJ232" s="42"/>
      <c r="HK232" s="42"/>
      <c r="HL232" s="42"/>
      <c r="HM232" s="42"/>
      <c r="HN232" s="42"/>
      <c r="HO232" s="42"/>
      <c r="HP232" s="42"/>
      <c r="HQ232" s="42"/>
      <c r="HR232" s="42"/>
      <c r="HS232" s="42"/>
      <c r="HT232" s="42"/>
      <c r="HU232" s="42"/>
    </row>
    <row r="233" spans="1:229" s="18" customFormat="1" ht="15.75" x14ac:dyDescent="0.25">
      <c r="A233" s="23" t="s">
        <v>487</v>
      </c>
      <c r="B233" s="159">
        <f t="shared" si="960"/>
        <v>2817.96</v>
      </c>
      <c r="C233" s="159">
        <f t="shared" si="961"/>
        <v>2751.08304</v>
      </c>
      <c r="D233" s="42">
        <f t="shared" si="1094"/>
        <v>97.626759783673293</v>
      </c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6"/>
      <c r="Z233" s="42"/>
      <c r="AA233" s="42"/>
      <c r="AB233" s="42"/>
      <c r="AC233" s="42"/>
      <c r="AD233" s="42"/>
      <c r="AE233" s="42"/>
      <c r="AF233" s="42"/>
      <c r="AG233" s="42"/>
      <c r="AH233" s="46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143"/>
      <c r="BE233" s="143"/>
      <c r="BF233" s="143"/>
      <c r="BG233" s="42"/>
      <c r="BH233" s="42"/>
      <c r="BI233" s="140"/>
      <c r="BJ233" s="42"/>
      <c r="BK233" s="42"/>
      <c r="BL233" s="140"/>
      <c r="BM233" s="42"/>
      <c r="BN233" s="42"/>
      <c r="BO233" s="140"/>
      <c r="BP233" s="42"/>
      <c r="BQ233" s="42"/>
      <c r="BR233" s="140"/>
      <c r="BS233" s="42"/>
      <c r="BT233" s="42"/>
      <c r="BU233" s="93"/>
      <c r="BV233" s="42"/>
      <c r="BW233" s="42"/>
      <c r="BX233" s="140"/>
      <c r="BY233" s="42"/>
      <c r="BZ233" s="42"/>
      <c r="CA233" s="140"/>
      <c r="CB233" s="42"/>
      <c r="CC233" s="42"/>
      <c r="CD233" s="140"/>
      <c r="CE233" s="42"/>
      <c r="CF233" s="42"/>
      <c r="CG233" s="140"/>
      <c r="CH233" s="42"/>
      <c r="CI233" s="42"/>
      <c r="CJ233" s="140"/>
      <c r="CK233" s="42"/>
      <c r="CL233" s="42"/>
      <c r="CM233" s="42"/>
      <c r="CN233" s="42"/>
      <c r="CO233" s="42"/>
      <c r="CP233" s="140"/>
      <c r="CQ233" s="46"/>
      <c r="CR233" s="42"/>
      <c r="CS233" s="140"/>
      <c r="CT233" s="46"/>
      <c r="CU233" s="42"/>
      <c r="CV233" s="140"/>
      <c r="CW233" s="46"/>
      <c r="CX233" s="42"/>
      <c r="CY233" s="140"/>
      <c r="CZ233" s="46">
        <v>1392</v>
      </c>
      <c r="DA233" s="42">
        <v>1392</v>
      </c>
      <c r="DB233" s="42">
        <f t="shared" si="1095"/>
        <v>100</v>
      </c>
      <c r="DC233" s="46"/>
      <c r="DD233" s="42"/>
      <c r="DE233" s="140"/>
      <c r="DF233" s="46"/>
      <c r="DG233" s="42"/>
      <c r="DH233" s="140"/>
      <c r="DI233" s="42"/>
      <c r="DJ233" s="42"/>
      <c r="DK233" s="140"/>
      <c r="DL233" s="42"/>
      <c r="DM233" s="42"/>
      <c r="DN233" s="140"/>
      <c r="DO233" s="46"/>
      <c r="DP233" s="42"/>
      <c r="DQ233" s="140"/>
      <c r="DR233" s="46"/>
      <c r="DS233" s="42"/>
      <c r="DT233" s="140"/>
      <c r="DU233" s="46"/>
      <c r="DV233" s="42"/>
      <c r="DW233" s="140"/>
      <c r="DX233" s="46"/>
      <c r="DY233" s="42"/>
      <c r="DZ233" s="140"/>
      <c r="EA233" s="42"/>
      <c r="EB233" s="42"/>
      <c r="EC233" s="140"/>
      <c r="ED233" s="42"/>
      <c r="EE233" s="42"/>
      <c r="EF233" s="140"/>
      <c r="EG233" s="42">
        <v>1425.96</v>
      </c>
      <c r="EH233" s="42">
        <v>1359.08304</v>
      </c>
      <c r="EI233" s="42">
        <f t="shared" si="1076"/>
        <v>95.310039552301603</v>
      </c>
      <c r="EJ233" s="42"/>
      <c r="EK233" s="42"/>
      <c r="EL233" s="140"/>
      <c r="EM233" s="42"/>
      <c r="EN233" s="42"/>
      <c r="EO233" s="140"/>
      <c r="EP233" s="42"/>
      <c r="EQ233" s="42"/>
      <c r="ER233" s="140"/>
      <c r="ES233" s="42"/>
      <c r="ET233" s="42"/>
      <c r="EU233" s="140"/>
      <c r="EV233" s="42"/>
      <c r="EW233" s="42"/>
      <c r="EX233" s="42"/>
      <c r="EY233" s="42"/>
      <c r="EZ233" s="42"/>
      <c r="FA233" s="42"/>
      <c r="FB233" s="42"/>
      <c r="FC233" s="42"/>
      <c r="FD233" s="42"/>
      <c r="FE233" s="42"/>
      <c r="FF233" s="42"/>
      <c r="FG233" s="42"/>
      <c r="FH233" s="42"/>
      <c r="FI233" s="42"/>
      <c r="FJ233" s="42"/>
      <c r="FK233" s="42"/>
      <c r="FL233" s="42"/>
      <c r="FM233" s="42"/>
      <c r="FN233" s="42"/>
      <c r="FO233" s="42"/>
      <c r="FP233" s="42"/>
      <c r="FQ233" s="42"/>
      <c r="FR233" s="42"/>
      <c r="FS233" s="42"/>
      <c r="FT233" s="42"/>
      <c r="FU233" s="42"/>
      <c r="FV233" s="42"/>
      <c r="FW233" s="42"/>
      <c r="FX233" s="42"/>
      <c r="FY233" s="42"/>
      <c r="FZ233" s="42"/>
      <c r="GA233" s="42"/>
      <c r="GB233" s="42"/>
      <c r="GC233" s="42"/>
      <c r="GD233" s="42"/>
      <c r="GE233" s="42"/>
      <c r="GF233" s="42"/>
      <c r="GG233" s="42"/>
      <c r="GH233" s="42"/>
      <c r="GI233" s="42"/>
      <c r="GJ233" s="42"/>
      <c r="GK233" s="42"/>
      <c r="GL233" s="42"/>
      <c r="GM233" s="42"/>
      <c r="GN233" s="42"/>
      <c r="GO233" s="46"/>
      <c r="GP233" s="42"/>
      <c r="GQ233" s="140"/>
      <c r="GR233" s="46"/>
      <c r="GS233" s="42"/>
      <c r="GT233" s="140"/>
      <c r="GU233" s="42"/>
      <c r="GV233" s="42"/>
      <c r="GW233" s="42"/>
      <c r="GX233" s="42"/>
      <c r="GY233" s="42"/>
      <c r="GZ233" s="42"/>
      <c r="HA233" s="42"/>
      <c r="HB233" s="42"/>
      <c r="HC233" s="42"/>
      <c r="HD233" s="42"/>
      <c r="HE233" s="42"/>
      <c r="HF233" s="42"/>
      <c r="HG233" s="42"/>
      <c r="HH233" s="42"/>
      <c r="HI233" s="42"/>
      <c r="HJ233" s="42"/>
      <c r="HK233" s="42"/>
      <c r="HL233" s="42"/>
      <c r="HM233" s="42"/>
      <c r="HN233" s="42"/>
      <c r="HO233" s="42"/>
      <c r="HP233" s="42"/>
      <c r="HQ233" s="42"/>
      <c r="HR233" s="42"/>
      <c r="HS233" s="42"/>
      <c r="HT233" s="42"/>
      <c r="HU233" s="42"/>
    </row>
    <row r="234" spans="1:229" s="18" customFormat="1" ht="15.75" x14ac:dyDescent="0.25">
      <c r="A234" s="23" t="s">
        <v>488</v>
      </c>
      <c r="B234" s="159">
        <f t="shared" si="960"/>
        <v>7075.27</v>
      </c>
      <c r="C234" s="159">
        <f t="shared" si="961"/>
        <v>6532.6906899999994</v>
      </c>
      <c r="D234" s="42">
        <f t="shared" si="1094"/>
        <v>92.331327143699099</v>
      </c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6"/>
      <c r="Z234" s="42"/>
      <c r="AA234" s="42"/>
      <c r="AB234" s="42"/>
      <c r="AC234" s="42"/>
      <c r="AD234" s="42"/>
      <c r="AE234" s="42"/>
      <c r="AF234" s="42"/>
      <c r="AG234" s="42"/>
      <c r="AH234" s="46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143"/>
      <c r="BE234" s="143"/>
      <c r="BF234" s="143"/>
      <c r="BG234" s="42"/>
      <c r="BH234" s="42"/>
      <c r="BI234" s="140"/>
      <c r="BJ234" s="42"/>
      <c r="BK234" s="42"/>
      <c r="BL234" s="140"/>
      <c r="BM234" s="42"/>
      <c r="BN234" s="42"/>
      <c r="BO234" s="140"/>
      <c r="BP234" s="42"/>
      <c r="BQ234" s="42"/>
      <c r="BR234" s="140"/>
      <c r="BS234" s="42"/>
      <c r="BT234" s="42"/>
      <c r="BU234" s="93"/>
      <c r="BV234" s="42"/>
      <c r="BW234" s="42"/>
      <c r="BX234" s="140"/>
      <c r="BY234" s="42"/>
      <c r="BZ234" s="42"/>
      <c r="CA234" s="140"/>
      <c r="CB234" s="42"/>
      <c r="CC234" s="42"/>
      <c r="CD234" s="140"/>
      <c r="CE234" s="42"/>
      <c r="CF234" s="42"/>
      <c r="CG234" s="140"/>
      <c r="CH234" s="42"/>
      <c r="CI234" s="42"/>
      <c r="CJ234" s="140"/>
      <c r="CK234" s="42"/>
      <c r="CL234" s="42"/>
      <c r="CM234" s="42"/>
      <c r="CN234" s="42"/>
      <c r="CO234" s="42"/>
      <c r="CP234" s="140"/>
      <c r="CQ234" s="46"/>
      <c r="CR234" s="42"/>
      <c r="CS234" s="140"/>
      <c r="CT234" s="46"/>
      <c r="CU234" s="42"/>
      <c r="CV234" s="140"/>
      <c r="CW234" s="46"/>
      <c r="CX234" s="42"/>
      <c r="CY234" s="140"/>
      <c r="CZ234" s="46">
        <v>3495</v>
      </c>
      <c r="DA234" s="42">
        <v>3495</v>
      </c>
      <c r="DB234" s="42">
        <f t="shared" si="1095"/>
        <v>100</v>
      </c>
      <c r="DC234" s="46"/>
      <c r="DD234" s="42"/>
      <c r="DE234" s="140"/>
      <c r="DF234" s="46"/>
      <c r="DG234" s="42"/>
      <c r="DH234" s="140"/>
      <c r="DI234" s="42"/>
      <c r="DJ234" s="42"/>
      <c r="DK234" s="140"/>
      <c r="DL234" s="42"/>
      <c r="DM234" s="42"/>
      <c r="DN234" s="140"/>
      <c r="DO234" s="46"/>
      <c r="DP234" s="42"/>
      <c r="DQ234" s="140"/>
      <c r="DR234" s="46"/>
      <c r="DS234" s="42"/>
      <c r="DT234" s="140"/>
      <c r="DU234" s="46"/>
      <c r="DV234" s="42"/>
      <c r="DW234" s="140"/>
      <c r="DX234" s="46"/>
      <c r="DY234" s="42"/>
      <c r="DZ234" s="140"/>
      <c r="EA234" s="42"/>
      <c r="EB234" s="42"/>
      <c r="EC234" s="140"/>
      <c r="ED234" s="42"/>
      <c r="EE234" s="42"/>
      <c r="EF234" s="140"/>
      <c r="EG234" s="42">
        <v>3580.27</v>
      </c>
      <c r="EH234" s="42">
        <v>3037.6906899999999</v>
      </c>
      <c r="EI234" s="42">
        <f t="shared" si="1076"/>
        <v>84.845296304468647</v>
      </c>
      <c r="EJ234" s="42"/>
      <c r="EK234" s="42"/>
      <c r="EL234" s="140"/>
      <c r="EM234" s="42"/>
      <c r="EN234" s="42"/>
      <c r="EO234" s="140"/>
      <c r="EP234" s="42"/>
      <c r="EQ234" s="42"/>
      <c r="ER234" s="140"/>
      <c r="ES234" s="42"/>
      <c r="ET234" s="42"/>
      <c r="EU234" s="140"/>
      <c r="EV234" s="42"/>
      <c r="EW234" s="42"/>
      <c r="EX234" s="42"/>
      <c r="EY234" s="42"/>
      <c r="EZ234" s="42"/>
      <c r="FA234" s="42"/>
      <c r="FB234" s="42"/>
      <c r="FC234" s="42"/>
      <c r="FD234" s="42"/>
      <c r="FE234" s="42"/>
      <c r="FF234" s="42"/>
      <c r="FG234" s="42"/>
      <c r="FH234" s="42"/>
      <c r="FI234" s="42"/>
      <c r="FJ234" s="42"/>
      <c r="FK234" s="42"/>
      <c r="FL234" s="42"/>
      <c r="FM234" s="42"/>
      <c r="FN234" s="42"/>
      <c r="FO234" s="42"/>
      <c r="FP234" s="42"/>
      <c r="FQ234" s="42"/>
      <c r="FR234" s="42"/>
      <c r="FS234" s="42"/>
      <c r="FT234" s="42"/>
      <c r="FU234" s="42"/>
      <c r="FV234" s="42"/>
      <c r="FW234" s="42"/>
      <c r="FX234" s="42"/>
      <c r="FY234" s="42"/>
      <c r="FZ234" s="42"/>
      <c r="GA234" s="42"/>
      <c r="GB234" s="42"/>
      <c r="GC234" s="42"/>
      <c r="GD234" s="42"/>
      <c r="GE234" s="42"/>
      <c r="GF234" s="42"/>
      <c r="GG234" s="42"/>
      <c r="GH234" s="42"/>
      <c r="GI234" s="42"/>
      <c r="GJ234" s="42"/>
      <c r="GK234" s="42"/>
      <c r="GL234" s="42"/>
      <c r="GM234" s="42"/>
      <c r="GN234" s="42"/>
      <c r="GO234" s="46"/>
      <c r="GP234" s="42"/>
      <c r="GQ234" s="140"/>
      <c r="GR234" s="46"/>
      <c r="GS234" s="42"/>
      <c r="GT234" s="140"/>
      <c r="GU234" s="42"/>
      <c r="GV234" s="42"/>
      <c r="GW234" s="42"/>
      <c r="GX234" s="42"/>
      <c r="GY234" s="42"/>
      <c r="GZ234" s="42"/>
      <c r="HA234" s="42"/>
      <c r="HB234" s="42"/>
      <c r="HC234" s="42"/>
      <c r="HD234" s="42"/>
      <c r="HE234" s="42"/>
      <c r="HF234" s="42"/>
      <c r="HG234" s="42"/>
      <c r="HH234" s="42"/>
      <c r="HI234" s="42"/>
      <c r="HJ234" s="42"/>
      <c r="HK234" s="42"/>
      <c r="HL234" s="42"/>
      <c r="HM234" s="42"/>
      <c r="HN234" s="42"/>
      <c r="HO234" s="42"/>
      <c r="HP234" s="42"/>
      <c r="HQ234" s="42"/>
      <c r="HR234" s="42"/>
      <c r="HS234" s="42"/>
      <c r="HT234" s="42"/>
      <c r="HU234" s="42"/>
    </row>
    <row r="235" spans="1:229" s="18" customFormat="1" ht="15.75" x14ac:dyDescent="0.25">
      <c r="A235" s="23" t="s">
        <v>489</v>
      </c>
      <c r="B235" s="159">
        <f t="shared" si="960"/>
        <v>5496.24</v>
      </c>
      <c r="C235" s="159">
        <f t="shared" si="961"/>
        <v>2715</v>
      </c>
      <c r="D235" s="42">
        <f t="shared" si="1094"/>
        <v>49.397406226802325</v>
      </c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6"/>
      <c r="Z235" s="42"/>
      <c r="AA235" s="42"/>
      <c r="AB235" s="42"/>
      <c r="AC235" s="42"/>
      <c r="AD235" s="42"/>
      <c r="AE235" s="42"/>
      <c r="AF235" s="42"/>
      <c r="AG235" s="42"/>
      <c r="AH235" s="46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143"/>
      <c r="BE235" s="143"/>
      <c r="BF235" s="143"/>
      <c r="BG235" s="42"/>
      <c r="BH235" s="42"/>
      <c r="BI235" s="140"/>
      <c r="BJ235" s="42"/>
      <c r="BK235" s="42"/>
      <c r="BL235" s="140"/>
      <c r="BM235" s="42"/>
      <c r="BN235" s="42"/>
      <c r="BO235" s="140"/>
      <c r="BP235" s="42"/>
      <c r="BQ235" s="42"/>
      <c r="BR235" s="140"/>
      <c r="BS235" s="42"/>
      <c r="BT235" s="42"/>
      <c r="BU235" s="93"/>
      <c r="BV235" s="42"/>
      <c r="BW235" s="42"/>
      <c r="BX235" s="140"/>
      <c r="BY235" s="42"/>
      <c r="BZ235" s="42"/>
      <c r="CA235" s="140"/>
      <c r="CB235" s="42"/>
      <c r="CC235" s="42"/>
      <c r="CD235" s="140"/>
      <c r="CE235" s="42"/>
      <c r="CF235" s="42"/>
      <c r="CG235" s="140"/>
      <c r="CH235" s="42"/>
      <c r="CI235" s="42"/>
      <c r="CJ235" s="140"/>
      <c r="CK235" s="42"/>
      <c r="CL235" s="42"/>
      <c r="CM235" s="42"/>
      <c r="CN235" s="42"/>
      <c r="CO235" s="42"/>
      <c r="CP235" s="140"/>
      <c r="CQ235" s="46"/>
      <c r="CR235" s="42"/>
      <c r="CS235" s="140"/>
      <c r="CT235" s="46"/>
      <c r="CU235" s="42"/>
      <c r="CV235" s="140"/>
      <c r="CW235" s="46"/>
      <c r="CX235" s="42"/>
      <c r="CY235" s="140"/>
      <c r="CZ235" s="46">
        <v>2715</v>
      </c>
      <c r="DA235" s="42">
        <v>2715</v>
      </c>
      <c r="DB235" s="42">
        <f t="shared" si="1095"/>
        <v>100</v>
      </c>
      <c r="DC235" s="46"/>
      <c r="DD235" s="42"/>
      <c r="DE235" s="140"/>
      <c r="DF235" s="46"/>
      <c r="DG235" s="42"/>
      <c r="DH235" s="140"/>
      <c r="DI235" s="42"/>
      <c r="DJ235" s="42"/>
      <c r="DK235" s="140"/>
      <c r="DL235" s="42"/>
      <c r="DM235" s="42"/>
      <c r="DN235" s="140"/>
      <c r="DO235" s="46"/>
      <c r="DP235" s="42"/>
      <c r="DQ235" s="140"/>
      <c r="DR235" s="46"/>
      <c r="DS235" s="42"/>
      <c r="DT235" s="140"/>
      <c r="DU235" s="46"/>
      <c r="DV235" s="42"/>
      <c r="DW235" s="140"/>
      <c r="DX235" s="46"/>
      <c r="DY235" s="42"/>
      <c r="DZ235" s="140"/>
      <c r="EA235" s="42"/>
      <c r="EB235" s="42"/>
      <c r="EC235" s="140"/>
      <c r="ED235" s="42"/>
      <c r="EE235" s="42"/>
      <c r="EF235" s="140"/>
      <c r="EG235" s="42">
        <v>2781.24</v>
      </c>
      <c r="EH235" s="42">
        <v>0</v>
      </c>
      <c r="EI235" s="42">
        <f t="shared" si="1076"/>
        <v>0</v>
      </c>
      <c r="EJ235" s="42"/>
      <c r="EK235" s="42"/>
      <c r="EL235" s="140"/>
      <c r="EM235" s="42"/>
      <c r="EN235" s="42"/>
      <c r="EO235" s="140"/>
      <c r="EP235" s="42"/>
      <c r="EQ235" s="42"/>
      <c r="ER235" s="140"/>
      <c r="ES235" s="42"/>
      <c r="ET235" s="42"/>
      <c r="EU235" s="140"/>
      <c r="EV235" s="42"/>
      <c r="EW235" s="42"/>
      <c r="EX235" s="42"/>
      <c r="EY235" s="42"/>
      <c r="EZ235" s="42"/>
      <c r="FA235" s="42"/>
      <c r="FB235" s="42"/>
      <c r="FC235" s="42"/>
      <c r="FD235" s="42"/>
      <c r="FE235" s="42"/>
      <c r="FF235" s="42"/>
      <c r="FG235" s="42"/>
      <c r="FH235" s="42"/>
      <c r="FI235" s="42"/>
      <c r="FJ235" s="42"/>
      <c r="FK235" s="42"/>
      <c r="FL235" s="42"/>
      <c r="FM235" s="42"/>
      <c r="FN235" s="42"/>
      <c r="FO235" s="42"/>
      <c r="FP235" s="42"/>
      <c r="FQ235" s="42"/>
      <c r="FR235" s="42"/>
      <c r="FS235" s="42"/>
      <c r="FT235" s="42"/>
      <c r="FU235" s="42"/>
      <c r="FV235" s="42"/>
      <c r="FW235" s="42"/>
      <c r="FX235" s="42"/>
      <c r="FY235" s="42"/>
      <c r="FZ235" s="42"/>
      <c r="GA235" s="42"/>
      <c r="GB235" s="42"/>
      <c r="GC235" s="42"/>
      <c r="GD235" s="42"/>
      <c r="GE235" s="42"/>
      <c r="GF235" s="42"/>
      <c r="GG235" s="42"/>
      <c r="GH235" s="42"/>
      <c r="GI235" s="42"/>
      <c r="GJ235" s="42"/>
      <c r="GK235" s="42"/>
      <c r="GL235" s="42"/>
      <c r="GM235" s="42"/>
      <c r="GN235" s="42"/>
      <c r="GO235" s="46"/>
      <c r="GP235" s="42"/>
      <c r="GQ235" s="140"/>
      <c r="GR235" s="46"/>
      <c r="GS235" s="42"/>
      <c r="GT235" s="140"/>
      <c r="GU235" s="42"/>
      <c r="GV235" s="42"/>
      <c r="GW235" s="42"/>
      <c r="GX235" s="42"/>
      <c r="GY235" s="42"/>
      <c r="GZ235" s="42"/>
      <c r="HA235" s="42"/>
      <c r="HB235" s="42"/>
      <c r="HC235" s="42"/>
      <c r="HD235" s="42"/>
      <c r="HE235" s="42"/>
      <c r="HF235" s="42"/>
      <c r="HG235" s="42"/>
      <c r="HH235" s="42"/>
      <c r="HI235" s="42"/>
      <c r="HJ235" s="42"/>
      <c r="HK235" s="42"/>
      <c r="HL235" s="42"/>
      <c r="HM235" s="42"/>
      <c r="HN235" s="42"/>
      <c r="HO235" s="42"/>
      <c r="HP235" s="42"/>
      <c r="HQ235" s="42"/>
      <c r="HR235" s="42"/>
      <c r="HS235" s="42"/>
      <c r="HT235" s="42"/>
      <c r="HU235" s="42"/>
    </row>
    <row r="236" spans="1:229" s="18" customFormat="1" ht="15.75" x14ac:dyDescent="0.25">
      <c r="A236" s="23" t="s">
        <v>490</v>
      </c>
      <c r="B236" s="159">
        <f t="shared" si="960"/>
        <v>36357.874989999997</v>
      </c>
      <c r="C236" s="159">
        <f t="shared" si="961"/>
        <v>15398.005689999998</v>
      </c>
      <c r="D236" s="42">
        <f t="shared" si="1094"/>
        <v>42.351225681465493</v>
      </c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6"/>
      <c r="Z236" s="42"/>
      <c r="AA236" s="42"/>
      <c r="AB236" s="42"/>
      <c r="AC236" s="42"/>
      <c r="AD236" s="42"/>
      <c r="AE236" s="42"/>
      <c r="AF236" s="42"/>
      <c r="AG236" s="42"/>
      <c r="AH236" s="46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143"/>
      <c r="BE236" s="143"/>
      <c r="BF236" s="143"/>
      <c r="BG236" s="42"/>
      <c r="BH236" s="42"/>
      <c r="BI236" s="140"/>
      <c r="BJ236" s="42"/>
      <c r="BK236" s="42"/>
      <c r="BL236" s="140"/>
      <c r="BM236" s="42"/>
      <c r="BN236" s="42"/>
      <c r="BO236" s="140"/>
      <c r="BP236" s="42"/>
      <c r="BQ236" s="42"/>
      <c r="BR236" s="140"/>
      <c r="BS236" s="42">
        <v>30260.384989999999</v>
      </c>
      <c r="BT236" s="42">
        <v>9318.7671999999984</v>
      </c>
      <c r="BU236" s="93">
        <f>BT236/BS236*100</f>
        <v>30.795269799374747</v>
      </c>
      <c r="BV236" s="42"/>
      <c r="BW236" s="42"/>
      <c r="BX236" s="140"/>
      <c r="BY236" s="42"/>
      <c r="BZ236" s="42"/>
      <c r="CA236" s="140"/>
      <c r="CB236" s="42"/>
      <c r="CC236" s="42"/>
      <c r="CD236" s="140"/>
      <c r="CE236" s="42"/>
      <c r="CF236" s="42"/>
      <c r="CG236" s="140"/>
      <c r="CH236" s="42"/>
      <c r="CI236" s="42"/>
      <c r="CJ236" s="140"/>
      <c r="CK236" s="42"/>
      <c r="CL236" s="42"/>
      <c r="CM236" s="42"/>
      <c r="CN236" s="42"/>
      <c r="CO236" s="42"/>
      <c r="CP236" s="140"/>
      <c r="CQ236" s="46"/>
      <c r="CR236" s="42"/>
      <c r="CS236" s="140"/>
      <c r="CT236" s="46"/>
      <c r="CU236" s="42"/>
      <c r="CV236" s="140"/>
      <c r="CW236" s="46"/>
      <c r="CX236" s="42"/>
      <c r="CY236" s="140"/>
      <c r="CZ236" s="46">
        <v>3012</v>
      </c>
      <c r="DA236" s="42">
        <v>3012</v>
      </c>
      <c r="DB236" s="42">
        <f t="shared" si="1095"/>
        <v>100</v>
      </c>
      <c r="DC236" s="46"/>
      <c r="DD236" s="42"/>
      <c r="DE236" s="140"/>
      <c r="DF236" s="46"/>
      <c r="DG236" s="42"/>
      <c r="DH236" s="140"/>
      <c r="DI236" s="42"/>
      <c r="DJ236" s="42"/>
      <c r="DK236" s="140"/>
      <c r="DL236" s="42"/>
      <c r="DM236" s="42"/>
      <c r="DN236" s="140"/>
      <c r="DO236" s="46"/>
      <c r="DP236" s="42"/>
      <c r="DQ236" s="140"/>
      <c r="DR236" s="46"/>
      <c r="DS236" s="42"/>
      <c r="DT236" s="140"/>
      <c r="DU236" s="46"/>
      <c r="DV236" s="42"/>
      <c r="DW236" s="140"/>
      <c r="DX236" s="46"/>
      <c r="DY236" s="42"/>
      <c r="DZ236" s="140"/>
      <c r="EA236" s="42"/>
      <c r="EB236" s="42"/>
      <c r="EC236" s="140"/>
      <c r="ED236" s="42"/>
      <c r="EE236" s="42"/>
      <c r="EF236" s="140"/>
      <c r="EG236" s="42">
        <v>3085.49</v>
      </c>
      <c r="EH236" s="42">
        <v>3067.2384900000002</v>
      </c>
      <c r="EI236" s="42">
        <f t="shared" si="1076"/>
        <v>99.408472884371704</v>
      </c>
      <c r="EJ236" s="42"/>
      <c r="EK236" s="42"/>
      <c r="EL236" s="140"/>
      <c r="EM236" s="42"/>
      <c r="EN236" s="42"/>
      <c r="EO236" s="140"/>
      <c r="EP236" s="42"/>
      <c r="EQ236" s="42"/>
      <c r="ER236" s="140"/>
      <c r="ES236" s="42"/>
      <c r="ET236" s="42"/>
      <c r="EU236" s="140"/>
      <c r="EV236" s="42"/>
      <c r="EW236" s="42"/>
      <c r="EX236" s="42"/>
      <c r="EY236" s="42"/>
      <c r="EZ236" s="42"/>
      <c r="FA236" s="42"/>
      <c r="FB236" s="42"/>
      <c r="FC236" s="42"/>
      <c r="FD236" s="42"/>
      <c r="FE236" s="42"/>
      <c r="FF236" s="42"/>
      <c r="FG236" s="42"/>
      <c r="FH236" s="42"/>
      <c r="FI236" s="42"/>
      <c r="FJ236" s="42"/>
      <c r="FK236" s="42"/>
      <c r="FL236" s="42"/>
      <c r="FM236" s="42"/>
      <c r="FN236" s="42"/>
      <c r="FO236" s="42"/>
      <c r="FP236" s="42"/>
      <c r="FQ236" s="42"/>
      <c r="FR236" s="42"/>
      <c r="FS236" s="42"/>
      <c r="FT236" s="42"/>
      <c r="FU236" s="42"/>
      <c r="FV236" s="42"/>
      <c r="FW236" s="42"/>
      <c r="FX236" s="42"/>
      <c r="FY236" s="42"/>
      <c r="FZ236" s="42"/>
      <c r="GA236" s="42"/>
      <c r="GB236" s="42"/>
      <c r="GC236" s="42"/>
      <c r="GD236" s="42"/>
      <c r="GE236" s="42"/>
      <c r="GF236" s="42"/>
      <c r="GG236" s="42"/>
      <c r="GH236" s="42"/>
      <c r="GI236" s="42"/>
      <c r="GJ236" s="42"/>
      <c r="GK236" s="42"/>
      <c r="GL236" s="42"/>
      <c r="GM236" s="42"/>
      <c r="GN236" s="42"/>
      <c r="GO236" s="46"/>
      <c r="GP236" s="42"/>
      <c r="GQ236" s="140"/>
      <c r="GR236" s="46"/>
      <c r="GS236" s="42"/>
      <c r="GT236" s="140"/>
      <c r="GU236" s="42"/>
      <c r="GV236" s="42"/>
      <c r="GW236" s="42"/>
      <c r="GX236" s="42"/>
      <c r="GY236" s="42"/>
      <c r="GZ236" s="42"/>
      <c r="HA236" s="42"/>
      <c r="HB236" s="42"/>
      <c r="HC236" s="42"/>
      <c r="HD236" s="42"/>
      <c r="HE236" s="42"/>
      <c r="HF236" s="42"/>
      <c r="HG236" s="42"/>
      <c r="HH236" s="42"/>
      <c r="HI236" s="42"/>
      <c r="HJ236" s="42"/>
      <c r="HK236" s="42"/>
      <c r="HL236" s="42"/>
      <c r="HM236" s="42"/>
      <c r="HN236" s="42"/>
      <c r="HO236" s="42"/>
      <c r="HP236" s="42"/>
      <c r="HQ236" s="42"/>
      <c r="HR236" s="42"/>
      <c r="HS236" s="42"/>
      <c r="HT236" s="42"/>
      <c r="HU236" s="42"/>
    </row>
    <row r="237" spans="1:229" s="18" customFormat="1" ht="15.75" x14ac:dyDescent="0.25">
      <c r="A237" s="23" t="s">
        <v>309</v>
      </c>
      <c r="B237" s="159">
        <f t="shared" si="960"/>
        <v>17774.05</v>
      </c>
      <c r="C237" s="159">
        <f t="shared" si="961"/>
        <v>9027.73</v>
      </c>
      <c r="D237" s="42">
        <f t="shared" si="1094"/>
        <v>50.791631620255373</v>
      </c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6"/>
      <c r="Z237" s="42"/>
      <c r="AA237" s="42"/>
      <c r="AB237" s="42"/>
      <c r="AC237" s="42"/>
      <c r="AD237" s="42"/>
      <c r="AE237" s="42"/>
      <c r="AF237" s="42"/>
      <c r="AG237" s="42"/>
      <c r="AH237" s="46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>
        <v>489.73</v>
      </c>
      <c r="AY237" s="42">
        <v>489.73</v>
      </c>
      <c r="AZ237" s="42">
        <f t="shared" si="962"/>
        <v>100</v>
      </c>
      <c r="BA237" s="42"/>
      <c r="BB237" s="42"/>
      <c r="BC237" s="42"/>
      <c r="BD237" s="143"/>
      <c r="BE237" s="143"/>
      <c r="BF237" s="143"/>
      <c r="BG237" s="42"/>
      <c r="BH237" s="42"/>
      <c r="BI237" s="140"/>
      <c r="BJ237" s="42"/>
      <c r="BK237" s="42"/>
      <c r="BL237" s="140"/>
      <c r="BM237" s="42"/>
      <c r="BN237" s="42"/>
      <c r="BO237" s="140"/>
      <c r="BP237" s="42"/>
      <c r="BQ237" s="42"/>
      <c r="BR237" s="140"/>
      <c r="BS237" s="42"/>
      <c r="BT237" s="42"/>
      <c r="BU237" s="140"/>
      <c r="BV237" s="42"/>
      <c r="BW237" s="42"/>
      <c r="BX237" s="140"/>
      <c r="BY237" s="42"/>
      <c r="BZ237" s="42"/>
      <c r="CA237" s="140"/>
      <c r="CB237" s="42"/>
      <c r="CC237" s="42"/>
      <c r="CD237" s="140"/>
      <c r="CE237" s="42"/>
      <c r="CF237" s="42"/>
      <c r="CG237" s="140"/>
      <c r="CH237" s="42"/>
      <c r="CI237" s="42"/>
      <c r="CJ237" s="140"/>
      <c r="CK237" s="42"/>
      <c r="CL237" s="42"/>
      <c r="CM237" s="42"/>
      <c r="CN237" s="42"/>
      <c r="CO237" s="42"/>
      <c r="CP237" s="140"/>
      <c r="CQ237" s="46"/>
      <c r="CR237" s="42"/>
      <c r="CS237" s="140"/>
      <c r="CT237" s="46"/>
      <c r="CU237" s="42"/>
      <c r="CV237" s="140"/>
      <c r="CW237" s="46"/>
      <c r="CX237" s="42"/>
      <c r="CY237" s="140"/>
      <c r="CZ237" s="46">
        <v>8538</v>
      </c>
      <c r="DA237" s="42">
        <v>8538</v>
      </c>
      <c r="DB237" s="42">
        <f t="shared" si="1095"/>
        <v>100</v>
      </c>
      <c r="DC237" s="46"/>
      <c r="DD237" s="42"/>
      <c r="DE237" s="140"/>
      <c r="DF237" s="46"/>
      <c r="DG237" s="42"/>
      <c r="DH237" s="140"/>
      <c r="DI237" s="42"/>
      <c r="DJ237" s="42"/>
      <c r="DK237" s="140"/>
      <c r="DL237" s="42"/>
      <c r="DM237" s="42"/>
      <c r="DN237" s="140"/>
      <c r="DO237" s="46"/>
      <c r="DP237" s="42"/>
      <c r="DQ237" s="140"/>
      <c r="DR237" s="46"/>
      <c r="DS237" s="42"/>
      <c r="DT237" s="140"/>
      <c r="DU237" s="46"/>
      <c r="DV237" s="42"/>
      <c r="DW237" s="140"/>
      <c r="DX237" s="46"/>
      <c r="DY237" s="42"/>
      <c r="DZ237" s="140"/>
      <c r="EA237" s="42"/>
      <c r="EB237" s="42"/>
      <c r="EC237" s="140"/>
      <c r="ED237" s="42"/>
      <c r="EE237" s="42"/>
      <c r="EF237" s="140"/>
      <c r="EG237" s="42">
        <v>8746.32</v>
      </c>
      <c r="EH237" s="42">
        <v>0</v>
      </c>
      <c r="EI237" s="42">
        <f t="shared" si="1076"/>
        <v>0</v>
      </c>
      <c r="EJ237" s="42"/>
      <c r="EK237" s="42"/>
      <c r="EL237" s="140"/>
      <c r="EM237" s="42"/>
      <c r="EN237" s="42"/>
      <c r="EO237" s="140"/>
      <c r="EP237" s="42"/>
      <c r="EQ237" s="42"/>
      <c r="ER237" s="140"/>
      <c r="ES237" s="42"/>
      <c r="ET237" s="42"/>
      <c r="EU237" s="140"/>
      <c r="EV237" s="42"/>
      <c r="EW237" s="42"/>
      <c r="EX237" s="42"/>
      <c r="EY237" s="42"/>
      <c r="EZ237" s="42"/>
      <c r="FA237" s="42"/>
      <c r="FB237" s="42"/>
      <c r="FC237" s="42"/>
      <c r="FD237" s="42"/>
      <c r="FE237" s="42"/>
      <c r="FF237" s="42"/>
      <c r="FG237" s="42"/>
      <c r="FH237" s="42"/>
      <c r="FI237" s="42"/>
      <c r="FJ237" s="42"/>
      <c r="FK237" s="42"/>
      <c r="FL237" s="42"/>
      <c r="FM237" s="42"/>
      <c r="FN237" s="42"/>
      <c r="FO237" s="42"/>
      <c r="FP237" s="42"/>
      <c r="FQ237" s="42"/>
      <c r="FR237" s="42"/>
      <c r="FS237" s="42"/>
      <c r="FT237" s="42"/>
      <c r="FU237" s="42"/>
      <c r="FV237" s="42"/>
      <c r="FW237" s="42"/>
      <c r="FX237" s="42"/>
      <c r="FY237" s="42"/>
      <c r="FZ237" s="42"/>
      <c r="GA237" s="42"/>
      <c r="GB237" s="42"/>
      <c r="GC237" s="42"/>
      <c r="GD237" s="42"/>
      <c r="GE237" s="42"/>
      <c r="GF237" s="42"/>
      <c r="GG237" s="42"/>
      <c r="GH237" s="42"/>
      <c r="GI237" s="42"/>
      <c r="GJ237" s="42"/>
      <c r="GK237" s="42"/>
      <c r="GL237" s="42"/>
      <c r="GM237" s="42"/>
      <c r="GN237" s="42"/>
      <c r="GO237" s="46"/>
      <c r="GP237" s="42"/>
      <c r="GQ237" s="140"/>
      <c r="GR237" s="46"/>
      <c r="GS237" s="42"/>
      <c r="GT237" s="140"/>
      <c r="GU237" s="42"/>
      <c r="GV237" s="42"/>
      <c r="GW237" s="42"/>
      <c r="GX237" s="42"/>
      <c r="GY237" s="42"/>
      <c r="GZ237" s="42"/>
      <c r="HA237" s="42"/>
      <c r="HB237" s="42"/>
      <c r="HC237" s="42"/>
      <c r="HD237" s="42"/>
      <c r="HE237" s="42"/>
      <c r="HF237" s="42"/>
      <c r="HG237" s="42"/>
      <c r="HH237" s="42"/>
      <c r="HI237" s="42"/>
      <c r="HJ237" s="42"/>
      <c r="HK237" s="42"/>
      <c r="HL237" s="42"/>
      <c r="HM237" s="42"/>
      <c r="HN237" s="42"/>
      <c r="HO237" s="42"/>
      <c r="HP237" s="42"/>
      <c r="HQ237" s="42"/>
      <c r="HR237" s="42"/>
      <c r="HS237" s="42"/>
      <c r="HT237" s="42"/>
      <c r="HU237" s="42"/>
    </row>
    <row r="238" spans="1:229" s="18" customFormat="1" ht="15.75" x14ac:dyDescent="0.25">
      <c r="A238" s="23" t="s">
        <v>491</v>
      </c>
      <c r="B238" s="159">
        <f t="shared" si="960"/>
        <v>6880.93</v>
      </c>
      <c r="C238" s="159">
        <f t="shared" si="961"/>
        <v>3590.4639299999999</v>
      </c>
      <c r="D238" s="42">
        <f t="shared" si="1094"/>
        <v>52.179922336079564</v>
      </c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6"/>
      <c r="Z238" s="42"/>
      <c r="AA238" s="42"/>
      <c r="AB238" s="42"/>
      <c r="AC238" s="42"/>
      <c r="AD238" s="42"/>
      <c r="AE238" s="42"/>
      <c r="AF238" s="42"/>
      <c r="AG238" s="42"/>
      <c r="AH238" s="46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143"/>
      <c r="BE238" s="143"/>
      <c r="BF238" s="143"/>
      <c r="BG238" s="42"/>
      <c r="BH238" s="42"/>
      <c r="BI238" s="140"/>
      <c r="BJ238" s="42"/>
      <c r="BK238" s="42"/>
      <c r="BL238" s="140"/>
      <c r="BM238" s="42"/>
      <c r="BN238" s="42"/>
      <c r="BO238" s="140"/>
      <c r="BP238" s="42"/>
      <c r="BQ238" s="42"/>
      <c r="BR238" s="140"/>
      <c r="BS238" s="42"/>
      <c r="BT238" s="42"/>
      <c r="BU238" s="140"/>
      <c r="BV238" s="42"/>
      <c r="BW238" s="42"/>
      <c r="BX238" s="140"/>
      <c r="BY238" s="42"/>
      <c r="BZ238" s="42"/>
      <c r="CA238" s="140"/>
      <c r="CB238" s="42"/>
      <c r="CC238" s="42"/>
      <c r="CD238" s="140"/>
      <c r="CE238" s="42"/>
      <c r="CF238" s="42"/>
      <c r="CG238" s="140"/>
      <c r="CH238" s="42"/>
      <c r="CI238" s="42"/>
      <c r="CJ238" s="140"/>
      <c r="CK238" s="42"/>
      <c r="CL238" s="42"/>
      <c r="CM238" s="140"/>
      <c r="CN238" s="42"/>
      <c r="CO238" s="42"/>
      <c r="CP238" s="140"/>
      <c r="CQ238" s="46"/>
      <c r="CR238" s="42"/>
      <c r="CS238" s="140"/>
      <c r="CT238" s="46"/>
      <c r="CU238" s="42"/>
      <c r="CV238" s="140"/>
      <c r="CW238" s="46"/>
      <c r="CX238" s="42"/>
      <c r="CY238" s="140"/>
      <c r="CZ238" s="46">
        <v>3399</v>
      </c>
      <c r="DA238" s="42">
        <v>3399</v>
      </c>
      <c r="DB238" s="42">
        <f t="shared" si="1095"/>
        <v>100</v>
      </c>
      <c r="DC238" s="46"/>
      <c r="DD238" s="42"/>
      <c r="DE238" s="140"/>
      <c r="DF238" s="46"/>
      <c r="DG238" s="42"/>
      <c r="DH238" s="140"/>
      <c r="DI238" s="42"/>
      <c r="DJ238" s="42"/>
      <c r="DK238" s="140"/>
      <c r="DL238" s="42"/>
      <c r="DM238" s="42"/>
      <c r="DN238" s="140"/>
      <c r="DO238" s="46"/>
      <c r="DP238" s="42"/>
      <c r="DQ238" s="140"/>
      <c r="DR238" s="46"/>
      <c r="DS238" s="42"/>
      <c r="DT238" s="140"/>
      <c r="DU238" s="46"/>
      <c r="DV238" s="42"/>
      <c r="DW238" s="140"/>
      <c r="DX238" s="46"/>
      <c r="DY238" s="42"/>
      <c r="DZ238" s="140"/>
      <c r="EA238" s="42"/>
      <c r="EB238" s="42"/>
      <c r="EC238" s="140"/>
      <c r="ED238" s="42"/>
      <c r="EE238" s="42"/>
      <c r="EF238" s="140"/>
      <c r="EG238" s="42">
        <v>3481.93</v>
      </c>
      <c r="EH238" s="42">
        <v>191.46393</v>
      </c>
      <c r="EI238" s="42">
        <f t="shared" si="1076"/>
        <v>5.4987874540843729</v>
      </c>
      <c r="EJ238" s="42"/>
      <c r="EK238" s="42"/>
      <c r="EL238" s="140"/>
      <c r="EM238" s="42"/>
      <c r="EN238" s="42"/>
      <c r="EO238" s="140"/>
      <c r="EP238" s="42"/>
      <c r="EQ238" s="42"/>
      <c r="ER238" s="140"/>
      <c r="ES238" s="42"/>
      <c r="ET238" s="42"/>
      <c r="EU238" s="140"/>
      <c r="EV238" s="42"/>
      <c r="EW238" s="42"/>
      <c r="EX238" s="42"/>
      <c r="EY238" s="42"/>
      <c r="EZ238" s="42"/>
      <c r="FA238" s="42"/>
      <c r="FB238" s="42"/>
      <c r="FC238" s="42"/>
      <c r="FD238" s="42"/>
      <c r="FE238" s="42"/>
      <c r="FF238" s="42"/>
      <c r="FG238" s="42"/>
      <c r="FH238" s="42"/>
      <c r="FI238" s="42"/>
      <c r="FJ238" s="42"/>
      <c r="FK238" s="42"/>
      <c r="FL238" s="42"/>
      <c r="FM238" s="42"/>
      <c r="FN238" s="42"/>
      <c r="FO238" s="42"/>
      <c r="FP238" s="42"/>
      <c r="FQ238" s="42"/>
      <c r="FR238" s="42"/>
      <c r="FS238" s="42"/>
      <c r="FT238" s="42"/>
      <c r="FU238" s="42"/>
      <c r="FV238" s="42"/>
      <c r="FW238" s="42"/>
      <c r="FX238" s="42"/>
      <c r="FY238" s="42"/>
      <c r="FZ238" s="42"/>
      <c r="GA238" s="42"/>
      <c r="GB238" s="42"/>
      <c r="GC238" s="42"/>
      <c r="GD238" s="42"/>
      <c r="GE238" s="42"/>
      <c r="GF238" s="42"/>
      <c r="GG238" s="42"/>
      <c r="GH238" s="42"/>
      <c r="GI238" s="42"/>
      <c r="GJ238" s="42"/>
      <c r="GK238" s="42"/>
      <c r="GL238" s="42"/>
      <c r="GM238" s="42"/>
      <c r="GN238" s="42"/>
      <c r="GO238" s="46"/>
      <c r="GP238" s="42"/>
      <c r="GQ238" s="140"/>
      <c r="GR238" s="46"/>
      <c r="GS238" s="42"/>
      <c r="GT238" s="140"/>
      <c r="GU238" s="42"/>
      <c r="GV238" s="42"/>
      <c r="GW238" s="42"/>
      <c r="GX238" s="42"/>
      <c r="GY238" s="42"/>
      <c r="GZ238" s="42"/>
      <c r="HA238" s="42"/>
      <c r="HB238" s="42"/>
      <c r="HC238" s="42"/>
      <c r="HD238" s="42"/>
      <c r="HE238" s="42"/>
      <c r="HF238" s="42"/>
      <c r="HG238" s="42"/>
      <c r="HH238" s="42"/>
      <c r="HI238" s="42"/>
      <c r="HJ238" s="42"/>
      <c r="HK238" s="42"/>
      <c r="HL238" s="42"/>
      <c r="HM238" s="42"/>
      <c r="HN238" s="42"/>
      <c r="HO238" s="42"/>
      <c r="HP238" s="42"/>
      <c r="HQ238" s="42"/>
      <c r="HR238" s="42"/>
      <c r="HS238" s="42"/>
      <c r="HT238" s="42"/>
      <c r="HU238" s="42"/>
    </row>
    <row r="239" spans="1:229" s="18" customFormat="1" ht="15.75" x14ac:dyDescent="0.25">
      <c r="A239" s="23" t="s">
        <v>310</v>
      </c>
      <c r="B239" s="159">
        <f t="shared" si="960"/>
        <v>4749.24</v>
      </c>
      <c r="C239" s="159">
        <f t="shared" si="961"/>
        <v>2634.3892299999998</v>
      </c>
      <c r="D239" s="42">
        <f t="shared" si="1094"/>
        <v>55.469701046904341</v>
      </c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6"/>
      <c r="Z239" s="42"/>
      <c r="AA239" s="42"/>
      <c r="AB239" s="42"/>
      <c r="AC239" s="42"/>
      <c r="AD239" s="42"/>
      <c r="AE239" s="42"/>
      <c r="AF239" s="42"/>
      <c r="AG239" s="42"/>
      <c r="AH239" s="46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143"/>
      <c r="BE239" s="143"/>
      <c r="BF239" s="143"/>
      <c r="BG239" s="42"/>
      <c r="BH239" s="42"/>
      <c r="BI239" s="140"/>
      <c r="BJ239" s="42"/>
      <c r="BK239" s="42"/>
      <c r="BL239" s="140"/>
      <c r="BM239" s="42"/>
      <c r="BN239" s="42"/>
      <c r="BO239" s="140"/>
      <c r="BP239" s="42"/>
      <c r="BQ239" s="42"/>
      <c r="BR239" s="140"/>
      <c r="BS239" s="42"/>
      <c r="BT239" s="42"/>
      <c r="BU239" s="140"/>
      <c r="BV239" s="42"/>
      <c r="BW239" s="42"/>
      <c r="BX239" s="140"/>
      <c r="BY239" s="42"/>
      <c r="BZ239" s="42"/>
      <c r="CA239" s="140"/>
      <c r="CB239" s="42"/>
      <c r="CC239" s="42"/>
      <c r="CD239" s="140"/>
      <c r="CE239" s="42"/>
      <c r="CF239" s="42"/>
      <c r="CG239" s="140"/>
      <c r="CH239" s="42"/>
      <c r="CI239" s="42"/>
      <c r="CJ239" s="140"/>
      <c r="CK239" s="42"/>
      <c r="CL239" s="42"/>
      <c r="CM239" s="140"/>
      <c r="CN239" s="42"/>
      <c r="CO239" s="42"/>
      <c r="CP239" s="140"/>
      <c r="CQ239" s="46"/>
      <c r="CR239" s="42"/>
      <c r="CS239" s="140"/>
      <c r="CT239" s="46"/>
      <c r="CU239" s="42"/>
      <c r="CV239" s="140"/>
      <c r="CW239" s="46"/>
      <c r="CX239" s="42"/>
      <c r="CY239" s="140"/>
      <c r="CZ239" s="46">
        <v>2346</v>
      </c>
      <c r="DA239" s="42">
        <v>2346</v>
      </c>
      <c r="DB239" s="42">
        <f t="shared" si="1095"/>
        <v>100</v>
      </c>
      <c r="DC239" s="46"/>
      <c r="DD239" s="42"/>
      <c r="DE239" s="140"/>
      <c r="DF239" s="46"/>
      <c r="DG239" s="42"/>
      <c r="DH239" s="140"/>
      <c r="DI239" s="42"/>
      <c r="DJ239" s="42"/>
      <c r="DK239" s="140"/>
      <c r="DL239" s="42"/>
      <c r="DM239" s="42"/>
      <c r="DN239" s="140"/>
      <c r="DO239" s="46"/>
      <c r="DP239" s="42"/>
      <c r="DQ239" s="140"/>
      <c r="DR239" s="46"/>
      <c r="DS239" s="42"/>
      <c r="DT239" s="140"/>
      <c r="DU239" s="46"/>
      <c r="DV239" s="42"/>
      <c r="DW239" s="140"/>
      <c r="DX239" s="46"/>
      <c r="DY239" s="42"/>
      <c r="DZ239" s="140"/>
      <c r="EA239" s="42"/>
      <c r="EB239" s="42"/>
      <c r="EC239" s="140"/>
      <c r="ED239" s="42"/>
      <c r="EE239" s="42"/>
      <c r="EF239" s="140"/>
      <c r="EG239" s="42">
        <v>2403.2399999999998</v>
      </c>
      <c r="EH239" s="42">
        <v>288.38923</v>
      </c>
      <c r="EI239" s="42">
        <f t="shared" si="1076"/>
        <v>12.000017892511778</v>
      </c>
      <c r="EJ239" s="42"/>
      <c r="EK239" s="42"/>
      <c r="EL239" s="140"/>
      <c r="EM239" s="42"/>
      <c r="EN239" s="42"/>
      <c r="EO239" s="140"/>
      <c r="EP239" s="42"/>
      <c r="EQ239" s="42"/>
      <c r="ER239" s="140"/>
      <c r="ES239" s="42"/>
      <c r="ET239" s="42"/>
      <c r="EU239" s="140"/>
      <c r="EV239" s="42"/>
      <c r="EW239" s="42"/>
      <c r="EX239" s="42"/>
      <c r="EY239" s="42"/>
      <c r="EZ239" s="42"/>
      <c r="FA239" s="42"/>
      <c r="FB239" s="42"/>
      <c r="FC239" s="42"/>
      <c r="FD239" s="42"/>
      <c r="FE239" s="42"/>
      <c r="FF239" s="42"/>
      <c r="FG239" s="42"/>
      <c r="FH239" s="42"/>
      <c r="FI239" s="42"/>
      <c r="FJ239" s="42"/>
      <c r="FK239" s="42"/>
      <c r="FL239" s="42"/>
      <c r="FM239" s="42"/>
      <c r="FN239" s="42"/>
      <c r="FO239" s="42"/>
      <c r="FP239" s="42"/>
      <c r="FQ239" s="42"/>
      <c r="FR239" s="42"/>
      <c r="FS239" s="42"/>
      <c r="FT239" s="42"/>
      <c r="FU239" s="42"/>
      <c r="FV239" s="42"/>
      <c r="FW239" s="42"/>
      <c r="FX239" s="42"/>
      <c r="FY239" s="42"/>
      <c r="FZ239" s="42"/>
      <c r="GA239" s="42"/>
      <c r="GB239" s="42"/>
      <c r="GC239" s="42"/>
      <c r="GD239" s="42"/>
      <c r="GE239" s="42"/>
      <c r="GF239" s="42"/>
      <c r="GG239" s="42"/>
      <c r="GH239" s="42"/>
      <c r="GI239" s="42"/>
      <c r="GJ239" s="42"/>
      <c r="GK239" s="42"/>
      <c r="GL239" s="42"/>
      <c r="GM239" s="42"/>
      <c r="GN239" s="42"/>
      <c r="GO239" s="46"/>
      <c r="GP239" s="42"/>
      <c r="GQ239" s="140"/>
      <c r="GR239" s="46"/>
      <c r="GS239" s="42"/>
      <c r="GT239" s="140"/>
      <c r="GU239" s="42"/>
      <c r="GV239" s="42"/>
      <c r="GW239" s="42"/>
      <c r="GX239" s="42"/>
      <c r="GY239" s="42"/>
      <c r="GZ239" s="42"/>
      <c r="HA239" s="42"/>
      <c r="HB239" s="42"/>
      <c r="HC239" s="42"/>
      <c r="HD239" s="42"/>
      <c r="HE239" s="42"/>
      <c r="HF239" s="42"/>
      <c r="HG239" s="42"/>
      <c r="HH239" s="42"/>
      <c r="HI239" s="42"/>
      <c r="HJ239" s="42"/>
      <c r="HK239" s="42"/>
      <c r="HL239" s="42"/>
      <c r="HM239" s="42"/>
      <c r="HN239" s="42"/>
      <c r="HO239" s="42"/>
      <c r="HP239" s="42"/>
      <c r="HQ239" s="42"/>
      <c r="HR239" s="42"/>
      <c r="HS239" s="42"/>
      <c r="HT239" s="42"/>
      <c r="HU239" s="42"/>
    </row>
    <row r="240" spans="1:229" s="18" customFormat="1" ht="15.75" x14ac:dyDescent="0.25">
      <c r="A240" s="23" t="s">
        <v>494</v>
      </c>
      <c r="B240" s="159">
        <f t="shared" si="960"/>
        <v>3516.38</v>
      </c>
      <c r="C240" s="159">
        <f t="shared" si="961"/>
        <v>3516.38</v>
      </c>
      <c r="D240" s="42">
        <f t="shared" si="1094"/>
        <v>100</v>
      </c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6"/>
      <c r="Z240" s="42"/>
      <c r="AA240" s="42"/>
      <c r="AB240" s="42"/>
      <c r="AC240" s="42"/>
      <c r="AD240" s="42"/>
      <c r="AE240" s="42"/>
      <c r="AF240" s="42"/>
      <c r="AG240" s="42"/>
      <c r="AH240" s="46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143"/>
      <c r="BE240" s="143"/>
      <c r="BF240" s="143"/>
      <c r="BG240" s="42"/>
      <c r="BH240" s="42"/>
      <c r="BI240" s="140"/>
      <c r="BJ240" s="42"/>
      <c r="BK240" s="42"/>
      <c r="BL240" s="140"/>
      <c r="BM240" s="42"/>
      <c r="BN240" s="42"/>
      <c r="BO240" s="140"/>
      <c r="BP240" s="42"/>
      <c r="BQ240" s="42"/>
      <c r="BR240" s="140"/>
      <c r="BS240" s="42"/>
      <c r="BT240" s="42"/>
      <c r="BU240" s="140"/>
      <c r="BV240" s="42"/>
      <c r="BW240" s="42"/>
      <c r="BX240" s="140"/>
      <c r="BY240" s="42"/>
      <c r="BZ240" s="42"/>
      <c r="CA240" s="140"/>
      <c r="CB240" s="42"/>
      <c r="CC240" s="42"/>
      <c r="CD240" s="140"/>
      <c r="CE240" s="42"/>
      <c r="CF240" s="42"/>
      <c r="CG240" s="140"/>
      <c r="CH240" s="42"/>
      <c r="CI240" s="42"/>
      <c r="CJ240" s="140"/>
      <c r="CK240" s="42"/>
      <c r="CL240" s="42"/>
      <c r="CM240" s="140"/>
      <c r="CN240" s="42"/>
      <c r="CO240" s="42"/>
      <c r="CP240" s="140"/>
      <c r="CQ240" s="46"/>
      <c r="CR240" s="42"/>
      <c r="CS240" s="140"/>
      <c r="CT240" s="46"/>
      <c r="CU240" s="42"/>
      <c r="CV240" s="140"/>
      <c r="CW240" s="46"/>
      <c r="CX240" s="42"/>
      <c r="CY240" s="140"/>
      <c r="CZ240" s="46">
        <v>1737</v>
      </c>
      <c r="DA240" s="42">
        <v>1737</v>
      </c>
      <c r="DB240" s="42">
        <f t="shared" si="1095"/>
        <v>100</v>
      </c>
      <c r="DC240" s="46"/>
      <c r="DD240" s="42"/>
      <c r="DE240" s="140"/>
      <c r="DF240" s="46"/>
      <c r="DG240" s="42"/>
      <c r="DH240" s="140"/>
      <c r="DI240" s="42"/>
      <c r="DJ240" s="42"/>
      <c r="DK240" s="140"/>
      <c r="DL240" s="42"/>
      <c r="DM240" s="42"/>
      <c r="DN240" s="140"/>
      <c r="DO240" s="46"/>
      <c r="DP240" s="42"/>
      <c r="DQ240" s="140"/>
      <c r="DR240" s="46"/>
      <c r="DS240" s="42"/>
      <c r="DT240" s="140"/>
      <c r="DU240" s="46"/>
      <c r="DV240" s="42"/>
      <c r="DW240" s="140"/>
      <c r="DX240" s="46"/>
      <c r="DY240" s="42"/>
      <c r="DZ240" s="140"/>
      <c r="EA240" s="42"/>
      <c r="EB240" s="42"/>
      <c r="EC240" s="140"/>
      <c r="ED240" s="42"/>
      <c r="EE240" s="42"/>
      <c r="EF240" s="140"/>
      <c r="EG240" s="42">
        <v>1779.38</v>
      </c>
      <c r="EH240" s="42">
        <v>1779.38</v>
      </c>
      <c r="EI240" s="42">
        <f t="shared" si="1076"/>
        <v>100</v>
      </c>
      <c r="EJ240" s="42"/>
      <c r="EK240" s="42"/>
      <c r="EL240" s="140"/>
      <c r="EM240" s="42"/>
      <c r="EN240" s="42"/>
      <c r="EO240" s="140"/>
      <c r="EP240" s="42"/>
      <c r="EQ240" s="42"/>
      <c r="ER240" s="140"/>
      <c r="ES240" s="42"/>
      <c r="ET240" s="42"/>
      <c r="EU240" s="140"/>
      <c r="EV240" s="42"/>
      <c r="EW240" s="42"/>
      <c r="EX240" s="42"/>
      <c r="EY240" s="42"/>
      <c r="EZ240" s="42"/>
      <c r="FA240" s="42"/>
      <c r="FB240" s="42"/>
      <c r="FC240" s="42"/>
      <c r="FD240" s="42"/>
      <c r="FE240" s="42"/>
      <c r="FF240" s="42"/>
      <c r="FG240" s="42"/>
      <c r="FH240" s="42"/>
      <c r="FI240" s="42"/>
      <c r="FJ240" s="42"/>
      <c r="FK240" s="42"/>
      <c r="FL240" s="42"/>
      <c r="FM240" s="42"/>
      <c r="FN240" s="42"/>
      <c r="FO240" s="42"/>
      <c r="FP240" s="42"/>
      <c r="FQ240" s="42"/>
      <c r="FR240" s="42"/>
      <c r="FS240" s="42"/>
      <c r="FT240" s="42"/>
      <c r="FU240" s="42"/>
      <c r="FV240" s="42"/>
      <c r="FW240" s="42"/>
      <c r="FX240" s="42"/>
      <c r="FY240" s="42"/>
      <c r="FZ240" s="42"/>
      <c r="GA240" s="42"/>
      <c r="GB240" s="42"/>
      <c r="GC240" s="42"/>
      <c r="GD240" s="42"/>
      <c r="GE240" s="42"/>
      <c r="GF240" s="42"/>
      <c r="GG240" s="42"/>
      <c r="GH240" s="42"/>
      <c r="GI240" s="42"/>
      <c r="GJ240" s="42"/>
      <c r="GK240" s="42"/>
      <c r="GL240" s="42"/>
      <c r="GM240" s="42"/>
      <c r="GN240" s="42"/>
      <c r="GO240" s="46"/>
      <c r="GP240" s="42"/>
      <c r="GQ240" s="140"/>
      <c r="GR240" s="46"/>
      <c r="GS240" s="42"/>
      <c r="GT240" s="140"/>
      <c r="GU240" s="42"/>
      <c r="GV240" s="42"/>
      <c r="GW240" s="42"/>
      <c r="GX240" s="42"/>
      <c r="GY240" s="42"/>
      <c r="GZ240" s="42"/>
      <c r="HA240" s="42"/>
      <c r="HB240" s="42"/>
      <c r="HC240" s="42"/>
      <c r="HD240" s="42"/>
      <c r="HE240" s="42"/>
      <c r="HF240" s="42"/>
      <c r="HG240" s="42"/>
      <c r="HH240" s="42"/>
      <c r="HI240" s="42"/>
      <c r="HJ240" s="42"/>
      <c r="HK240" s="42"/>
      <c r="HL240" s="42"/>
      <c r="HM240" s="42"/>
      <c r="HN240" s="42"/>
      <c r="HO240" s="42"/>
      <c r="HP240" s="42"/>
      <c r="HQ240" s="42"/>
      <c r="HR240" s="42"/>
      <c r="HS240" s="42"/>
      <c r="HT240" s="42"/>
      <c r="HU240" s="42"/>
    </row>
    <row r="241" spans="1:229" s="18" customFormat="1" ht="15.75" x14ac:dyDescent="0.25">
      <c r="A241" s="23" t="s">
        <v>493</v>
      </c>
      <c r="B241" s="159">
        <f t="shared" si="960"/>
        <v>10325.799999999999</v>
      </c>
      <c r="C241" s="159">
        <f t="shared" si="961"/>
        <v>4896.95</v>
      </c>
      <c r="D241" s="42">
        <f t="shared" si="1094"/>
        <v>47.424412636309057</v>
      </c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6"/>
      <c r="Z241" s="42"/>
      <c r="AA241" s="42"/>
      <c r="AB241" s="42"/>
      <c r="AC241" s="42"/>
      <c r="AD241" s="42"/>
      <c r="AE241" s="42"/>
      <c r="AF241" s="42"/>
      <c r="AG241" s="42"/>
      <c r="AH241" s="46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>
        <v>493.3</v>
      </c>
      <c r="AY241" s="42"/>
      <c r="AZ241" s="42">
        <f t="shared" si="962"/>
        <v>0</v>
      </c>
      <c r="BA241" s="42"/>
      <c r="BB241" s="42"/>
      <c r="BC241" s="42"/>
      <c r="BD241" s="143"/>
      <c r="BE241" s="143"/>
      <c r="BF241" s="143"/>
      <c r="BG241" s="42"/>
      <c r="BH241" s="42"/>
      <c r="BI241" s="140"/>
      <c r="BJ241" s="42"/>
      <c r="BK241" s="42"/>
      <c r="BL241" s="140"/>
      <c r="BM241" s="42"/>
      <c r="BN241" s="42"/>
      <c r="BO241" s="140"/>
      <c r="BP241" s="42"/>
      <c r="BQ241" s="42"/>
      <c r="BR241" s="140"/>
      <c r="BS241" s="42"/>
      <c r="BT241" s="42"/>
      <c r="BU241" s="140"/>
      <c r="BV241" s="42"/>
      <c r="BW241" s="42"/>
      <c r="BX241" s="140"/>
      <c r="BY241" s="42"/>
      <c r="BZ241" s="42"/>
      <c r="CA241" s="140"/>
      <c r="CB241" s="42"/>
      <c r="CC241" s="42"/>
      <c r="CD241" s="140"/>
      <c r="CE241" s="42"/>
      <c r="CF241" s="42"/>
      <c r="CG241" s="140"/>
      <c r="CH241" s="42"/>
      <c r="CI241" s="42"/>
      <c r="CJ241" s="140"/>
      <c r="CK241" s="42"/>
      <c r="CL241" s="42"/>
      <c r="CM241" s="140"/>
      <c r="CN241" s="42"/>
      <c r="CO241" s="42"/>
      <c r="CP241" s="140"/>
      <c r="CQ241" s="46"/>
      <c r="CR241" s="42"/>
      <c r="CS241" s="140"/>
      <c r="CT241" s="46"/>
      <c r="CU241" s="42"/>
      <c r="CV241" s="140"/>
      <c r="CW241" s="46"/>
      <c r="CX241" s="42"/>
      <c r="CY241" s="140"/>
      <c r="CZ241" s="46">
        <v>4857</v>
      </c>
      <c r="DA241" s="42">
        <v>4857</v>
      </c>
      <c r="DB241" s="42">
        <f t="shared" si="1095"/>
        <v>100</v>
      </c>
      <c r="DC241" s="46"/>
      <c r="DD241" s="42"/>
      <c r="DE241" s="140"/>
      <c r="DF241" s="46"/>
      <c r="DG241" s="42"/>
      <c r="DH241" s="140"/>
      <c r="DI241" s="42"/>
      <c r="DJ241" s="42"/>
      <c r="DK241" s="140"/>
      <c r="DL241" s="42"/>
      <c r="DM241" s="42"/>
      <c r="DN241" s="140"/>
      <c r="DO241" s="46"/>
      <c r="DP241" s="42"/>
      <c r="DQ241" s="140"/>
      <c r="DR241" s="46"/>
      <c r="DS241" s="42"/>
      <c r="DT241" s="140"/>
      <c r="DU241" s="46"/>
      <c r="DV241" s="42"/>
      <c r="DW241" s="140"/>
      <c r="DX241" s="46"/>
      <c r="DY241" s="42"/>
      <c r="DZ241" s="140"/>
      <c r="EA241" s="42"/>
      <c r="EB241" s="42"/>
      <c r="EC241" s="140"/>
      <c r="ED241" s="42"/>
      <c r="EE241" s="42"/>
      <c r="EF241" s="140"/>
      <c r="EG241" s="42">
        <v>4975.5</v>
      </c>
      <c r="EH241" s="42">
        <v>39.950000000000003</v>
      </c>
      <c r="EI241" s="42">
        <f t="shared" si="1076"/>
        <v>0.80293437845442672</v>
      </c>
      <c r="EJ241" s="42"/>
      <c r="EK241" s="42"/>
      <c r="EL241" s="140"/>
      <c r="EM241" s="42"/>
      <c r="EN241" s="42"/>
      <c r="EO241" s="140"/>
      <c r="EP241" s="42"/>
      <c r="EQ241" s="42"/>
      <c r="ER241" s="140"/>
      <c r="ES241" s="42"/>
      <c r="ET241" s="42"/>
      <c r="EU241" s="140"/>
      <c r="EV241" s="42"/>
      <c r="EW241" s="42"/>
      <c r="EX241" s="42"/>
      <c r="EY241" s="42"/>
      <c r="EZ241" s="42"/>
      <c r="FA241" s="42"/>
      <c r="FB241" s="42"/>
      <c r="FC241" s="42"/>
      <c r="FD241" s="42"/>
      <c r="FE241" s="42"/>
      <c r="FF241" s="42"/>
      <c r="FG241" s="42"/>
      <c r="FH241" s="42"/>
      <c r="FI241" s="42"/>
      <c r="FJ241" s="42"/>
      <c r="FK241" s="42"/>
      <c r="FL241" s="42"/>
      <c r="FM241" s="42"/>
      <c r="FN241" s="42"/>
      <c r="FO241" s="42"/>
      <c r="FP241" s="42"/>
      <c r="FQ241" s="42"/>
      <c r="FR241" s="42"/>
      <c r="FS241" s="42"/>
      <c r="FT241" s="42"/>
      <c r="FU241" s="42"/>
      <c r="FV241" s="42"/>
      <c r="FW241" s="42"/>
      <c r="FX241" s="42"/>
      <c r="FY241" s="42"/>
      <c r="FZ241" s="42"/>
      <c r="GA241" s="42"/>
      <c r="GB241" s="42"/>
      <c r="GC241" s="42"/>
      <c r="GD241" s="42"/>
      <c r="GE241" s="42"/>
      <c r="GF241" s="42"/>
      <c r="GG241" s="42"/>
      <c r="GH241" s="42"/>
      <c r="GI241" s="42"/>
      <c r="GJ241" s="42"/>
      <c r="GK241" s="42"/>
      <c r="GL241" s="42"/>
      <c r="GM241" s="42"/>
      <c r="GN241" s="42"/>
      <c r="GO241" s="46"/>
      <c r="GP241" s="42"/>
      <c r="GQ241" s="140"/>
      <c r="GR241" s="46"/>
      <c r="GS241" s="42"/>
      <c r="GT241" s="140"/>
      <c r="GU241" s="42"/>
      <c r="GV241" s="42"/>
      <c r="GW241" s="42"/>
      <c r="GX241" s="42"/>
      <c r="GY241" s="42"/>
      <c r="GZ241" s="42"/>
      <c r="HA241" s="42"/>
      <c r="HB241" s="42"/>
      <c r="HC241" s="42"/>
      <c r="HD241" s="42"/>
      <c r="HE241" s="42"/>
      <c r="HF241" s="42"/>
      <c r="HG241" s="42"/>
      <c r="HH241" s="42"/>
      <c r="HI241" s="42"/>
      <c r="HJ241" s="42"/>
      <c r="HK241" s="42"/>
      <c r="HL241" s="42"/>
      <c r="HM241" s="42"/>
      <c r="HN241" s="42"/>
      <c r="HO241" s="42"/>
      <c r="HP241" s="42"/>
      <c r="HQ241" s="42"/>
      <c r="HR241" s="42"/>
      <c r="HS241" s="42"/>
      <c r="HT241" s="42"/>
      <c r="HU241" s="42"/>
    </row>
    <row r="242" spans="1:229" s="19" customFormat="1" ht="31.5" x14ac:dyDescent="0.25">
      <c r="A242" s="22" t="s">
        <v>292</v>
      </c>
      <c r="B242" s="158">
        <f t="shared" si="960"/>
        <v>178204.95342000001</v>
      </c>
      <c r="C242" s="158">
        <f t="shared" si="961"/>
        <v>141822.34085000001</v>
      </c>
      <c r="D242" s="48">
        <f t="shared" ref="D242" si="1096">C242/B242*100</f>
        <v>79.58383767018411</v>
      </c>
      <c r="E242" s="49">
        <f t="shared" ref="E242:BF242" si="1097">E243+E244+E245+E246+E247+E248+E249+E250+E251+E252+E253+E254</f>
        <v>0</v>
      </c>
      <c r="F242" s="49">
        <f t="shared" si="1097"/>
        <v>0</v>
      </c>
      <c r="G242" s="49"/>
      <c r="H242" s="49">
        <f t="shared" si="1097"/>
        <v>810.19361000000004</v>
      </c>
      <c r="I242" s="49">
        <f t="shared" si="1097"/>
        <v>810.19361000000004</v>
      </c>
      <c r="J242" s="48">
        <f t="shared" si="1053"/>
        <v>100</v>
      </c>
      <c r="K242" s="49">
        <f t="shared" ref="K242:M242" si="1098">K243+K244+K245+K246+K247+K248+K249+K250+K251+K252+K253+K254</f>
        <v>0</v>
      </c>
      <c r="L242" s="49">
        <f t="shared" si="1098"/>
        <v>0</v>
      </c>
      <c r="M242" s="49">
        <f t="shared" si="1098"/>
        <v>0</v>
      </c>
      <c r="N242" s="49">
        <f t="shared" ref="N242:P242" si="1099">N243+N244+N245+N246+N247+N248+N249+N250+N251+N252+N253+N254</f>
        <v>0</v>
      </c>
      <c r="O242" s="49">
        <f t="shared" si="1099"/>
        <v>0</v>
      </c>
      <c r="P242" s="49">
        <f t="shared" si="1099"/>
        <v>0</v>
      </c>
      <c r="Q242" s="49">
        <f t="shared" ref="Q242:S242" si="1100">Q243+Q244+Q245+Q246+Q247+Q248+Q249+Q250+Q251+Q252+Q253+Q254</f>
        <v>0</v>
      </c>
      <c r="R242" s="49">
        <f t="shared" si="1100"/>
        <v>0</v>
      </c>
      <c r="S242" s="49">
        <f t="shared" si="1100"/>
        <v>0</v>
      </c>
      <c r="T242" s="49">
        <f t="shared" ref="T242:V242" si="1101">T243+T244+T245+T246+T247+T248+T249+T250+T251+T252+T253+T254</f>
        <v>0</v>
      </c>
      <c r="U242" s="49">
        <f t="shared" si="1101"/>
        <v>0</v>
      </c>
      <c r="V242" s="49">
        <f t="shared" si="1101"/>
        <v>0</v>
      </c>
      <c r="W242" s="49">
        <f t="shared" si="1097"/>
        <v>1059.3576</v>
      </c>
      <c r="X242" s="49">
        <f t="shared" si="1097"/>
        <v>1059.3576</v>
      </c>
      <c r="Y242" s="49">
        <f t="shared" ref="Y242" si="1102">X242/W242*100</f>
        <v>100</v>
      </c>
      <c r="Z242" s="49">
        <f t="shared" si="1097"/>
        <v>0</v>
      </c>
      <c r="AA242" s="49">
        <f t="shared" si="1097"/>
        <v>0</v>
      </c>
      <c r="AB242" s="49">
        <f t="shared" si="1097"/>
        <v>0</v>
      </c>
      <c r="AC242" s="49">
        <f t="shared" si="1097"/>
        <v>0</v>
      </c>
      <c r="AD242" s="49">
        <f t="shared" si="1097"/>
        <v>0</v>
      </c>
      <c r="AE242" s="49">
        <f t="shared" si="1097"/>
        <v>0</v>
      </c>
      <c r="AF242" s="49">
        <f t="shared" si="1097"/>
        <v>3206.2368999999999</v>
      </c>
      <c r="AG242" s="49">
        <f t="shared" si="1097"/>
        <v>3206.2368999999999</v>
      </c>
      <c r="AH242" s="49">
        <f t="shared" ref="AH242:AH243" si="1103">AG242/AF242*100</f>
        <v>100</v>
      </c>
      <c r="AI242" s="49">
        <f t="shared" si="1097"/>
        <v>0</v>
      </c>
      <c r="AJ242" s="49">
        <f t="shared" si="1097"/>
        <v>0</v>
      </c>
      <c r="AK242" s="49">
        <f t="shared" si="1097"/>
        <v>0</v>
      </c>
      <c r="AL242" s="49"/>
      <c r="AM242" s="49"/>
      <c r="AN242" s="48"/>
      <c r="AO242" s="49">
        <f t="shared" ref="AO242:AP242" si="1104">AO243+AO244+AO245+AO246+AO247+AO248+AO249+AO250+AO251+AO252+AO253+AO254</f>
        <v>64.550169999999994</v>
      </c>
      <c r="AP242" s="49">
        <f t="shared" si="1104"/>
        <v>64.550169999999994</v>
      </c>
      <c r="AQ242" s="48">
        <f>AP242/AO242*100</f>
        <v>100</v>
      </c>
      <c r="AR242" s="49"/>
      <c r="AS242" s="49"/>
      <c r="AT242" s="48"/>
      <c r="AU242" s="49">
        <f t="shared" si="1097"/>
        <v>0</v>
      </c>
      <c r="AV242" s="49">
        <f t="shared" si="1097"/>
        <v>0</v>
      </c>
      <c r="AW242" s="49">
        <f t="shared" si="1097"/>
        <v>0</v>
      </c>
      <c r="AX242" s="49">
        <f>SUM(AX243:AX254)</f>
        <v>3982.1866099999997</v>
      </c>
      <c r="AY242" s="49">
        <f t="shared" si="1097"/>
        <v>855.01067</v>
      </c>
      <c r="AZ242" s="48">
        <f t="shared" si="962"/>
        <v>21.470884057841779</v>
      </c>
      <c r="BA242" s="49">
        <f t="shared" si="1097"/>
        <v>10000</v>
      </c>
      <c r="BB242" s="49">
        <f t="shared" si="1097"/>
        <v>10000</v>
      </c>
      <c r="BC242" s="48">
        <f t="shared" ref="BC242" si="1105">BB242/BA242*100</f>
        <v>100</v>
      </c>
      <c r="BD242" s="49">
        <f t="shared" si="1097"/>
        <v>25568</v>
      </c>
      <c r="BE242" s="49">
        <f t="shared" si="1097"/>
        <v>14914.80768</v>
      </c>
      <c r="BF242" s="49">
        <f t="shared" si="1097"/>
        <v>58.333884856070085</v>
      </c>
      <c r="BG242" s="49">
        <f t="shared" ref="BG242:CO242" si="1106">BG243+BG244+BG245+BG246+BG247+BG248+BG249+BG250+BG251+BG252+BG253+BG254</f>
        <v>0</v>
      </c>
      <c r="BH242" s="49">
        <f t="shared" si="1106"/>
        <v>0</v>
      </c>
      <c r="BI242" s="49">
        <f t="shared" si="1106"/>
        <v>0</v>
      </c>
      <c r="BJ242" s="49">
        <f t="shared" ref="BJ242:BL242" si="1107">BJ243+BJ244+BJ245+BJ246+BJ247+BJ248+BJ249+BJ250+BJ251+BJ252+BJ253+BJ254</f>
        <v>0</v>
      </c>
      <c r="BK242" s="49">
        <f t="shared" si="1107"/>
        <v>0</v>
      </c>
      <c r="BL242" s="49">
        <f t="shared" si="1107"/>
        <v>0</v>
      </c>
      <c r="BM242" s="49">
        <f t="shared" si="1106"/>
        <v>3435.3</v>
      </c>
      <c r="BN242" s="49">
        <f t="shared" si="1106"/>
        <v>1724.1085800000001</v>
      </c>
      <c r="BO242" s="49">
        <f t="shared" si="1106"/>
        <v>50.188006287660471</v>
      </c>
      <c r="BP242" s="49">
        <f t="shared" ref="BP242:BQ242" si="1108">BP243+BP244+BP245+BP246+BP247+BP248+BP249+BP250+BP251+BP252+BP253+BP254</f>
        <v>560</v>
      </c>
      <c r="BQ242" s="49">
        <f t="shared" si="1108"/>
        <v>0</v>
      </c>
      <c r="BR242" s="49">
        <f t="shared" ref="BR242:BR243" si="1109">BQ242/BP242*100</f>
        <v>0</v>
      </c>
      <c r="BS242" s="49">
        <f t="shared" si="1106"/>
        <v>0</v>
      </c>
      <c r="BT242" s="49">
        <f t="shared" si="1106"/>
        <v>0</v>
      </c>
      <c r="BU242" s="49">
        <f t="shared" si="1106"/>
        <v>0</v>
      </c>
      <c r="BV242" s="49">
        <f t="shared" si="1106"/>
        <v>0</v>
      </c>
      <c r="BW242" s="49">
        <f t="shared" si="1106"/>
        <v>0</v>
      </c>
      <c r="BX242" s="49">
        <f t="shared" si="1106"/>
        <v>0</v>
      </c>
      <c r="BY242" s="49">
        <f t="shared" si="1106"/>
        <v>0</v>
      </c>
      <c r="BZ242" s="49">
        <f t="shared" si="1106"/>
        <v>0</v>
      </c>
      <c r="CA242" s="49">
        <f t="shared" si="1106"/>
        <v>0</v>
      </c>
      <c r="CB242" s="49">
        <f t="shared" ref="CB242:CD242" si="1110">CB243+CB244+CB245+CB246+CB247+CB248+CB249+CB250+CB251+CB252+CB253+CB254</f>
        <v>0</v>
      </c>
      <c r="CC242" s="49">
        <f t="shared" si="1110"/>
        <v>0</v>
      </c>
      <c r="CD242" s="49">
        <f t="shared" si="1110"/>
        <v>0</v>
      </c>
      <c r="CE242" s="49">
        <f t="shared" si="1106"/>
        <v>0</v>
      </c>
      <c r="CF242" s="49">
        <f t="shared" si="1106"/>
        <v>0</v>
      </c>
      <c r="CG242" s="49">
        <f t="shared" si="1106"/>
        <v>0</v>
      </c>
      <c r="CH242" s="49">
        <f t="shared" si="1106"/>
        <v>0</v>
      </c>
      <c r="CI242" s="49">
        <f t="shared" si="1106"/>
        <v>0</v>
      </c>
      <c r="CJ242" s="49">
        <f t="shared" si="1106"/>
        <v>0</v>
      </c>
      <c r="CK242" s="49">
        <f t="shared" si="1106"/>
        <v>0</v>
      </c>
      <c r="CL242" s="49">
        <f t="shared" si="1106"/>
        <v>0</v>
      </c>
      <c r="CM242" s="49">
        <f t="shared" si="1106"/>
        <v>0</v>
      </c>
      <c r="CN242" s="49">
        <f t="shared" si="1106"/>
        <v>104.4</v>
      </c>
      <c r="CO242" s="49">
        <f t="shared" si="1106"/>
        <v>0</v>
      </c>
      <c r="CP242" s="49">
        <f>CO242/CN242*100</f>
        <v>0</v>
      </c>
      <c r="CQ242" s="49">
        <f t="shared" ref="CQ242:DA242" si="1111">CQ243+CQ244+CQ245+CQ246+CQ247+CQ248+CQ249+CQ250+CQ251+CQ252+CQ253+CQ254</f>
        <v>0</v>
      </c>
      <c r="CR242" s="49">
        <f t="shared" si="1111"/>
        <v>0</v>
      </c>
      <c r="CS242" s="49">
        <f t="shared" si="1111"/>
        <v>0</v>
      </c>
      <c r="CT242" s="49">
        <f t="shared" ref="CT242:CV242" si="1112">CT243+CT244+CT245+CT246+CT247+CT248+CT249+CT250+CT251+CT252+CT253+CT254</f>
        <v>0</v>
      </c>
      <c r="CU242" s="49">
        <f t="shared" si="1112"/>
        <v>0</v>
      </c>
      <c r="CV242" s="49">
        <f t="shared" si="1112"/>
        <v>0</v>
      </c>
      <c r="CW242" s="49">
        <f t="shared" si="1111"/>
        <v>9646.1</v>
      </c>
      <c r="CX242" s="49">
        <f t="shared" si="1111"/>
        <v>4188.4433399999998</v>
      </c>
      <c r="CY242" s="49">
        <f t="shared" si="159"/>
        <v>43.421106353863216</v>
      </c>
      <c r="CZ242" s="49">
        <f t="shared" si="1111"/>
        <v>20643</v>
      </c>
      <c r="DA242" s="49">
        <f t="shared" si="1111"/>
        <v>18900</v>
      </c>
      <c r="DB242" s="48">
        <f t="shared" si="1095"/>
        <v>91.556459816887084</v>
      </c>
      <c r="DC242" s="49">
        <f t="shared" ref="DC242:DD242" si="1113">DC243+DC244+DC245+DC246+DC247+DC248+DC249+DC250+DC251+DC252+DC253+DC254</f>
        <v>7911.6</v>
      </c>
      <c r="DD242" s="49">
        <f t="shared" si="1113"/>
        <v>2908.0771299999997</v>
      </c>
      <c r="DE242" s="49">
        <f>DD242/DC242*100</f>
        <v>36.75713041609788</v>
      </c>
      <c r="DF242" s="49">
        <f t="shared" ref="DF242:DG242" si="1114">DF243+DF244+DF245+DF246+DF247+DF248+DF249+DF250+DF251+DF252+DF253+DF254</f>
        <v>1280</v>
      </c>
      <c r="DG242" s="49">
        <f t="shared" si="1114"/>
        <v>31.9146</v>
      </c>
      <c r="DH242" s="49">
        <f>DG242/DF242*100</f>
        <v>2.4933281250000001</v>
      </c>
      <c r="DI242" s="49">
        <f t="shared" ref="DI242:DN242" si="1115">DI243+DI244+DI245+DI246+DI247+DI248+DI249+DI250+DI251+DI252+DI253+DI254</f>
        <v>5000</v>
      </c>
      <c r="DJ242" s="49">
        <f t="shared" si="1115"/>
        <v>2000</v>
      </c>
      <c r="DK242" s="49">
        <f t="shared" si="1115"/>
        <v>40</v>
      </c>
      <c r="DL242" s="49">
        <f t="shared" si="1115"/>
        <v>3000</v>
      </c>
      <c r="DM242" s="49">
        <f t="shared" si="1115"/>
        <v>3000</v>
      </c>
      <c r="DN242" s="49">
        <f t="shared" si="1115"/>
        <v>100</v>
      </c>
      <c r="DO242" s="49">
        <f t="shared" ref="DO242:DQ242" si="1116">DO243+DO244+DO245+DO246+DO247+DO248+DO249+DO250+DO251+DO252+DO253+DO254</f>
        <v>0</v>
      </c>
      <c r="DP242" s="49">
        <f t="shared" si="1116"/>
        <v>0</v>
      </c>
      <c r="DQ242" s="49">
        <f t="shared" si="1116"/>
        <v>0</v>
      </c>
      <c r="DR242" s="49">
        <f t="shared" ref="DR242:DT242" si="1117">DR243+DR244+DR245+DR246+DR247+DR248+DR249+DR250+DR251+DR252+DR253+DR254</f>
        <v>0</v>
      </c>
      <c r="DS242" s="49">
        <f t="shared" si="1117"/>
        <v>0</v>
      </c>
      <c r="DT242" s="49">
        <f t="shared" si="1117"/>
        <v>0</v>
      </c>
      <c r="DU242" s="49">
        <f t="shared" ref="DU242:DW242" si="1118">DU243+DU244+DU245+DU246+DU247+DU248+DU249+DU250+DU251+DU252+DU253+DU254</f>
        <v>0</v>
      </c>
      <c r="DV242" s="49">
        <f t="shared" si="1118"/>
        <v>0</v>
      </c>
      <c r="DW242" s="49">
        <f t="shared" si="1118"/>
        <v>0</v>
      </c>
      <c r="DX242" s="49">
        <f t="shared" ref="DX242:EB242" si="1119">DX243+DX244+DX245+DX246+DX247+DX248+DX249+DX250+DX251+DX252+DX253+DX254</f>
        <v>0</v>
      </c>
      <c r="DY242" s="49">
        <f t="shared" si="1119"/>
        <v>0</v>
      </c>
      <c r="DZ242" s="49">
        <f t="shared" si="1119"/>
        <v>0</v>
      </c>
      <c r="EA242" s="49"/>
      <c r="EB242" s="49">
        <f t="shared" si="1119"/>
        <v>0</v>
      </c>
      <c r="EC242" s="49"/>
      <c r="ED242" s="49"/>
      <c r="EE242" s="49">
        <f t="shared" ref="EE242" si="1120">EE243+EE244+EE245+EE246+EE247+EE248+EE249+EE250+EE251+EE252+EE253+EE254</f>
        <v>0</v>
      </c>
      <c r="EF242" s="49"/>
      <c r="EG242" s="49">
        <f t="shared" ref="EG242:EK242" si="1121">EG243+EG244+EG245+EG246+EG247+EG248+EG249+EG250+EG251+EG252+EG253+EG254</f>
        <v>21146.66</v>
      </c>
      <c r="EH242" s="49">
        <f t="shared" si="1121"/>
        <v>20008.473110000003</v>
      </c>
      <c r="EI242" s="48">
        <f t="shared" si="1076"/>
        <v>94.617651723723768</v>
      </c>
      <c r="EJ242" s="49">
        <f t="shared" si="1121"/>
        <v>35464.719100000002</v>
      </c>
      <c r="EK242" s="49">
        <f t="shared" si="1121"/>
        <v>35464.719100000002</v>
      </c>
      <c r="EL242" s="49">
        <f t="shared" ref="EL242:EL243" si="1122">EK242/EJ242*100</f>
        <v>100</v>
      </c>
      <c r="EM242" s="49">
        <f t="shared" ref="EM242:EN242" si="1123">EM243+EM244+EM245+EM246+EM247+EM248+EM249+EM250+EM251+EM252+EM253+EM254</f>
        <v>2348</v>
      </c>
      <c r="EN242" s="49">
        <f t="shared" si="1123"/>
        <v>2253.0992099999999</v>
      </c>
      <c r="EO242" s="49">
        <f t="shared" ref="EO242:EO243" si="1124">EN242/EM242*100</f>
        <v>95.958228705281073</v>
      </c>
      <c r="EP242" s="49">
        <f t="shared" ref="EP242:ER242" si="1125">EP243+EP244+EP245+EP246+EP247+EP248+EP249+EP250+EP251+EP252+EP253+EP254</f>
        <v>0</v>
      </c>
      <c r="EQ242" s="49">
        <f t="shared" si="1125"/>
        <v>0</v>
      </c>
      <c r="ER242" s="49">
        <f t="shared" si="1125"/>
        <v>0</v>
      </c>
      <c r="ES242" s="49">
        <f t="shared" ref="ES242:EU242" si="1126">ES243+ES244+ES245+ES246+ES247+ES248+ES249+ES250+ES251+ES252+ES253+ES254</f>
        <v>0</v>
      </c>
      <c r="ET242" s="49">
        <f t="shared" si="1126"/>
        <v>0</v>
      </c>
      <c r="EU242" s="49">
        <f t="shared" si="1126"/>
        <v>0</v>
      </c>
      <c r="EV242" s="49">
        <f t="shared" ref="EV242:EX242" si="1127">EV243+EV244+EV245+EV246+EV247+EV248+EV249+EV250+EV251+EV252+EV253+EV254</f>
        <v>0</v>
      </c>
      <c r="EW242" s="49">
        <f t="shared" si="1127"/>
        <v>0</v>
      </c>
      <c r="EX242" s="49">
        <f t="shared" si="1127"/>
        <v>0</v>
      </c>
      <c r="EY242" s="49"/>
      <c r="EZ242" s="49"/>
      <c r="FA242" s="48"/>
      <c r="FB242" s="49">
        <f t="shared" ref="FB242:FC242" si="1128">FB243+FB244+FB245+FB246+FB247+FB248+FB249+FB250+FB251+FB252+FB253+FB254</f>
        <v>15771.44915</v>
      </c>
      <c r="FC242" s="49">
        <f t="shared" si="1128"/>
        <v>15771.44915</v>
      </c>
      <c r="FD242" s="48">
        <f t="shared" ref="FD242" si="1129">FC242/FB242*100</f>
        <v>100</v>
      </c>
      <c r="FE242" s="49">
        <f t="shared" ref="FE242:FF242" si="1130">FE243+FE244+FE245+FE246+FE247+FE248+FE249+FE250+FE251+FE252+FE253+FE254</f>
        <v>0</v>
      </c>
      <c r="FF242" s="49">
        <f t="shared" si="1130"/>
        <v>0</v>
      </c>
      <c r="FG242" s="48"/>
      <c r="FH242" s="49">
        <f t="shared" ref="FH242:FI242" si="1131">FH243+FH244+FH245+FH246+FH247+FH248+FH249+FH250+FH251+FH252+FH253+FH254</f>
        <v>3000</v>
      </c>
      <c r="FI242" s="49">
        <f t="shared" si="1131"/>
        <v>3000</v>
      </c>
      <c r="FJ242" s="48">
        <f t="shared" ref="FJ242:FJ243" si="1132">FI242/FH242*100</f>
        <v>100</v>
      </c>
      <c r="FK242" s="49">
        <f t="shared" ref="FK242:FL242" si="1133">FK243+FK244+FK245+FK246+FK247+FK248+FK249+FK250+FK251+FK252+FK253+FK254</f>
        <v>1633.1</v>
      </c>
      <c r="FL242" s="49">
        <f t="shared" si="1133"/>
        <v>1633.1</v>
      </c>
      <c r="FM242" s="48">
        <f t="shared" ref="FM242:FM243" si="1134">FL242/FK242*100</f>
        <v>100</v>
      </c>
      <c r="FN242" s="49">
        <f t="shared" ref="FN242:FO242" si="1135">FN243+FN244+FN245+FN246+FN247+FN248+FN249+FN250+FN251+FN252+FN253+FN254</f>
        <v>28.8</v>
      </c>
      <c r="FO242" s="49">
        <f t="shared" si="1135"/>
        <v>28.8</v>
      </c>
      <c r="FP242" s="48">
        <f t="shared" ref="FP242:FP243" si="1136">FO242/FN242*100</f>
        <v>100</v>
      </c>
      <c r="FQ242" s="49">
        <f t="shared" ref="FQ242:FR242" si="1137">FQ243+FQ244+FQ245+FQ246+FQ247+FQ248+FQ249+FQ250+FQ251+FQ252+FQ253+FQ254</f>
        <v>0</v>
      </c>
      <c r="FR242" s="49">
        <f t="shared" si="1137"/>
        <v>0</v>
      </c>
      <c r="FS242" s="48"/>
      <c r="FT242" s="49"/>
      <c r="FU242" s="49"/>
      <c r="FV242" s="48"/>
      <c r="FW242" s="49"/>
      <c r="FX242" s="49"/>
      <c r="FY242" s="48"/>
      <c r="FZ242" s="49"/>
      <c r="GA242" s="49"/>
      <c r="GB242" s="48"/>
      <c r="GC242" s="49"/>
      <c r="GD242" s="49"/>
      <c r="GE242" s="48"/>
      <c r="GF242" s="49"/>
      <c r="GG242" s="49"/>
      <c r="GH242" s="48"/>
      <c r="GI242" s="49"/>
      <c r="GJ242" s="49"/>
      <c r="GK242" s="48"/>
      <c r="GL242" s="49">
        <f t="shared" ref="GL242:GM242" si="1138">GL243+GL244+GL245+GL246+GL247+GL248+GL249+GL250+GL251+GL252+GL253+GL254</f>
        <v>0</v>
      </c>
      <c r="GM242" s="49">
        <f t="shared" si="1138"/>
        <v>0</v>
      </c>
      <c r="GN242" s="48"/>
      <c r="GO242" s="49">
        <f t="shared" ref="GO242:GQ242" si="1139">GO243+GO244+GO245+GO246+GO247+GO248+GO249+GO250+GO251+GO252+GO253+GO254</f>
        <v>0</v>
      </c>
      <c r="GP242" s="49">
        <f t="shared" si="1139"/>
        <v>0</v>
      </c>
      <c r="GQ242" s="49">
        <f t="shared" si="1139"/>
        <v>0</v>
      </c>
      <c r="GR242" s="49">
        <f t="shared" ref="GR242:GT242" si="1140">GR243+GR244+GR245+GR246+GR247+GR248+GR249+GR250+GR251+GR252+GR253+GR254</f>
        <v>0</v>
      </c>
      <c r="GS242" s="49">
        <f t="shared" si="1140"/>
        <v>0</v>
      </c>
      <c r="GT242" s="49">
        <f t="shared" si="1140"/>
        <v>0</v>
      </c>
      <c r="GU242" s="49"/>
      <c r="GV242" s="49"/>
      <c r="GW242" s="48"/>
      <c r="GX242" s="49"/>
      <c r="GY242" s="49"/>
      <c r="GZ242" s="48"/>
      <c r="HA242" s="49"/>
      <c r="HB242" s="49"/>
      <c r="HC242" s="48"/>
      <c r="HD242" s="49">
        <f>SUM(HD243:HD254)</f>
        <v>2541.3002799999999</v>
      </c>
      <c r="HE242" s="49">
        <f>SUM(HE243:HE254)</f>
        <v>0</v>
      </c>
      <c r="HF242" s="48"/>
      <c r="HG242" s="49">
        <f>SUM(HG243:HG254)</f>
        <v>0</v>
      </c>
      <c r="HH242" s="49">
        <f>SUM(HH243:HH254)</f>
        <v>0</v>
      </c>
      <c r="HI242" s="48"/>
      <c r="HJ242" s="49">
        <f>SUM(HJ243:HJ254)</f>
        <v>0</v>
      </c>
      <c r="HK242" s="49">
        <f>SUM(HK243:HK254)</f>
        <v>0</v>
      </c>
      <c r="HL242" s="48"/>
      <c r="HM242" s="49">
        <f>SUM(HM243:HM254)</f>
        <v>0</v>
      </c>
      <c r="HN242" s="49">
        <f>SUM(HN243:HN254)</f>
        <v>0</v>
      </c>
      <c r="HO242" s="48"/>
      <c r="HP242" s="49">
        <f>SUM(HP243:HP254)</f>
        <v>0</v>
      </c>
      <c r="HQ242" s="49">
        <f>SUM(HQ243:HQ254)</f>
        <v>0</v>
      </c>
      <c r="HR242" s="48"/>
      <c r="HS242" s="49">
        <f>SUM(HS243:HS254)</f>
        <v>0</v>
      </c>
      <c r="HT242" s="49">
        <f>SUM(HT243:HT254)</f>
        <v>0</v>
      </c>
      <c r="HU242" s="48"/>
    </row>
    <row r="243" spans="1:229" s="18" customFormat="1" ht="15.75" x14ac:dyDescent="0.25">
      <c r="A243" s="23" t="s">
        <v>290</v>
      </c>
      <c r="B243" s="159">
        <f t="shared" si="960"/>
        <v>106661.65766000001</v>
      </c>
      <c r="C243" s="159">
        <f t="shared" si="961"/>
        <v>76287.407920000012</v>
      </c>
      <c r="D243" s="42">
        <f t="shared" si="230"/>
        <v>71.522803595625277</v>
      </c>
      <c r="E243" s="42"/>
      <c r="F243" s="42"/>
      <c r="G243" s="42"/>
      <c r="H243" s="46">
        <v>810.19361000000004</v>
      </c>
      <c r="I243" s="46">
        <v>810.19361000000004</v>
      </c>
      <c r="J243" s="42">
        <f>I243/H243*100</f>
        <v>100</v>
      </c>
      <c r="K243" s="46"/>
      <c r="L243" s="46"/>
      <c r="M243" s="42"/>
      <c r="N243" s="46"/>
      <c r="O243" s="46"/>
      <c r="P243" s="42"/>
      <c r="Q243" s="46"/>
      <c r="R243" s="46"/>
      <c r="S243" s="42"/>
      <c r="T243" s="46"/>
      <c r="U243" s="46"/>
      <c r="V243" s="42"/>
      <c r="W243" s="42">
        <v>1059.3576</v>
      </c>
      <c r="X243" s="42">
        <v>1059.3576</v>
      </c>
      <c r="Y243" s="46">
        <f>X243/W243*100</f>
        <v>100</v>
      </c>
      <c r="Z243" s="42"/>
      <c r="AA243" s="42"/>
      <c r="AB243" s="46"/>
      <c r="AC243" s="46">
        <v>0</v>
      </c>
      <c r="AD243" s="46">
        <v>0</v>
      </c>
      <c r="AE243" s="42"/>
      <c r="AF243" s="46">
        <v>3206.2368999999999</v>
      </c>
      <c r="AG243" s="46">
        <v>3206.2368999999999</v>
      </c>
      <c r="AH243" s="46">
        <f t="shared" si="1103"/>
        <v>100</v>
      </c>
      <c r="AI243" s="46"/>
      <c r="AJ243" s="46"/>
      <c r="AK243" s="42"/>
      <c r="AL243" s="46"/>
      <c r="AM243" s="46"/>
      <c r="AN243" s="42"/>
      <c r="AO243" s="46">
        <v>64.550169999999994</v>
      </c>
      <c r="AP243" s="46">
        <v>64.550169999999994</v>
      </c>
      <c r="AQ243" s="42">
        <f>AP243/AO243*100</f>
        <v>100</v>
      </c>
      <c r="AR243" s="46"/>
      <c r="AS243" s="46"/>
      <c r="AT243" s="42"/>
      <c r="AU243" s="46"/>
      <c r="AV243" s="46"/>
      <c r="AW243" s="42"/>
      <c r="AX243" s="42"/>
      <c r="AY243" s="42"/>
      <c r="AZ243" s="42"/>
      <c r="BA243" s="46">
        <v>0</v>
      </c>
      <c r="BB243" s="46"/>
      <c r="BC243" s="42"/>
      <c r="BD243" s="46">
        <v>25568</v>
      </c>
      <c r="BE243" s="42">
        <v>14914.80768</v>
      </c>
      <c r="BF243" s="46">
        <f t="shared" si="149"/>
        <v>58.333884856070085</v>
      </c>
      <c r="BG243" s="46"/>
      <c r="BH243" s="46"/>
      <c r="BI243" s="46"/>
      <c r="BJ243" s="46"/>
      <c r="BK243" s="46"/>
      <c r="BL243" s="46"/>
      <c r="BM243" s="46">
        <v>3435.3</v>
      </c>
      <c r="BN243" s="46">
        <v>1724.1085800000001</v>
      </c>
      <c r="BO243" s="46">
        <f t="shared" si="152"/>
        <v>50.188006287660471</v>
      </c>
      <c r="BP243" s="46">
        <v>560</v>
      </c>
      <c r="BQ243" s="46"/>
      <c r="BR243" s="46">
        <f t="shared" si="1109"/>
        <v>0</v>
      </c>
      <c r="BS243" s="46"/>
      <c r="BT243" s="139"/>
      <c r="BU243" s="139"/>
      <c r="BV243" s="46"/>
      <c r="BW243" s="139"/>
      <c r="BX243" s="139"/>
      <c r="BY243" s="46"/>
      <c r="BZ243" s="139"/>
      <c r="CA243" s="139"/>
      <c r="CB243" s="46"/>
      <c r="CC243" s="139"/>
      <c r="CD243" s="139"/>
      <c r="CE243" s="46"/>
      <c r="CF243" s="139"/>
      <c r="CG243" s="139"/>
      <c r="CH243" s="46"/>
      <c r="CI243" s="139"/>
      <c r="CJ243" s="139"/>
      <c r="CK243" s="46"/>
      <c r="CL243" s="150"/>
      <c r="CM243" s="139"/>
      <c r="CN243" s="46">
        <v>104.4</v>
      </c>
      <c r="CO243" s="46"/>
      <c r="CP243" s="46">
        <f>CO243/CN243*100</f>
        <v>0</v>
      </c>
      <c r="CQ243" s="46"/>
      <c r="CR243" s="139"/>
      <c r="CS243" s="139"/>
      <c r="CT243" s="46"/>
      <c r="CU243" s="139"/>
      <c r="CV243" s="139"/>
      <c r="CW243" s="46">
        <v>9646.1</v>
      </c>
      <c r="CX243" s="46">
        <v>4188.4433399999998</v>
      </c>
      <c r="CY243" s="46">
        <f t="shared" si="159"/>
        <v>43.421106353863216</v>
      </c>
      <c r="CZ243" s="46"/>
      <c r="DA243" s="139"/>
      <c r="DB243" s="42"/>
      <c r="DC243" s="46">
        <v>7911.6</v>
      </c>
      <c r="DD243" s="46">
        <v>2908.0771299999997</v>
      </c>
      <c r="DE243" s="46">
        <f>DD243/DC243*100</f>
        <v>36.75713041609788</v>
      </c>
      <c r="DF243" s="46">
        <v>1280</v>
      </c>
      <c r="DG243" s="46">
        <v>31.9146</v>
      </c>
      <c r="DH243" s="46">
        <f>DG243/DF243*100</f>
        <v>2.4933281250000001</v>
      </c>
      <c r="DI243" s="46">
        <v>5000</v>
      </c>
      <c r="DJ243" s="46">
        <v>2000</v>
      </c>
      <c r="DK243" s="46">
        <f t="shared" ref="DK243" si="1141">DJ243/DI243*100</f>
        <v>40</v>
      </c>
      <c r="DL243" s="46">
        <v>3000</v>
      </c>
      <c r="DM243" s="46">
        <v>3000</v>
      </c>
      <c r="DN243" s="46">
        <f>DM243/DL243*100</f>
        <v>100</v>
      </c>
      <c r="DO243" s="46"/>
      <c r="DP243" s="139"/>
      <c r="DQ243" s="139"/>
      <c r="DR243" s="46"/>
      <c r="DS243" s="139"/>
      <c r="DT243" s="139"/>
      <c r="DU243" s="46"/>
      <c r="DV243" s="139"/>
      <c r="DW243" s="139"/>
      <c r="DX243" s="46"/>
      <c r="DY243" s="139"/>
      <c r="DZ243" s="139"/>
      <c r="EA243" s="46"/>
      <c r="EB243" s="46"/>
      <c r="EC243" s="46"/>
      <c r="ED243" s="46"/>
      <c r="EE243" s="46"/>
      <c r="EF243" s="46"/>
      <c r="EG243" s="46"/>
      <c r="EH243" s="46"/>
      <c r="EI243" s="42"/>
      <c r="EJ243" s="46">
        <v>35464.719100000002</v>
      </c>
      <c r="EK243" s="46">
        <v>35464.719100000002</v>
      </c>
      <c r="EL243" s="46">
        <f t="shared" si="1122"/>
        <v>100</v>
      </c>
      <c r="EM243" s="46">
        <v>2348</v>
      </c>
      <c r="EN243" s="46">
        <v>2253.0992099999999</v>
      </c>
      <c r="EO243" s="46">
        <f t="shared" si="1124"/>
        <v>95.958228705281073</v>
      </c>
      <c r="EP243" s="46"/>
      <c r="EQ243" s="46"/>
      <c r="ER243" s="46"/>
      <c r="ES243" s="46"/>
      <c r="ET243" s="46"/>
      <c r="EU243" s="46"/>
      <c r="EV243" s="46">
        <v>0</v>
      </c>
      <c r="EW243" s="46">
        <v>0</v>
      </c>
      <c r="EX243" s="42"/>
      <c r="EY243" s="46"/>
      <c r="EZ243" s="46"/>
      <c r="FA243" s="42"/>
      <c r="FB243" s="46"/>
      <c r="FC243" s="46"/>
      <c r="FD243" s="42"/>
      <c r="FE243" s="46"/>
      <c r="FF243" s="46"/>
      <c r="FG243" s="42"/>
      <c r="FH243" s="46">
        <v>3000</v>
      </c>
      <c r="FI243" s="46">
        <v>3000</v>
      </c>
      <c r="FJ243" s="42">
        <f t="shared" si="1132"/>
        <v>100</v>
      </c>
      <c r="FK243" s="46">
        <v>1633.1</v>
      </c>
      <c r="FL243" s="46">
        <v>1633.1</v>
      </c>
      <c r="FM243" s="42">
        <f t="shared" si="1134"/>
        <v>100</v>
      </c>
      <c r="FN243" s="46">
        <v>28.8</v>
      </c>
      <c r="FO243" s="46">
        <v>28.8</v>
      </c>
      <c r="FP243" s="42">
        <f t="shared" si="1136"/>
        <v>100</v>
      </c>
      <c r="FQ243" s="46"/>
      <c r="FR243" s="46"/>
      <c r="FS243" s="42"/>
      <c r="FT243" s="46"/>
      <c r="FU243" s="46"/>
      <c r="FV243" s="42"/>
      <c r="FW243" s="46"/>
      <c r="FX243" s="46"/>
      <c r="FY243" s="42"/>
      <c r="FZ243" s="46"/>
      <c r="GA243" s="46"/>
      <c r="GB243" s="42"/>
      <c r="GC243" s="46"/>
      <c r="GD243" s="46"/>
      <c r="GE243" s="42"/>
      <c r="GF243" s="46"/>
      <c r="GG243" s="46"/>
      <c r="GH243" s="42"/>
      <c r="GI243" s="46"/>
      <c r="GJ243" s="46"/>
      <c r="GK243" s="42"/>
      <c r="GL243" s="46"/>
      <c r="GM243" s="46"/>
      <c r="GN243" s="42"/>
      <c r="GO243" s="46"/>
      <c r="GP243" s="139"/>
      <c r="GQ243" s="139"/>
      <c r="GR243" s="46"/>
      <c r="GS243" s="139"/>
      <c r="GT243" s="139"/>
      <c r="GU243" s="46"/>
      <c r="GV243" s="46"/>
      <c r="GW243" s="42"/>
      <c r="GX243" s="46"/>
      <c r="GY243" s="46"/>
      <c r="GZ243" s="42"/>
      <c r="HA243" s="46"/>
      <c r="HB243" s="46"/>
      <c r="HC243" s="42"/>
      <c r="HD243" s="46">
        <v>2541.3002799999999</v>
      </c>
      <c r="HE243" s="46"/>
      <c r="HF243" s="42"/>
      <c r="HG243" s="46"/>
      <c r="HH243" s="46"/>
      <c r="HI243" s="42"/>
      <c r="HJ243" s="46"/>
      <c r="HK243" s="46"/>
      <c r="HL243" s="42"/>
      <c r="HM243" s="46"/>
      <c r="HN243" s="46"/>
      <c r="HO243" s="42"/>
      <c r="HP243" s="46"/>
      <c r="HQ243" s="46"/>
      <c r="HR243" s="42"/>
      <c r="HS243" s="46"/>
      <c r="HT243" s="46"/>
      <c r="HU243" s="42"/>
    </row>
    <row r="244" spans="1:229" s="18" customFormat="1" ht="15.75" x14ac:dyDescent="0.25">
      <c r="A244" s="23" t="s">
        <v>495</v>
      </c>
      <c r="B244" s="159">
        <f t="shared" si="960"/>
        <v>4396.99</v>
      </c>
      <c r="C244" s="159">
        <f t="shared" si="961"/>
        <v>3809.6446599999999</v>
      </c>
      <c r="D244" s="42">
        <f t="shared" si="230"/>
        <v>86.642104257685375</v>
      </c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143"/>
      <c r="BE244" s="143"/>
      <c r="BF244" s="143"/>
      <c r="BG244" s="42"/>
      <c r="BH244" s="42"/>
      <c r="BI244" s="140"/>
      <c r="BJ244" s="42"/>
      <c r="BK244" s="42"/>
      <c r="BL244" s="140"/>
      <c r="BM244" s="42"/>
      <c r="BN244" s="42"/>
      <c r="BO244" s="140"/>
      <c r="BP244" s="42"/>
      <c r="BQ244" s="42"/>
      <c r="BR244" s="140"/>
      <c r="BS244" s="42"/>
      <c r="BT244" s="42"/>
      <c r="BU244" s="42"/>
      <c r="BV244" s="42"/>
      <c r="BW244" s="42"/>
      <c r="BX244" s="42"/>
      <c r="BY244" s="42"/>
      <c r="BZ244" s="42"/>
      <c r="CA244" s="140"/>
      <c r="CB244" s="42"/>
      <c r="CC244" s="42"/>
      <c r="CD244" s="140"/>
      <c r="CE244" s="42"/>
      <c r="CF244" s="42"/>
      <c r="CG244" s="140"/>
      <c r="CH244" s="42"/>
      <c r="CI244" s="42"/>
      <c r="CJ244" s="140"/>
      <c r="CK244" s="42"/>
      <c r="CL244" s="42"/>
      <c r="CM244" s="140"/>
      <c r="CN244" s="42"/>
      <c r="CO244" s="42"/>
      <c r="CP244" s="46"/>
      <c r="CQ244" s="46"/>
      <c r="CR244" s="42"/>
      <c r="CS244" s="140"/>
      <c r="CT244" s="46"/>
      <c r="CU244" s="42"/>
      <c r="CV244" s="140"/>
      <c r="CW244" s="46"/>
      <c r="CX244" s="42"/>
      <c r="CY244" s="140"/>
      <c r="CZ244" s="46">
        <v>2172</v>
      </c>
      <c r="DA244" s="42">
        <v>2172</v>
      </c>
      <c r="DB244" s="42">
        <f t="shared" si="1095"/>
        <v>100</v>
      </c>
      <c r="DC244" s="46"/>
      <c r="DD244" s="42"/>
      <c r="DE244" s="140"/>
      <c r="DF244" s="46"/>
      <c r="DG244" s="42"/>
      <c r="DH244" s="140"/>
      <c r="DI244" s="42"/>
      <c r="DJ244" s="42"/>
      <c r="DK244" s="140"/>
      <c r="DL244" s="42"/>
      <c r="DM244" s="42"/>
      <c r="DN244" s="140"/>
      <c r="DO244" s="46"/>
      <c r="DP244" s="42"/>
      <c r="DQ244" s="140"/>
      <c r="DR244" s="46"/>
      <c r="DS244" s="42"/>
      <c r="DT244" s="140"/>
      <c r="DU244" s="46"/>
      <c r="DV244" s="42"/>
      <c r="DW244" s="140"/>
      <c r="DX244" s="46"/>
      <c r="DY244" s="42"/>
      <c r="DZ244" s="140"/>
      <c r="EA244" s="42"/>
      <c r="EB244" s="42"/>
      <c r="EC244" s="140"/>
      <c r="ED244" s="42"/>
      <c r="EE244" s="42"/>
      <c r="EF244" s="140"/>
      <c r="EG244" s="42">
        <v>2224.9899999999998</v>
      </c>
      <c r="EH244" s="42">
        <v>1637.6446599999999</v>
      </c>
      <c r="EI244" s="42">
        <f t="shared" si="1076"/>
        <v>73.602337988035899</v>
      </c>
      <c r="EJ244" s="42"/>
      <c r="EK244" s="42"/>
      <c r="EL244" s="140"/>
      <c r="EM244" s="42"/>
      <c r="EN244" s="42"/>
      <c r="EO244" s="140"/>
      <c r="EP244" s="42"/>
      <c r="EQ244" s="42"/>
      <c r="ER244" s="140"/>
      <c r="ES244" s="42"/>
      <c r="ET244" s="42"/>
      <c r="EU244" s="140"/>
      <c r="EV244" s="42"/>
      <c r="EW244" s="42"/>
      <c r="EX244" s="42"/>
      <c r="EY244" s="42"/>
      <c r="EZ244" s="42"/>
      <c r="FA244" s="42"/>
      <c r="FB244" s="42"/>
      <c r="FC244" s="42"/>
      <c r="FD244" s="42"/>
      <c r="FE244" s="42"/>
      <c r="FF244" s="42"/>
      <c r="FG244" s="42"/>
      <c r="FH244" s="42"/>
      <c r="FI244" s="42"/>
      <c r="FJ244" s="42"/>
      <c r="FK244" s="42"/>
      <c r="FL244" s="42"/>
      <c r="FM244" s="42"/>
      <c r="FN244" s="42"/>
      <c r="FO244" s="42"/>
      <c r="FP244" s="42"/>
      <c r="FQ244" s="42"/>
      <c r="FR244" s="42"/>
      <c r="FS244" s="42"/>
      <c r="FT244" s="42"/>
      <c r="FU244" s="42"/>
      <c r="FV244" s="42"/>
      <c r="FW244" s="42"/>
      <c r="FX244" s="42"/>
      <c r="FY244" s="42"/>
      <c r="FZ244" s="42"/>
      <c r="GA244" s="42"/>
      <c r="GB244" s="42"/>
      <c r="GC244" s="42"/>
      <c r="GD244" s="42"/>
      <c r="GE244" s="42"/>
      <c r="GF244" s="42"/>
      <c r="GG244" s="42"/>
      <c r="GH244" s="42"/>
      <c r="GI244" s="42"/>
      <c r="GJ244" s="42"/>
      <c r="GK244" s="42"/>
      <c r="GL244" s="42"/>
      <c r="GM244" s="42"/>
      <c r="GN244" s="42"/>
      <c r="GO244" s="46"/>
      <c r="GP244" s="42"/>
      <c r="GQ244" s="140"/>
      <c r="GR244" s="46"/>
      <c r="GS244" s="42"/>
      <c r="GT244" s="140"/>
      <c r="GU244" s="42"/>
      <c r="GV244" s="42"/>
      <c r="GW244" s="42"/>
      <c r="GX244" s="42"/>
      <c r="GY244" s="42"/>
      <c r="GZ244" s="42"/>
      <c r="HA244" s="42"/>
      <c r="HB244" s="42"/>
      <c r="HC244" s="42"/>
      <c r="HD244" s="42"/>
      <c r="HE244" s="42"/>
      <c r="HF244" s="42"/>
      <c r="HG244" s="42"/>
      <c r="HH244" s="42"/>
      <c r="HI244" s="42"/>
      <c r="HJ244" s="42"/>
      <c r="HK244" s="42"/>
      <c r="HL244" s="42"/>
      <c r="HM244" s="42"/>
      <c r="HN244" s="42"/>
      <c r="HO244" s="42"/>
      <c r="HP244" s="42"/>
      <c r="HQ244" s="42"/>
      <c r="HR244" s="42"/>
      <c r="HS244" s="42"/>
      <c r="HT244" s="42"/>
      <c r="HU244" s="42"/>
    </row>
    <row r="245" spans="1:229" s="18" customFormat="1" ht="15.75" x14ac:dyDescent="0.25">
      <c r="A245" s="23" t="s">
        <v>338</v>
      </c>
      <c r="B245" s="159">
        <f t="shared" si="960"/>
        <v>2647.91</v>
      </c>
      <c r="C245" s="159">
        <f t="shared" si="961"/>
        <v>2557.9</v>
      </c>
      <c r="D245" s="42">
        <f t="shared" si="230"/>
        <v>96.600715281108506</v>
      </c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143"/>
      <c r="BE245" s="143"/>
      <c r="BF245" s="143"/>
      <c r="BG245" s="42"/>
      <c r="BH245" s="42"/>
      <c r="BI245" s="140"/>
      <c r="BJ245" s="42"/>
      <c r="BK245" s="42"/>
      <c r="BL245" s="140"/>
      <c r="BM245" s="42"/>
      <c r="BN245" s="42"/>
      <c r="BO245" s="140"/>
      <c r="BP245" s="42"/>
      <c r="BQ245" s="42"/>
      <c r="BR245" s="140"/>
      <c r="BS245" s="42"/>
      <c r="BT245" s="42"/>
      <c r="BU245" s="42"/>
      <c r="BV245" s="42"/>
      <c r="BW245" s="42"/>
      <c r="BX245" s="42"/>
      <c r="BY245" s="42"/>
      <c r="BZ245" s="42"/>
      <c r="CA245" s="140"/>
      <c r="CB245" s="42"/>
      <c r="CC245" s="42"/>
      <c r="CD245" s="140"/>
      <c r="CE245" s="42"/>
      <c r="CF245" s="42"/>
      <c r="CG245" s="140"/>
      <c r="CH245" s="42"/>
      <c r="CI245" s="42"/>
      <c r="CJ245" s="140"/>
      <c r="CK245" s="42"/>
      <c r="CL245" s="42"/>
      <c r="CM245" s="140"/>
      <c r="CN245" s="42"/>
      <c r="CO245" s="42"/>
      <c r="CP245" s="46"/>
      <c r="CQ245" s="46"/>
      <c r="CR245" s="42"/>
      <c r="CS245" s="140"/>
      <c r="CT245" s="46"/>
      <c r="CU245" s="42"/>
      <c r="CV245" s="140"/>
      <c r="CW245" s="46"/>
      <c r="CX245" s="42"/>
      <c r="CY245" s="140"/>
      <c r="CZ245" s="46">
        <v>1308</v>
      </c>
      <c r="DA245" s="42">
        <v>1308</v>
      </c>
      <c r="DB245" s="42">
        <f t="shared" si="1095"/>
        <v>100</v>
      </c>
      <c r="DC245" s="46"/>
      <c r="DD245" s="42"/>
      <c r="DE245" s="140"/>
      <c r="DF245" s="46"/>
      <c r="DG245" s="42"/>
      <c r="DH245" s="140"/>
      <c r="DI245" s="42"/>
      <c r="DJ245" s="42"/>
      <c r="DK245" s="140"/>
      <c r="DL245" s="42"/>
      <c r="DM245" s="42"/>
      <c r="DN245" s="140"/>
      <c r="DO245" s="46"/>
      <c r="DP245" s="42"/>
      <c r="DQ245" s="140"/>
      <c r="DR245" s="46"/>
      <c r="DS245" s="42"/>
      <c r="DT245" s="140"/>
      <c r="DU245" s="46"/>
      <c r="DV245" s="42"/>
      <c r="DW245" s="140"/>
      <c r="DX245" s="46"/>
      <c r="DY245" s="42"/>
      <c r="DZ245" s="140"/>
      <c r="EA245" s="42"/>
      <c r="EB245" s="42"/>
      <c r="EC245" s="140"/>
      <c r="ED245" s="42"/>
      <c r="EE245" s="42"/>
      <c r="EF245" s="140"/>
      <c r="EG245" s="42">
        <v>1339.91</v>
      </c>
      <c r="EH245" s="42">
        <v>1249.9000000000001</v>
      </c>
      <c r="EI245" s="42">
        <f>EH245/EG245*100</f>
        <v>93.282384637774186</v>
      </c>
      <c r="EJ245" s="42"/>
      <c r="EK245" s="42"/>
      <c r="EL245" s="140"/>
      <c r="EM245" s="42"/>
      <c r="EN245" s="42"/>
      <c r="EO245" s="140"/>
      <c r="EP245" s="42"/>
      <c r="EQ245" s="42"/>
      <c r="ER245" s="140"/>
      <c r="ES245" s="42"/>
      <c r="ET245" s="42"/>
      <c r="EU245" s="140"/>
      <c r="EV245" s="42"/>
      <c r="EW245" s="42"/>
      <c r="EX245" s="42"/>
      <c r="EY245" s="42"/>
      <c r="EZ245" s="42"/>
      <c r="FA245" s="42"/>
      <c r="FB245" s="42"/>
      <c r="FC245" s="42"/>
      <c r="FD245" s="42"/>
      <c r="FE245" s="42"/>
      <c r="FF245" s="42"/>
      <c r="FG245" s="42"/>
      <c r="FH245" s="42"/>
      <c r="FI245" s="42"/>
      <c r="FJ245" s="42"/>
      <c r="FK245" s="42"/>
      <c r="FL245" s="42"/>
      <c r="FM245" s="42"/>
      <c r="FN245" s="42"/>
      <c r="FO245" s="42"/>
      <c r="FP245" s="42"/>
      <c r="FQ245" s="42"/>
      <c r="FR245" s="42"/>
      <c r="FS245" s="42"/>
      <c r="FT245" s="42"/>
      <c r="FU245" s="42"/>
      <c r="FV245" s="42"/>
      <c r="FW245" s="42"/>
      <c r="FX245" s="42"/>
      <c r="FY245" s="42"/>
      <c r="FZ245" s="42"/>
      <c r="GA245" s="42"/>
      <c r="GB245" s="42"/>
      <c r="GC245" s="42"/>
      <c r="GD245" s="42"/>
      <c r="GE245" s="42"/>
      <c r="GF245" s="42"/>
      <c r="GG245" s="42"/>
      <c r="GH245" s="42"/>
      <c r="GI245" s="42"/>
      <c r="GJ245" s="42"/>
      <c r="GK245" s="42"/>
      <c r="GL245" s="42"/>
      <c r="GM245" s="42"/>
      <c r="GN245" s="42"/>
      <c r="GO245" s="46"/>
      <c r="GP245" s="42"/>
      <c r="GQ245" s="140"/>
      <c r="GR245" s="46"/>
      <c r="GS245" s="42"/>
      <c r="GT245" s="140"/>
      <c r="GU245" s="42"/>
      <c r="GV245" s="42"/>
      <c r="GW245" s="42"/>
      <c r="GX245" s="42"/>
      <c r="GY245" s="42"/>
      <c r="GZ245" s="42"/>
      <c r="HA245" s="42"/>
      <c r="HB245" s="42"/>
      <c r="HC245" s="42"/>
      <c r="HD245" s="42"/>
      <c r="HE245" s="42"/>
      <c r="HF245" s="42"/>
      <c r="HG245" s="42"/>
      <c r="HH245" s="42"/>
      <c r="HI245" s="42"/>
      <c r="HJ245" s="42"/>
      <c r="HK245" s="42"/>
      <c r="HL245" s="42"/>
      <c r="HM245" s="42"/>
      <c r="HN245" s="42"/>
      <c r="HO245" s="42"/>
      <c r="HP245" s="42"/>
      <c r="HQ245" s="42"/>
      <c r="HR245" s="42"/>
      <c r="HS245" s="42"/>
      <c r="HT245" s="42"/>
      <c r="HU245" s="42"/>
    </row>
    <row r="246" spans="1:229" s="18" customFormat="1" ht="15.75" x14ac:dyDescent="0.25">
      <c r="A246" s="23" t="s">
        <v>496</v>
      </c>
      <c r="B246" s="159">
        <f t="shared" si="960"/>
        <v>5858.12</v>
      </c>
      <c r="C246" s="159">
        <f t="shared" si="961"/>
        <v>5428.1306700000005</v>
      </c>
      <c r="D246" s="42">
        <f t="shared" si="230"/>
        <v>92.659943292387325</v>
      </c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>
        <v>1285</v>
      </c>
      <c r="AY246" s="42">
        <v>855.01067</v>
      </c>
      <c r="AZ246" s="42">
        <f t="shared" si="962"/>
        <v>66.5377953307393</v>
      </c>
      <c r="BA246" s="42"/>
      <c r="BB246" s="42"/>
      <c r="BC246" s="42"/>
      <c r="BD246" s="143"/>
      <c r="BE246" s="143"/>
      <c r="BF246" s="143"/>
      <c r="BG246" s="42"/>
      <c r="BH246" s="42"/>
      <c r="BI246" s="140"/>
      <c r="BJ246" s="42"/>
      <c r="BK246" s="42"/>
      <c r="BL246" s="140"/>
      <c r="BM246" s="42"/>
      <c r="BN246" s="42"/>
      <c r="BO246" s="140"/>
      <c r="BP246" s="42"/>
      <c r="BQ246" s="42"/>
      <c r="BR246" s="140"/>
      <c r="BS246" s="42"/>
      <c r="BT246" s="42"/>
      <c r="BU246" s="42"/>
      <c r="BV246" s="42"/>
      <c r="BW246" s="42"/>
      <c r="BX246" s="42"/>
      <c r="BY246" s="42"/>
      <c r="BZ246" s="42"/>
      <c r="CA246" s="140"/>
      <c r="CB246" s="42"/>
      <c r="CC246" s="42"/>
      <c r="CD246" s="140"/>
      <c r="CE246" s="42"/>
      <c r="CF246" s="42"/>
      <c r="CG246" s="140"/>
      <c r="CH246" s="42"/>
      <c r="CI246" s="42"/>
      <c r="CJ246" s="140"/>
      <c r="CK246" s="42"/>
      <c r="CL246" s="42"/>
      <c r="CM246" s="42"/>
      <c r="CN246" s="42"/>
      <c r="CO246" s="42"/>
      <c r="CP246" s="46"/>
      <c r="CQ246" s="46"/>
      <c r="CR246" s="42"/>
      <c r="CS246" s="140"/>
      <c r="CT246" s="46"/>
      <c r="CU246" s="42"/>
      <c r="CV246" s="140"/>
      <c r="CW246" s="46"/>
      <c r="CX246" s="42"/>
      <c r="CY246" s="140"/>
      <c r="CZ246" s="46">
        <v>2259</v>
      </c>
      <c r="DA246" s="42">
        <v>2259</v>
      </c>
      <c r="DB246" s="42">
        <f t="shared" si="1095"/>
        <v>100</v>
      </c>
      <c r="DC246" s="46"/>
      <c r="DD246" s="42"/>
      <c r="DE246" s="140"/>
      <c r="DF246" s="46"/>
      <c r="DG246" s="42"/>
      <c r="DH246" s="140"/>
      <c r="DI246" s="42"/>
      <c r="DJ246" s="42"/>
      <c r="DK246" s="140"/>
      <c r="DL246" s="42"/>
      <c r="DM246" s="42"/>
      <c r="DN246" s="140"/>
      <c r="DO246" s="46"/>
      <c r="DP246" s="42"/>
      <c r="DQ246" s="140"/>
      <c r="DR246" s="46"/>
      <c r="DS246" s="42"/>
      <c r="DT246" s="140"/>
      <c r="DU246" s="46"/>
      <c r="DV246" s="42"/>
      <c r="DW246" s="140"/>
      <c r="DX246" s="46"/>
      <c r="DY246" s="42"/>
      <c r="DZ246" s="140"/>
      <c r="EA246" s="42"/>
      <c r="EB246" s="42"/>
      <c r="EC246" s="140"/>
      <c r="ED246" s="42"/>
      <c r="EE246" s="42"/>
      <c r="EF246" s="140"/>
      <c r="EG246" s="42">
        <v>2314.12</v>
      </c>
      <c r="EH246" s="42">
        <v>2314.12</v>
      </c>
      <c r="EI246" s="42">
        <f t="shared" ref="EI246:EI254" si="1142">EH246/EG246*100</f>
        <v>100</v>
      </c>
      <c r="EJ246" s="42"/>
      <c r="EK246" s="42"/>
      <c r="EL246" s="140"/>
      <c r="EM246" s="42"/>
      <c r="EN246" s="42"/>
      <c r="EO246" s="140"/>
      <c r="EP246" s="42"/>
      <c r="EQ246" s="42"/>
      <c r="ER246" s="140"/>
      <c r="ES246" s="42"/>
      <c r="ET246" s="42"/>
      <c r="EU246" s="140"/>
      <c r="EV246" s="42"/>
      <c r="EW246" s="42"/>
      <c r="EX246" s="42"/>
      <c r="EY246" s="42"/>
      <c r="EZ246" s="42"/>
      <c r="FA246" s="42"/>
      <c r="FB246" s="42"/>
      <c r="FC246" s="42"/>
      <c r="FD246" s="42"/>
      <c r="FE246" s="42"/>
      <c r="FF246" s="42"/>
      <c r="FG246" s="42"/>
      <c r="FH246" s="42"/>
      <c r="FI246" s="42"/>
      <c r="FJ246" s="42"/>
      <c r="FK246" s="42"/>
      <c r="FL246" s="42"/>
      <c r="FM246" s="42"/>
      <c r="FN246" s="42"/>
      <c r="FO246" s="42"/>
      <c r="FP246" s="42"/>
      <c r="FQ246" s="42"/>
      <c r="FR246" s="42"/>
      <c r="FS246" s="42"/>
      <c r="FT246" s="42"/>
      <c r="FU246" s="42"/>
      <c r="FV246" s="42"/>
      <c r="FW246" s="42"/>
      <c r="FX246" s="42"/>
      <c r="FY246" s="42"/>
      <c r="FZ246" s="42"/>
      <c r="GA246" s="42"/>
      <c r="GB246" s="42"/>
      <c r="GC246" s="42"/>
      <c r="GD246" s="42"/>
      <c r="GE246" s="42"/>
      <c r="GF246" s="42"/>
      <c r="GG246" s="42"/>
      <c r="GH246" s="42"/>
      <c r="GI246" s="42"/>
      <c r="GJ246" s="42"/>
      <c r="GK246" s="42"/>
      <c r="GL246" s="42"/>
      <c r="GM246" s="42"/>
      <c r="GN246" s="42"/>
      <c r="GO246" s="46"/>
      <c r="GP246" s="42"/>
      <c r="GQ246" s="140"/>
      <c r="GR246" s="46"/>
      <c r="GS246" s="42"/>
      <c r="GT246" s="140"/>
      <c r="GU246" s="42"/>
      <c r="GV246" s="42"/>
      <c r="GW246" s="42"/>
      <c r="GX246" s="42"/>
      <c r="GY246" s="42"/>
      <c r="GZ246" s="42"/>
      <c r="HA246" s="42"/>
      <c r="HB246" s="42"/>
      <c r="HC246" s="42"/>
      <c r="HD246" s="42"/>
      <c r="HE246" s="42"/>
      <c r="HF246" s="42"/>
      <c r="HG246" s="42"/>
      <c r="HH246" s="42"/>
      <c r="HI246" s="42"/>
      <c r="HJ246" s="42"/>
      <c r="HK246" s="42"/>
      <c r="HL246" s="42"/>
      <c r="HM246" s="42"/>
      <c r="HN246" s="42"/>
      <c r="HO246" s="42"/>
      <c r="HP246" s="42"/>
      <c r="HQ246" s="42"/>
      <c r="HR246" s="42"/>
      <c r="HS246" s="42"/>
      <c r="HT246" s="42"/>
      <c r="HU246" s="42"/>
    </row>
    <row r="247" spans="1:229" s="18" customFormat="1" ht="15.75" x14ac:dyDescent="0.25">
      <c r="A247" s="23" t="s">
        <v>302</v>
      </c>
      <c r="B247" s="159">
        <f t="shared" si="960"/>
        <v>20332.419150000002</v>
      </c>
      <c r="C247" s="159">
        <f t="shared" si="961"/>
        <v>20230.262930000001</v>
      </c>
      <c r="D247" s="42">
        <f t="shared" si="230"/>
        <v>99.497569771475028</v>
      </c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143"/>
      <c r="BE247" s="143"/>
      <c r="BF247" s="143"/>
      <c r="BG247" s="42"/>
      <c r="BH247" s="42"/>
      <c r="BI247" s="140"/>
      <c r="BJ247" s="42"/>
      <c r="BK247" s="42"/>
      <c r="BL247" s="140"/>
      <c r="BM247" s="42"/>
      <c r="BN247" s="42"/>
      <c r="BO247" s="140"/>
      <c r="BP247" s="42"/>
      <c r="BQ247" s="42"/>
      <c r="BR247" s="140"/>
      <c r="BS247" s="42"/>
      <c r="BT247" s="42"/>
      <c r="BU247" s="42"/>
      <c r="BV247" s="42"/>
      <c r="BW247" s="42"/>
      <c r="BX247" s="42"/>
      <c r="BY247" s="42"/>
      <c r="BZ247" s="42"/>
      <c r="CA247" s="140"/>
      <c r="CB247" s="42"/>
      <c r="CC247" s="42"/>
      <c r="CD247" s="140"/>
      <c r="CE247" s="42"/>
      <c r="CF247" s="42"/>
      <c r="CG247" s="140"/>
      <c r="CH247" s="42"/>
      <c r="CI247" s="42"/>
      <c r="CJ247" s="140"/>
      <c r="CK247" s="42"/>
      <c r="CL247" s="42"/>
      <c r="CM247" s="140"/>
      <c r="CN247" s="42"/>
      <c r="CO247" s="42"/>
      <c r="CP247" s="46"/>
      <c r="CQ247" s="46"/>
      <c r="CR247" s="42"/>
      <c r="CS247" s="140"/>
      <c r="CT247" s="46"/>
      <c r="CU247" s="42"/>
      <c r="CV247" s="140"/>
      <c r="CW247" s="46"/>
      <c r="CX247" s="42"/>
      <c r="CY247" s="140"/>
      <c r="CZ247" s="46">
        <v>2253</v>
      </c>
      <c r="DA247" s="42">
        <v>2253</v>
      </c>
      <c r="DB247" s="42">
        <f t="shared" si="1095"/>
        <v>100</v>
      </c>
      <c r="DC247" s="46"/>
      <c r="DD247" s="42"/>
      <c r="DE247" s="140"/>
      <c r="DF247" s="46"/>
      <c r="DG247" s="42"/>
      <c r="DH247" s="140"/>
      <c r="DI247" s="42"/>
      <c r="DJ247" s="42"/>
      <c r="DK247" s="140"/>
      <c r="DL247" s="42"/>
      <c r="DM247" s="42"/>
      <c r="DN247" s="140"/>
      <c r="DO247" s="46"/>
      <c r="DP247" s="42"/>
      <c r="DQ247" s="140"/>
      <c r="DR247" s="46"/>
      <c r="DS247" s="42"/>
      <c r="DT247" s="140"/>
      <c r="DU247" s="46"/>
      <c r="DV247" s="42"/>
      <c r="DW247" s="140"/>
      <c r="DX247" s="46"/>
      <c r="DY247" s="42"/>
      <c r="DZ247" s="140"/>
      <c r="EA247" s="42"/>
      <c r="EB247" s="42"/>
      <c r="EC247" s="140"/>
      <c r="ED247" s="42"/>
      <c r="EE247" s="42"/>
      <c r="EF247" s="140"/>
      <c r="EG247" s="42">
        <v>2307.9699999999998</v>
      </c>
      <c r="EH247" s="42">
        <v>2205.81378</v>
      </c>
      <c r="EI247" s="42">
        <f t="shared" si="1142"/>
        <v>95.573763090508109</v>
      </c>
      <c r="EJ247" s="42"/>
      <c r="EK247" s="42"/>
      <c r="EL247" s="140"/>
      <c r="EM247" s="42"/>
      <c r="EN247" s="42"/>
      <c r="EO247" s="140"/>
      <c r="EP247" s="42"/>
      <c r="EQ247" s="42"/>
      <c r="ER247" s="140"/>
      <c r="ES247" s="42"/>
      <c r="ET247" s="42"/>
      <c r="EU247" s="140"/>
      <c r="EV247" s="42"/>
      <c r="EW247" s="42"/>
      <c r="EX247" s="42"/>
      <c r="EY247" s="42"/>
      <c r="EZ247" s="42"/>
      <c r="FA247" s="42"/>
      <c r="FB247" s="42">
        <v>15771.44915</v>
      </c>
      <c r="FC247" s="42">
        <v>15771.44915</v>
      </c>
      <c r="FD247" s="42">
        <f>FC247/FB247*100</f>
        <v>100</v>
      </c>
      <c r="FE247" s="42"/>
      <c r="FF247" s="42"/>
      <c r="FG247" s="42"/>
      <c r="FH247" s="42"/>
      <c r="FI247" s="42"/>
      <c r="FJ247" s="42"/>
      <c r="FK247" s="42"/>
      <c r="FL247" s="42"/>
      <c r="FM247" s="42"/>
      <c r="FN247" s="42"/>
      <c r="FO247" s="42"/>
      <c r="FP247" s="42"/>
      <c r="FQ247" s="42"/>
      <c r="FR247" s="42"/>
      <c r="FS247" s="42"/>
      <c r="FT247" s="42"/>
      <c r="FU247" s="42"/>
      <c r="FV247" s="42"/>
      <c r="FW247" s="42"/>
      <c r="FX247" s="42"/>
      <c r="FY247" s="42"/>
      <c r="FZ247" s="42"/>
      <c r="GA247" s="42"/>
      <c r="GB247" s="42"/>
      <c r="GC247" s="42"/>
      <c r="GD247" s="42"/>
      <c r="GE247" s="42"/>
      <c r="GF247" s="42"/>
      <c r="GG247" s="42"/>
      <c r="GH247" s="42"/>
      <c r="GI247" s="42"/>
      <c r="GJ247" s="42"/>
      <c r="GK247" s="42"/>
      <c r="GL247" s="42"/>
      <c r="GM247" s="42"/>
      <c r="GN247" s="42"/>
      <c r="GO247" s="46"/>
      <c r="GP247" s="42"/>
      <c r="GQ247" s="140"/>
      <c r="GR247" s="46"/>
      <c r="GS247" s="42"/>
      <c r="GT247" s="140"/>
      <c r="GU247" s="42"/>
      <c r="GV247" s="42"/>
      <c r="GW247" s="42"/>
      <c r="GX247" s="42"/>
      <c r="GY247" s="42"/>
      <c r="GZ247" s="42"/>
      <c r="HA247" s="42"/>
      <c r="HB247" s="42"/>
      <c r="HC247" s="42"/>
      <c r="HD247" s="42"/>
      <c r="HE247" s="42"/>
      <c r="HF247" s="42"/>
      <c r="HG247" s="42"/>
      <c r="HH247" s="42"/>
      <c r="HI247" s="42"/>
      <c r="HJ247" s="42"/>
      <c r="HK247" s="42"/>
      <c r="HL247" s="42"/>
      <c r="HM247" s="42"/>
      <c r="HN247" s="42"/>
      <c r="HO247" s="42"/>
      <c r="HP247" s="42"/>
      <c r="HQ247" s="42"/>
      <c r="HR247" s="42"/>
      <c r="HS247" s="42"/>
      <c r="HT247" s="42"/>
      <c r="HU247" s="42"/>
    </row>
    <row r="248" spans="1:229" s="18" customFormat="1" ht="15.75" x14ac:dyDescent="0.25">
      <c r="A248" s="23" t="s">
        <v>449</v>
      </c>
      <c r="B248" s="159">
        <f t="shared" si="960"/>
        <v>4305.8999999999996</v>
      </c>
      <c r="C248" s="159">
        <f t="shared" si="961"/>
        <v>4305.8999999999996</v>
      </c>
      <c r="D248" s="42">
        <f t="shared" si="230"/>
        <v>100</v>
      </c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143"/>
      <c r="BE248" s="143"/>
      <c r="BF248" s="143"/>
      <c r="BG248" s="42"/>
      <c r="BH248" s="42"/>
      <c r="BI248" s="140"/>
      <c r="BJ248" s="42"/>
      <c r="BK248" s="42"/>
      <c r="BL248" s="140"/>
      <c r="BM248" s="42"/>
      <c r="BN248" s="42"/>
      <c r="BO248" s="140"/>
      <c r="BP248" s="42"/>
      <c r="BQ248" s="42"/>
      <c r="BR248" s="140"/>
      <c r="BS248" s="42"/>
      <c r="BT248" s="42"/>
      <c r="BU248" s="42"/>
      <c r="BV248" s="42"/>
      <c r="BW248" s="42"/>
      <c r="BX248" s="42"/>
      <c r="BY248" s="42"/>
      <c r="BZ248" s="42"/>
      <c r="CA248" s="140"/>
      <c r="CB248" s="42"/>
      <c r="CC248" s="42"/>
      <c r="CD248" s="140"/>
      <c r="CE248" s="42"/>
      <c r="CF248" s="42"/>
      <c r="CG248" s="140"/>
      <c r="CH248" s="42"/>
      <c r="CI248" s="42"/>
      <c r="CJ248" s="140"/>
      <c r="CK248" s="42"/>
      <c r="CL248" s="42"/>
      <c r="CM248" s="140"/>
      <c r="CN248" s="42"/>
      <c r="CO248" s="42"/>
      <c r="CP248" s="46"/>
      <c r="CQ248" s="46"/>
      <c r="CR248" s="42"/>
      <c r="CS248" s="140"/>
      <c r="CT248" s="46"/>
      <c r="CU248" s="42"/>
      <c r="CV248" s="140"/>
      <c r="CW248" s="46"/>
      <c r="CX248" s="42"/>
      <c r="CY248" s="140"/>
      <c r="CZ248" s="46">
        <v>2127</v>
      </c>
      <c r="DA248" s="42">
        <v>2127</v>
      </c>
      <c r="DB248" s="42">
        <f t="shared" si="1095"/>
        <v>100</v>
      </c>
      <c r="DC248" s="46"/>
      <c r="DD248" s="42"/>
      <c r="DE248" s="140"/>
      <c r="DF248" s="46"/>
      <c r="DG248" s="42"/>
      <c r="DH248" s="140"/>
      <c r="DI248" s="42"/>
      <c r="DJ248" s="42"/>
      <c r="DK248" s="140"/>
      <c r="DL248" s="42"/>
      <c r="DM248" s="42"/>
      <c r="DN248" s="140"/>
      <c r="DO248" s="46"/>
      <c r="DP248" s="42"/>
      <c r="DQ248" s="140"/>
      <c r="DR248" s="46"/>
      <c r="DS248" s="42"/>
      <c r="DT248" s="140"/>
      <c r="DU248" s="46"/>
      <c r="DV248" s="42"/>
      <c r="DW248" s="140"/>
      <c r="DX248" s="46"/>
      <c r="DY248" s="42"/>
      <c r="DZ248" s="140"/>
      <c r="EA248" s="42"/>
      <c r="EB248" s="42"/>
      <c r="EC248" s="140"/>
      <c r="ED248" s="42"/>
      <c r="EE248" s="42"/>
      <c r="EF248" s="140"/>
      <c r="EG248" s="42">
        <v>2178.9</v>
      </c>
      <c r="EH248" s="42">
        <v>2178.9</v>
      </c>
      <c r="EI248" s="42">
        <f t="shared" si="1142"/>
        <v>100</v>
      </c>
      <c r="EJ248" s="42"/>
      <c r="EK248" s="42"/>
      <c r="EL248" s="140"/>
      <c r="EM248" s="42"/>
      <c r="EN248" s="42"/>
      <c r="EO248" s="140"/>
      <c r="EP248" s="42"/>
      <c r="EQ248" s="42"/>
      <c r="ER248" s="140"/>
      <c r="ES248" s="42"/>
      <c r="ET248" s="42"/>
      <c r="EU248" s="140"/>
      <c r="EV248" s="42"/>
      <c r="EW248" s="42"/>
      <c r="EX248" s="42"/>
      <c r="EY248" s="42"/>
      <c r="EZ248" s="42"/>
      <c r="FA248" s="42"/>
      <c r="FB248" s="42"/>
      <c r="FC248" s="42"/>
      <c r="FD248" s="42"/>
      <c r="FE248" s="42"/>
      <c r="FF248" s="42"/>
      <c r="FG248" s="42"/>
      <c r="FH248" s="42"/>
      <c r="FI248" s="42"/>
      <c r="FJ248" s="42"/>
      <c r="FK248" s="42"/>
      <c r="FL248" s="42"/>
      <c r="FM248" s="42"/>
      <c r="FN248" s="42"/>
      <c r="FO248" s="42"/>
      <c r="FP248" s="42"/>
      <c r="FQ248" s="42"/>
      <c r="FR248" s="42"/>
      <c r="FS248" s="42"/>
      <c r="FT248" s="42"/>
      <c r="FU248" s="42"/>
      <c r="FV248" s="42"/>
      <c r="FW248" s="42"/>
      <c r="FX248" s="42"/>
      <c r="FY248" s="42"/>
      <c r="FZ248" s="42"/>
      <c r="GA248" s="42"/>
      <c r="GB248" s="42"/>
      <c r="GC248" s="42"/>
      <c r="GD248" s="42"/>
      <c r="GE248" s="42"/>
      <c r="GF248" s="42"/>
      <c r="GG248" s="42"/>
      <c r="GH248" s="42"/>
      <c r="GI248" s="42"/>
      <c r="GJ248" s="42"/>
      <c r="GK248" s="42"/>
      <c r="GL248" s="42"/>
      <c r="GM248" s="42"/>
      <c r="GN248" s="42"/>
      <c r="GO248" s="46"/>
      <c r="GP248" s="42"/>
      <c r="GQ248" s="140"/>
      <c r="GR248" s="46"/>
      <c r="GS248" s="42"/>
      <c r="GT248" s="140"/>
      <c r="GU248" s="42"/>
      <c r="GV248" s="42"/>
      <c r="GW248" s="42"/>
      <c r="GX248" s="42"/>
      <c r="GY248" s="42"/>
      <c r="GZ248" s="42"/>
      <c r="HA248" s="42"/>
      <c r="HB248" s="42"/>
      <c r="HC248" s="42"/>
      <c r="HD248" s="42"/>
      <c r="HE248" s="42"/>
      <c r="HF248" s="42"/>
      <c r="HG248" s="42"/>
      <c r="HH248" s="42"/>
      <c r="HI248" s="42"/>
      <c r="HJ248" s="42"/>
      <c r="HK248" s="42"/>
      <c r="HL248" s="42"/>
      <c r="HM248" s="42"/>
      <c r="HN248" s="42"/>
      <c r="HO248" s="42"/>
      <c r="HP248" s="42"/>
      <c r="HQ248" s="42"/>
      <c r="HR248" s="42"/>
      <c r="HS248" s="42"/>
      <c r="HT248" s="42"/>
      <c r="HU248" s="42"/>
    </row>
    <row r="249" spans="1:229" s="18" customFormat="1" ht="15.75" x14ac:dyDescent="0.25">
      <c r="A249" s="23" t="s">
        <v>288</v>
      </c>
      <c r="B249" s="159">
        <f t="shared" si="960"/>
        <v>11397.88661</v>
      </c>
      <c r="C249" s="159">
        <f t="shared" si="961"/>
        <v>10000</v>
      </c>
      <c r="D249" s="42">
        <f t="shared" si="230"/>
        <v>87.735563110677418</v>
      </c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>
        <v>1397.88661</v>
      </c>
      <c r="AY249" s="42"/>
      <c r="AZ249" s="42">
        <f t="shared" si="962"/>
        <v>0</v>
      </c>
      <c r="BA249" s="42">
        <v>10000</v>
      </c>
      <c r="BB249" s="42">
        <v>10000</v>
      </c>
      <c r="BC249" s="42">
        <f>BB249/BA249*100</f>
        <v>100</v>
      </c>
      <c r="BD249" s="143"/>
      <c r="BE249" s="143"/>
      <c r="BF249" s="143"/>
      <c r="BG249" s="42"/>
      <c r="BH249" s="42"/>
      <c r="BI249" s="140"/>
      <c r="BJ249" s="42"/>
      <c r="BK249" s="42"/>
      <c r="BL249" s="140"/>
      <c r="BM249" s="42"/>
      <c r="BN249" s="42"/>
      <c r="BO249" s="140"/>
      <c r="BP249" s="42"/>
      <c r="BQ249" s="42"/>
      <c r="BR249" s="140"/>
      <c r="BS249" s="42"/>
      <c r="BT249" s="42"/>
      <c r="BU249" s="42"/>
      <c r="BV249" s="42"/>
      <c r="BW249" s="42"/>
      <c r="BX249" s="42"/>
      <c r="BY249" s="42"/>
      <c r="BZ249" s="42"/>
      <c r="CA249" s="140"/>
      <c r="CB249" s="42"/>
      <c r="CC249" s="42"/>
      <c r="CD249" s="140"/>
      <c r="CE249" s="42"/>
      <c r="CF249" s="42"/>
      <c r="CG249" s="140"/>
      <c r="CH249" s="42"/>
      <c r="CI249" s="42"/>
      <c r="CJ249" s="140"/>
      <c r="CK249" s="46"/>
      <c r="CL249" s="42"/>
      <c r="CM249" s="140"/>
      <c r="CN249" s="42"/>
      <c r="CO249" s="42"/>
      <c r="CP249" s="46"/>
      <c r="CQ249" s="46"/>
      <c r="CR249" s="42"/>
      <c r="CS249" s="140"/>
      <c r="CT249" s="46"/>
      <c r="CU249" s="42"/>
      <c r="CV249" s="140"/>
      <c r="CW249" s="46"/>
      <c r="CX249" s="42"/>
      <c r="CY249" s="140"/>
      <c r="CZ249" s="46"/>
      <c r="DA249" s="42"/>
      <c r="DB249" s="42"/>
      <c r="DC249" s="46"/>
      <c r="DD249" s="42"/>
      <c r="DE249" s="140"/>
      <c r="DF249" s="46"/>
      <c r="DG249" s="42"/>
      <c r="DH249" s="140"/>
      <c r="DI249" s="42"/>
      <c r="DJ249" s="42"/>
      <c r="DK249" s="140"/>
      <c r="DL249" s="42"/>
      <c r="DM249" s="42"/>
      <c r="DN249" s="140"/>
      <c r="DO249" s="46"/>
      <c r="DP249" s="42"/>
      <c r="DQ249" s="140"/>
      <c r="DR249" s="46"/>
      <c r="DS249" s="42"/>
      <c r="DT249" s="140"/>
      <c r="DU249" s="46"/>
      <c r="DV249" s="42"/>
      <c r="DW249" s="140"/>
      <c r="DX249" s="46"/>
      <c r="DY249" s="42"/>
      <c r="DZ249" s="140"/>
      <c r="EA249" s="42"/>
      <c r="EB249" s="42"/>
      <c r="EC249" s="140"/>
      <c r="ED249" s="42"/>
      <c r="EE249" s="42"/>
      <c r="EF249" s="140"/>
      <c r="EG249" s="42"/>
      <c r="EH249" s="42"/>
      <c r="EI249" s="42"/>
      <c r="EJ249" s="42"/>
      <c r="EK249" s="42"/>
      <c r="EL249" s="140"/>
      <c r="EM249" s="42"/>
      <c r="EN249" s="42"/>
      <c r="EO249" s="140"/>
      <c r="EP249" s="42"/>
      <c r="EQ249" s="42"/>
      <c r="ER249" s="140"/>
      <c r="ES249" s="42"/>
      <c r="ET249" s="42"/>
      <c r="EU249" s="140"/>
      <c r="EV249" s="42"/>
      <c r="EW249" s="42"/>
      <c r="EX249" s="42"/>
      <c r="EY249" s="42"/>
      <c r="EZ249" s="42"/>
      <c r="FA249" s="42"/>
      <c r="FB249" s="42"/>
      <c r="FC249" s="42"/>
      <c r="FD249" s="42"/>
      <c r="FE249" s="42"/>
      <c r="FF249" s="42"/>
      <c r="FG249" s="42"/>
      <c r="FH249" s="42"/>
      <c r="FI249" s="42"/>
      <c r="FJ249" s="42"/>
      <c r="FK249" s="42"/>
      <c r="FL249" s="42"/>
      <c r="FM249" s="42"/>
      <c r="FN249" s="42"/>
      <c r="FO249" s="42"/>
      <c r="FP249" s="42"/>
      <c r="FQ249" s="42"/>
      <c r="FR249" s="42"/>
      <c r="FS249" s="42"/>
      <c r="FT249" s="42"/>
      <c r="FU249" s="42"/>
      <c r="FV249" s="42"/>
      <c r="FW249" s="42"/>
      <c r="FX249" s="42"/>
      <c r="FY249" s="42"/>
      <c r="FZ249" s="42"/>
      <c r="GA249" s="42"/>
      <c r="GB249" s="42"/>
      <c r="GC249" s="42"/>
      <c r="GD249" s="42"/>
      <c r="GE249" s="42"/>
      <c r="GF249" s="42"/>
      <c r="GG249" s="42"/>
      <c r="GH249" s="42"/>
      <c r="GI249" s="42"/>
      <c r="GJ249" s="42"/>
      <c r="GK249" s="42"/>
      <c r="GL249" s="42"/>
      <c r="GM249" s="42"/>
      <c r="GN249" s="42"/>
      <c r="GO249" s="46"/>
      <c r="GP249" s="42"/>
      <c r="GQ249" s="140"/>
      <c r="GR249" s="46"/>
      <c r="GS249" s="42"/>
      <c r="GT249" s="140"/>
      <c r="GU249" s="42"/>
      <c r="GV249" s="42"/>
      <c r="GW249" s="42"/>
      <c r="GX249" s="42"/>
      <c r="GY249" s="42"/>
      <c r="GZ249" s="42"/>
      <c r="HA249" s="42"/>
      <c r="HB249" s="42"/>
      <c r="HC249" s="42"/>
      <c r="HD249" s="42"/>
      <c r="HE249" s="42"/>
      <c r="HF249" s="42"/>
      <c r="HG249" s="42"/>
      <c r="HH249" s="42"/>
      <c r="HI249" s="42"/>
      <c r="HJ249" s="42"/>
      <c r="HK249" s="42"/>
      <c r="HL249" s="42"/>
      <c r="HM249" s="42"/>
      <c r="HN249" s="42"/>
      <c r="HO249" s="42"/>
      <c r="HP249" s="42"/>
      <c r="HQ249" s="42"/>
      <c r="HR249" s="42"/>
      <c r="HS249" s="42"/>
      <c r="HT249" s="42"/>
      <c r="HU249" s="42"/>
    </row>
    <row r="250" spans="1:229" s="18" customFormat="1" ht="15.75" x14ac:dyDescent="0.25">
      <c r="A250" s="23" t="s">
        <v>497</v>
      </c>
      <c r="B250" s="159">
        <f t="shared" si="960"/>
        <v>3741.09</v>
      </c>
      <c r="C250" s="159">
        <f t="shared" si="961"/>
        <v>3423.9</v>
      </c>
      <c r="D250" s="42">
        <f t="shared" si="230"/>
        <v>91.521454977025414</v>
      </c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143"/>
      <c r="BE250" s="143"/>
      <c r="BF250" s="143"/>
      <c r="BG250" s="42"/>
      <c r="BH250" s="42"/>
      <c r="BI250" s="140"/>
      <c r="BJ250" s="42"/>
      <c r="BK250" s="42"/>
      <c r="BL250" s="140"/>
      <c r="BM250" s="42"/>
      <c r="BN250" s="42"/>
      <c r="BO250" s="140"/>
      <c r="BP250" s="42"/>
      <c r="BQ250" s="42"/>
      <c r="BR250" s="140"/>
      <c r="BS250" s="42"/>
      <c r="BT250" s="42"/>
      <c r="BU250" s="42"/>
      <c r="BV250" s="42"/>
      <c r="BW250" s="42"/>
      <c r="BX250" s="42"/>
      <c r="BY250" s="42"/>
      <c r="BZ250" s="42"/>
      <c r="CA250" s="140"/>
      <c r="CB250" s="42"/>
      <c r="CC250" s="42"/>
      <c r="CD250" s="140"/>
      <c r="CE250" s="42"/>
      <c r="CF250" s="42"/>
      <c r="CG250" s="140"/>
      <c r="CH250" s="42"/>
      <c r="CI250" s="42"/>
      <c r="CJ250" s="140"/>
      <c r="CK250" s="42"/>
      <c r="CL250" s="42"/>
      <c r="CM250" s="140"/>
      <c r="CN250" s="42"/>
      <c r="CO250" s="42"/>
      <c r="CP250" s="46"/>
      <c r="CQ250" s="46"/>
      <c r="CR250" s="42"/>
      <c r="CS250" s="140"/>
      <c r="CT250" s="46"/>
      <c r="CU250" s="42"/>
      <c r="CV250" s="140"/>
      <c r="CW250" s="46"/>
      <c r="CX250" s="42"/>
      <c r="CY250" s="140"/>
      <c r="CZ250" s="46">
        <v>1848</v>
      </c>
      <c r="DA250" s="42">
        <v>1848</v>
      </c>
      <c r="DB250" s="42">
        <f t="shared" si="1095"/>
        <v>100</v>
      </c>
      <c r="DC250" s="46"/>
      <c r="DD250" s="42"/>
      <c r="DE250" s="140"/>
      <c r="DF250" s="46"/>
      <c r="DG250" s="42"/>
      <c r="DH250" s="140"/>
      <c r="DI250" s="42"/>
      <c r="DJ250" s="42"/>
      <c r="DK250" s="140"/>
      <c r="DL250" s="42"/>
      <c r="DM250" s="42"/>
      <c r="DN250" s="140"/>
      <c r="DO250" s="46"/>
      <c r="DP250" s="42"/>
      <c r="DQ250" s="140"/>
      <c r="DR250" s="46"/>
      <c r="DS250" s="42"/>
      <c r="DT250" s="140"/>
      <c r="DU250" s="46"/>
      <c r="DV250" s="42"/>
      <c r="DW250" s="140"/>
      <c r="DX250" s="46"/>
      <c r="DY250" s="42"/>
      <c r="DZ250" s="140"/>
      <c r="EA250" s="42"/>
      <c r="EB250" s="42"/>
      <c r="EC250" s="140"/>
      <c r="ED250" s="42"/>
      <c r="EE250" s="42"/>
      <c r="EF250" s="140"/>
      <c r="EG250" s="42">
        <v>1893.09</v>
      </c>
      <c r="EH250" s="42">
        <v>1575.9</v>
      </c>
      <c r="EI250" s="42">
        <f t="shared" si="1142"/>
        <v>83.24485365196584</v>
      </c>
      <c r="EJ250" s="42"/>
      <c r="EK250" s="42"/>
      <c r="EL250" s="140"/>
      <c r="EM250" s="42"/>
      <c r="EN250" s="42"/>
      <c r="EO250" s="140"/>
      <c r="EP250" s="42"/>
      <c r="EQ250" s="42"/>
      <c r="ER250" s="140"/>
      <c r="ES250" s="42"/>
      <c r="ET250" s="42"/>
      <c r="EU250" s="140"/>
      <c r="EV250" s="42"/>
      <c r="EW250" s="42"/>
      <c r="EX250" s="42"/>
      <c r="EY250" s="42"/>
      <c r="EZ250" s="42"/>
      <c r="FA250" s="42"/>
      <c r="FB250" s="42"/>
      <c r="FC250" s="42"/>
      <c r="FD250" s="42"/>
      <c r="FE250" s="42"/>
      <c r="FF250" s="42"/>
      <c r="FG250" s="42"/>
      <c r="FH250" s="42"/>
      <c r="FI250" s="42"/>
      <c r="FJ250" s="42"/>
      <c r="FK250" s="42"/>
      <c r="FL250" s="42"/>
      <c r="FM250" s="42"/>
      <c r="FN250" s="42"/>
      <c r="FO250" s="42"/>
      <c r="FP250" s="42"/>
      <c r="FQ250" s="42"/>
      <c r="FR250" s="42"/>
      <c r="FS250" s="42"/>
      <c r="FT250" s="42"/>
      <c r="FU250" s="42"/>
      <c r="FV250" s="42"/>
      <c r="FW250" s="42"/>
      <c r="FX250" s="42"/>
      <c r="FY250" s="42"/>
      <c r="FZ250" s="42"/>
      <c r="GA250" s="42"/>
      <c r="GB250" s="42"/>
      <c r="GC250" s="42"/>
      <c r="GD250" s="42"/>
      <c r="GE250" s="42"/>
      <c r="GF250" s="42"/>
      <c r="GG250" s="42"/>
      <c r="GH250" s="42"/>
      <c r="GI250" s="42"/>
      <c r="GJ250" s="42"/>
      <c r="GK250" s="42"/>
      <c r="GL250" s="42"/>
      <c r="GM250" s="42"/>
      <c r="GN250" s="42"/>
      <c r="GO250" s="46"/>
      <c r="GP250" s="42"/>
      <c r="GQ250" s="140"/>
      <c r="GR250" s="46"/>
      <c r="GS250" s="42"/>
      <c r="GT250" s="140"/>
      <c r="GU250" s="42"/>
      <c r="GV250" s="42"/>
      <c r="GW250" s="42"/>
      <c r="GX250" s="42"/>
      <c r="GY250" s="42"/>
      <c r="GZ250" s="42"/>
      <c r="HA250" s="42"/>
      <c r="HB250" s="42"/>
      <c r="HC250" s="42"/>
      <c r="HD250" s="42"/>
      <c r="HE250" s="42"/>
      <c r="HF250" s="42"/>
      <c r="HG250" s="42"/>
      <c r="HH250" s="42"/>
      <c r="HI250" s="42"/>
      <c r="HJ250" s="42"/>
      <c r="HK250" s="42"/>
      <c r="HL250" s="42"/>
      <c r="HM250" s="42"/>
      <c r="HN250" s="42"/>
      <c r="HO250" s="42"/>
      <c r="HP250" s="42"/>
      <c r="HQ250" s="42"/>
      <c r="HR250" s="42"/>
      <c r="HS250" s="42"/>
      <c r="HT250" s="42"/>
      <c r="HU250" s="42"/>
    </row>
    <row r="251" spans="1:229" s="18" customFormat="1" ht="15.75" x14ac:dyDescent="0.25">
      <c r="A251" s="23" t="s">
        <v>498</v>
      </c>
      <c r="B251" s="159">
        <f t="shared" si="960"/>
        <v>2981.94</v>
      </c>
      <c r="C251" s="159">
        <f t="shared" si="961"/>
        <v>2981.94</v>
      </c>
      <c r="D251" s="42">
        <f t="shared" si="230"/>
        <v>100</v>
      </c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143"/>
      <c r="BE251" s="143"/>
      <c r="BF251" s="143"/>
      <c r="BG251" s="42"/>
      <c r="BH251" s="42"/>
      <c r="BI251" s="140"/>
      <c r="BJ251" s="42"/>
      <c r="BK251" s="42"/>
      <c r="BL251" s="140"/>
      <c r="BM251" s="42"/>
      <c r="BN251" s="42"/>
      <c r="BO251" s="140"/>
      <c r="BP251" s="42"/>
      <c r="BQ251" s="42"/>
      <c r="BR251" s="140"/>
      <c r="BS251" s="42"/>
      <c r="BT251" s="42"/>
      <c r="BU251" s="42"/>
      <c r="BV251" s="42"/>
      <c r="BW251" s="42"/>
      <c r="BX251" s="42"/>
      <c r="BY251" s="42"/>
      <c r="BZ251" s="42"/>
      <c r="CA251" s="140"/>
      <c r="CB251" s="42"/>
      <c r="CC251" s="42"/>
      <c r="CD251" s="140"/>
      <c r="CE251" s="42"/>
      <c r="CF251" s="42"/>
      <c r="CG251" s="140"/>
      <c r="CH251" s="42"/>
      <c r="CI251" s="42"/>
      <c r="CJ251" s="140"/>
      <c r="CK251" s="42"/>
      <c r="CL251" s="42"/>
      <c r="CM251" s="140"/>
      <c r="CN251" s="42"/>
      <c r="CO251" s="42"/>
      <c r="CP251" s="46"/>
      <c r="CQ251" s="46"/>
      <c r="CR251" s="42"/>
      <c r="CS251" s="140"/>
      <c r="CT251" s="46"/>
      <c r="CU251" s="42"/>
      <c r="CV251" s="140"/>
      <c r="CW251" s="46"/>
      <c r="CX251" s="42"/>
      <c r="CY251" s="140"/>
      <c r="CZ251" s="46">
        <v>1473</v>
      </c>
      <c r="DA251" s="42">
        <v>1473</v>
      </c>
      <c r="DB251" s="42">
        <f t="shared" si="1095"/>
        <v>100</v>
      </c>
      <c r="DC251" s="46"/>
      <c r="DD251" s="42"/>
      <c r="DE251" s="140"/>
      <c r="DF251" s="46"/>
      <c r="DG251" s="42"/>
      <c r="DH251" s="140"/>
      <c r="DI251" s="42"/>
      <c r="DJ251" s="42"/>
      <c r="DK251" s="140"/>
      <c r="DL251" s="42"/>
      <c r="DM251" s="42"/>
      <c r="DN251" s="140"/>
      <c r="DO251" s="46"/>
      <c r="DP251" s="42"/>
      <c r="DQ251" s="140"/>
      <c r="DR251" s="46"/>
      <c r="DS251" s="42"/>
      <c r="DT251" s="140"/>
      <c r="DU251" s="46"/>
      <c r="DV251" s="42"/>
      <c r="DW251" s="140"/>
      <c r="DX251" s="46"/>
      <c r="DY251" s="42"/>
      <c r="DZ251" s="140"/>
      <c r="EA251" s="42"/>
      <c r="EB251" s="42"/>
      <c r="EC251" s="140"/>
      <c r="ED251" s="42"/>
      <c r="EE251" s="42"/>
      <c r="EF251" s="140"/>
      <c r="EG251" s="42">
        <v>1508.94</v>
      </c>
      <c r="EH251" s="42">
        <v>1508.94</v>
      </c>
      <c r="EI251" s="42">
        <f t="shared" si="1142"/>
        <v>100</v>
      </c>
      <c r="EJ251" s="42"/>
      <c r="EK251" s="42"/>
      <c r="EL251" s="140"/>
      <c r="EM251" s="42"/>
      <c r="EN251" s="42"/>
      <c r="EO251" s="140"/>
      <c r="EP251" s="42"/>
      <c r="EQ251" s="42"/>
      <c r="ER251" s="140"/>
      <c r="ES251" s="42"/>
      <c r="ET251" s="42"/>
      <c r="EU251" s="140"/>
      <c r="EV251" s="42"/>
      <c r="EW251" s="42"/>
      <c r="EX251" s="42"/>
      <c r="EY251" s="42"/>
      <c r="EZ251" s="42"/>
      <c r="FA251" s="42"/>
      <c r="FB251" s="42"/>
      <c r="FC251" s="42"/>
      <c r="FD251" s="42"/>
      <c r="FE251" s="42"/>
      <c r="FF251" s="42"/>
      <c r="FG251" s="42"/>
      <c r="FH251" s="42"/>
      <c r="FI251" s="42"/>
      <c r="FJ251" s="42"/>
      <c r="FK251" s="42"/>
      <c r="FL251" s="42"/>
      <c r="FM251" s="42"/>
      <c r="FN251" s="42"/>
      <c r="FO251" s="42"/>
      <c r="FP251" s="42"/>
      <c r="FQ251" s="42"/>
      <c r="FR251" s="42"/>
      <c r="FS251" s="42"/>
      <c r="FT251" s="42"/>
      <c r="FU251" s="42"/>
      <c r="FV251" s="42"/>
      <c r="FW251" s="42"/>
      <c r="FX251" s="42"/>
      <c r="FY251" s="42"/>
      <c r="FZ251" s="42"/>
      <c r="GA251" s="42"/>
      <c r="GB251" s="42"/>
      <c r="GC251" s="42"/>
      <c r="GD251" s="42"/>
      <c r="GE251" s="42"/>
      <c r="GF251" s="42"/>
      <c r="GG251" s="42"/>
      <c r="GH251" s="42"/>
      <c r="GI251" s="42"/>
      <c r="GJ251" s="42"/>
      <c r="GK251" s="42"/>
      <c r="GL251" s="42"/>
      <c r="GM251" s="42"/>
      <c r="GN251" s="42"/>
      <c r="GO251" s="46"/>
      <c r="GP251" s="42"/>
      <c r="GQ251" s="140"/>
      <c r="GR251" s="46"/>
      <c r="GS251" s="42"/>
      <c r="GT251" s="140"/>
      <c r="GU251" s="42"/>
      <c r="GV251" s="42"/>
      <c r="GW251" s="42"/>
      <c r="GX251" s="42"/>
      <c r="GY251" s="42"/>
      <c r="GZ251" s="42"/>
      <c r="HA251" s="42"/>
      <c r="HB251" s="42"/>
      <c r="HC251" s="42"/>
      <c r="HD251" s="42"/>
      <c r="HE251" s="42"/>
      <c r="HF251" s="42"/>
      <c r="HG251" s="42"/>
      <c r="HH251" s="42"/>
      <c r="HI251" s="42"/>
      <c r="HJ251" s="42"/>
      <c r="HK251" s="42"/>
      <c r="HL251" s="42"/>
      <c r="HM251" s="42"/>
      <c r="HN251" s="42"/>
      <c r="HO251" s="42"/>
      <c r="HP251" s="42"/>
      <c r="HQ251" s="42"/>
      <c r="HR251" s="42"/>
      <c r="HS251" s="42"/>
      <c r="HT251" s="42"/>
      <c r="HU251" s="42"/>
    </row>
    <row r="252" spans="1:229" s="18" customFormat="1" ht="15.75" x14ac:dyDescent="0.25">
      <c r="A252" s="23" t="s">
        <v>287</v>
      </c>
      <c r="B252" s="159">
        <f t="shared" si="960"/>
        <v>8016.25</v>
      </c>
      <c r="C252" s="159">
        <f t="shared" si="961"/>
        <v>6716.5146700000005</v>
      </c>
      <c r="D252" s="42">
        <f t="shared" si="230"/>
        <v>83.786242569780143</v>
      </c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>
        <v>1299.3</v>
      </c>
      <c r="AY252" s="42"/>
      <c r="AZ252" s="42">
        <f t="shared" si="962"/>
        <v>0</v>
      </c>
      <c r="BA252" s="42"/>
      <c r="BB252" s="42"/>
      <c r="BC252" s="42"/>
      <c r="BD252" s="143"/>
      <c r="BE252" s="143"/>
      <c r="BF252" s="143"/>
      <c r="BG252" s="42"/>
      <c r="BH252" s="42"/>
      <c r="BI252" s="140"/>
      <c r="BJ252" s="42"/>
      <c r="BK252" s="42"/>
      <c r="BL252" s="140"/>
      <c r="BM252" s="42"/>
      <c r="BN252" s="42"/>
      <c r="BO252" s="140"/>
      <c r="BP252" s="42"/>
      <c r="BQ252" s="42"/>
      <c r="BR252" s="140"/>
      <c r="BS252" s="42"/>
      <c r="BT252" s="42"/>
      <c r="BU252" s="42"/>
      <c r="BV252" s="42"/>
      <c r="BW252" s="42"/>
      <c r="BX252" s="42"/>
      <c r="BY252" s="42"/>
      <c r="BZ252" s="42"/>
      <c r="CA252" s="140"/>
      <c r="CB252" s="42"/>
      <c r="CC252" s="42"/>
      <c r="CD252" s="140"/>
      <c r="CE252" s="42"/>
      <c r="CF252" s="42"/>
      <c r="CG252" s="140"/>
      <c r="CH252" s="42"/>
      <c r="CI252" s="42"/>
      <c r="CJ252" s="140"/>
      <c r="CK252" s="42"/>
      <c r="CL252" s="42"/>
      <c r="CM252" s="140"/>
      <c r="CN252" s="42"/>
      <c r="CO252" s="42"/>
      <c r="CP252" s="46"/>
      <c r="CQ252" s="46"/>
      <c r="CR252" s="42"/>
      <c r="CS252" s="140"/>
      <c r="CT252" s="46"/>
      <c r="CU252" s="42"/>
      <c r="CV252" s="140"/>
      <c r="CW252" s="46"/>
      <c r="CX252" s="42"/>
      <c r="CY252" s="140"/>
      <c r="CZ252" s="46">
        <v>3318</v>
      </c>
      <c r="DA252" s="42">
        <v>3318</v>
      </c>
      <c r="DB252" s="42">
        <f t="shared" si="1095"/>
        <v>100</v>
      </c>
      <c r="DC252" s="46"/>
      <c r="DD252" s="42"/>
      <c r="DE252" s="140"/>
      <c r="DF252" s="46"/>
      <c r="DG252" s="42"/>
      <c r="DH252" s="140"/>
      <c r="DI252" s="42"/>
      <c r="DJ252" s="42"/>
      <c r="DK252" s="140"/>
      <c r="DL252" s="42"/>
      <c r="DM252" s="42"/>
      <c r="DN252" s="140"/>
      <c r="DO252" s="46"/>
      <c r="DP252" s="42"/>
      <c r="DQ252" s="140"/>
      <c r="DR252" s="46"/>
      <c r="DS252" s="42"/>
      <c r="DT252" s="140"/>
      <c r="DU252" s="46"/>
      <c r="DV252" s="42"/>
      <c r="DW252" s="140"/>
      <c r="DX252" s="46"/>
      <c r="DY252" s="42"/>
      <c r="DZ252" s="140"/>
      <c r="EA252" s="42"/>
      <c r="EB252" s="42"/>
      <c r="EC252" s="140"/>
      <c r="ED252" s="42"/>
      <c r="EE252" s="42"/>
      <c r="EF252" s="140"/>
      <c r="EG252" s="42">
        <v>3398.95</v>
      </c>
      <c r="EH252" s="42">
        <v>3398.51467</v>
      </c>
      <c r="EI252" s="42">
        <f t="shared" si="1142"/>
        <v>99.987192221127117</v>
      </c>
      <c r="EJ252" s="42"/>
      <c r="EK252" s="42"/>
      <c r="EL252" s="140"/>
      <c r="EM252" s="42"/>
      <c r="EN252" s="42"/>
      <c r="EO252" s="140"/>
      <c r="EP252" s="42"/>
      <c r="EQ252" s="42"/>
      <c r="ER252" s="140"/>
      <c r="ES252" s="42"/>
      <c r="ET252" s="42"/>
      <c r="EU252" s="140"/>
      <c r="EV252" s="42"/>
      <c r="EW252" s="42"/>
      <c r="EX252" s="42"/>
      <c r="EY252" s="42"/>
      <c r="EZ252" s="42"/>
      <c r="FA252" s="42"/>
      <c r="FB252" s="42"/>
      <c r="FC252" s="42"/>
      <c r="FD252" s="42"/>
      <c r="FE252" s="42"/>
      <c r="FF252" s="42"/>
      <c r="FG252" s="42"/>
      <c r="FH252" s="42"/>
      <c r="FI252" s="42"/>
      <c r="FJ252" s="42"/>
      <c r="FK252" s="42"/>
      <c r="FL252" s="42"/>
      <c r="FM252" s="42"/>
      <c r="FN252" s="42"/>
      <c r="FO252" s="42"/>
      <c r="FP252" s="42"/>
      <c r="FQ252" s="42"/>
      <c r="FR252" s="42"/>
      <c r="FS252" s="42"/>
      <c r="FT252" s="42"/>
      <c r="FU252" s="42"/>
      <c r="FV252" s="42"/>
      <c r="FW252" s="42"/>
      <c r="FX252" s="42"/>
      <c r="FY252" s="42"/>
      <c r="FZ252" s="42"/>
      <c r="GA252" s="42"/>
      <c r="GB252" s="42"/>
      <c r="GC252" s="42"/>
      <c r="GD252" s="42"/>
      <c r="GE252" s="42"/>
      <c r="GF252" s="42"/>
      <c r="GG252" s="42"/>
      <c r="GH252" s="42"/>
      <c r="GI252" s="42"/>
      <c r="GJ252" s="42"/>
      <c r="GK252" s="42"/>
      <c r="GL252" s="42"/>
      <c r="GM252" s="42"/>
      <c r="GN252" s="42"/>
      <c r="GO252" s="46"/>
      <c r="GP252" s="42"/>
      <c r="GQ252" s="140"/>
      <c r="GR252" s="46"/>
      <c r="GS252" s="42"/>
      <c r="GT252" s="140"/>
      <c r="GU252" s="42"/>
      <c r="GV252" s="42"/>
      <c r="GW252" s="42"/>
      <c r="GX252" s="42"/>
      <c r="GY252" s="42"/>
      <c r="GZ252" s="42"/>
      <c r="HA252" s="42"/>
      <c r="HB252" s="42"/>
      <c r="HC252" s="42"/>
      <c r="HD252" s="42"/>
      <c r="HE252" s="42"/>
      <c r="HF252" s="42"/>
      <c r="HG252" s="42"/>
      <c r="HH252" s="42"/>
      <c r="HI252" s="42"/>
      <c r="HJ252" s="42"/>
      <c r="HK252" s="42"/>
      <c r="HL252" s="42"/>
      <c r="HM252" s="42"/>
      <c r="HN252" s="42"/>
      <c r="HO252" s="42"/>
      <c r="HP252" s="42"/>
      <c r="HQ252" s="42"/>
      <c r="HR252" s="42"/>
      <c r="HS252" s="42"/>
      <c r="HT252" s="42"/>
      <c r="HU252" s="42"/>
    </row>
    <row r="253" spans="1:229" s="18" customFormat="1" ht="15.75" x14ac:dyDescent="0.25">
      <c r="A253" s="23" t="s">
        <v>499</v>
      </c>
      <c r="B253" s="159">
        <f t="shared" si="960"/>
        <v>5040.75</v>
      </c>
      <c r="C253" s="159">
        <f t="shared" si="961"/>
        <v>3256.7</v>
      </c>
      <c r="D253" s="42">
        <f t="shared" si="230"/>
        <v>64.607449288300344</v>
      </c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143"/>
      <c r="BE253" s="143"/>
      <c r="BF253" s="143"/>
      <c r="BG253" s="42"/>
      <c r="BH253" s="42"/>
      <c r="BI253" s="140"/>
      <c r="BJ253" s="42"/>
      <c r="BK253" s="42"/>
      <c r="BL253" s="140"/>
      <c r="BM253" s="42"/>
      <c r="BN253" s="42"/>
      <c r="BO253" s="140"/>
      <c r="BP253" s="42"/>
      <c r="BQ253" s="42"/>
      <c r="BR253" s="140"/>
      <c r="BS253" s="42"/>
      <c r="BT253" s="42"/>
      <c r="BU253" s="42"/>
      <c r="BV253" s="42"/>
      <c r="BW253" s="42"/>
      <c r="BX253" s="42"/>
      <c r="BY253" s="42"/>
      <c r="BZ253" s="42"/>
      <c r="CA253" s="140"/>
      <c r="CB253" s="42"/>
      <c r="CC253" s="42"/>
      <c r="CD253" s="140"/>
      <c r="CE253" s="42"/>
      <c r="CF253" s="42"/>
      <c r="CG253" s="140"/>
      <c r="CH253" s="42"/>
      <c r="CI253" s="42"/>
      <c r="CJ253" s="140"/>
      <c r="CK253" s="42"/>
      <c r="CL253" s="42"/>
      <c r="CM253" s="140"/>
      <c r="CN253" s="42"/>
      <c r="CO253" s="42"/>
      <c r="CP253" s="46"/>
      <c r="CQ253" s="46"/>
      <c r="CR253" s="42"/>
      <c r="CS253" s="140"/>
      <c r="CT253" s="46"/>
      <c r="CU253" s="42"/>
      <c r="CV253" s="140"/>
      <c r="CW253" s="46"/>
      <c r="CX253" s="42"/>
      <c r="CY253" s="140"/>
      <c r="CZ253" s="46">
        <v>2490</v>
      </c>
      <c r="DA253" s="42">
        <v>747</v>
      </c>
      <c r="DB253" s="42">
        <f t="shared" si="1095"/>
        <v>30</v>
      </c>
      <c r="DC253" s="46"/>
      <c r="DD253" s="42"/>
      <c r="DE253" s="140"/>
      <c r="DF253" s="46"/>
      <c r="DG253" s="42"/>
      <c r="DH253" s="140"/>
      <c r="DI253" s="42"/>
      <c r="DJ253" s="42"/>
      <c r="DK253" s="140"/>
      <c r="DL253" s="42"/>
      <c r="DM253" s="42"/>
      <c r="DN253" s="140"/>
      <c r="DO253" s="46"/>
      <c r="DP253" s="42"/>
      <c r="DQ253" s="140"/>
      <c r="DR253" s="46"/>
      <c r="DS253" s="42"/>
      <c r="DT253" s="140"/>
      <c r="DU253" s="46"/>
      <c r="DV253" s="42"/>
      <c r="DW253" s="140"/>
      <c r="DX253" s="46"/>
      <c r="DY253" s="42"/>
      <c r="DZ253" s="140"/>
      <c r="EA253" s="42"/>
      <c r="EB253" s="42"/>
      <c r="EC253" s="140"/>
      <c r="ED253" s="42"/>
      <c r="EE253" s="42"/>
      <c r="EF253" s="140"/>
      <c r="EG253" s="42">
        <v>2550.75</v>
      </c>
      <c r="EH253" s="42">
        <v>2509.6999999999998</v>
      </c>
      <c r="EI253" s="42">
        <f t="shared" si="1142"/>
        <v>98.390669410957557</v>
      </c>
      <c r="EJ253" s="42"/>
      <c r="EK253" s="42"/>
      <c r="EL253" s="140"/>
      <c r="EM253" s="42"/>
      <c r="EN253" s="42"/>
      <c r="EO253" s="140"/>
      <c r="EP253" s="42"/>
      <c r="EQ253" s="42"/>
      <c r="ER253" s="140"/>
      <c r="ES253" s="42"/>
      <c r="ET253" s="42"/>
      <c r="EU253" s="140"/>
      <c r="EV253" s="42"/>
      <c r="EW253" s="42"/>
      <c r="EX253" s="42"/>
      <c r="EY253" s="42"/>
      <c r="EZ253" s="42"/>
      <c r="FA253" s="42"/>
      <c r="FB253" s="42"/>
      <c r="FC253" s="42"/>
      <c r="FD253" s="42"/>
      <c r="FE253" s="42"/>
      <c r="FF253" s="42"/>
      <c r="FG253" s="42"/>
      <c r="FH253" s="42"/>
      <c r="FI253" s="42"/>
      <c r="FJ253" s="42"/>
      <c r="FK253" s="42"/>
      <c r="FL253" s="42"/>
      <c r="FM253" s="42"/>
      <c r="FN253" s="42"/>
      <c r="FO253" s="42"/>
      <c r="FP253" s="42"/>
      <c r="FQ253" s="42"/>
      <c r="FR253" s="42"/>
      <c r="FS253" s="42"/>
      <c r="FT253" s="42"/>
      <c r="FU253" s="42"/>
      <c r="FV253" s="42"/>
      <c r="FW253" s="42"/>
      <c r="FX253" s="42"/>
      <c r="FY253" s="42"/>
      <c r="FZ253" s="42"/>
      <c r="GA253" s="42"/>
      <c r="GB253" s="42"/>
      <c r="GC253" s="42"/>
      <c r="GD253" s="42"/>
      <c r="GE253" s="42"/>
      <c r="GF253" s="42"/>
      <c r="GG253" s="42"/>
      <c r="GH253" s="42"/>
      <c r="GI253" s="42"/>
      <c r="GJ253" s="42"/>
      <c r="GK253" s="42"/>
      <c r="GL253" s="42"/>
      <c r="GM253" s="42"/>
      <c r="GN253" s="42"/>
      <c r="GO253" s="46"/>
      <c r="GP253" s="42"/>
      <c r="GQ253" s="140"/>
      <c r="GR253" s="46"/>
      <c r="GS253" s="42"/>
      <c r="GT253" s="140"/>
      <c r="GU253" s="42"/>
      <c r="GV253" s="42"/>
      <c r="GW253" s="42"/>
      <c r="GX253" s="42"/>
      <c r="GY253" s="42"/>
      <c r="GZ253" s="42"/>
      <c r="HA253" s="42"/>
      <c r="HB253" s="42"/>
      <c r="HC253" s="42"/>
      <c r="HD253" s="42"/>
      <c r="HE253" s="42"/>
      <c r="HF253" s="42"/>
      <c r="HG253" s="42"/>
      <c r="HH253" s="42"/>
      <c r="HI253" s="42"/>
      <c r="HJ253" s="42"/>
      <c r="HK253" s="42"/>
      <c r="HL253" s="42"/>
      <c r="HM253" s="42"/>
      <c r="HN253" s="42"/>
      <c r="HO253" s="42"/>
      <c r="HP253" s="42"/>
      <c r="HQ253" s="42"/>
      <c r="HR253" s="42"/>
      <c r="HS253" s="42"/>
      <c r="HT253" s="42"/>
      <c r="HU253" s="42"/>
    </row>
    <row r="254" spans="1:229" s="18" customFormat="1" ht="15.75" x14ac:dyDescent="0.25">
      <c r="A254" s="23" t="s">
        <v>500</v>
      </c>
      <c r="B254" s="159">
        <f t="shared" si="960"/>
        <v>2824.04</v>
      </c>
      <c r="C254" s="159">
        <f t="shared" si="961"/>
        <v>2824.04</v>
      </c>
      <c r="D254" s="42">
        <f t="shared" si="230"/>
        <v>100</v>
      </c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143"/>
      <c r="BE254" s="143"/>
      <c r="BF254" s="143"/>
      <c r="BG254" s="42"/>
      <c r="BH254" s="42"/>
      <c r="BI254" s="140"/>
      <c r="BJ254" s="42"/>
      <c r="BK254" s="42"/>
      <c r="BL254" s="140"/>
      <c r="BM254" s="42"/>
      <c r="BN254" s="42"/>
      <c r="BO254" s="140"/>
      <c r="BP254" s="42"/>
      <c r="BQ254" s="42"/>
      <c r="BR254" s="140"/>
      <c r="BS254" s="42"/>
      <c r="BT254" s="42"/>
      <c r="BU254" s="140"/>
      <c r="BV254" s="42"/>
      <c r="BW254" s="42"/>
      <c r="BX254" s="140"/>
      <c r="BY254" s="42"/>
      <c r="BZ254" s="42"/>
      <c r="CA254" s="140"/>
      <c r="CB254" s="42"/>
      <c r="CC254" s="42"/>
      <c r="CD254" s="140"/>
      <c r="CE254" s="42"/>
      <c r="CF254" s="42"/>
      <c r="CG254" s="140"/>
      <c r="CH254" s="42"/>
      <c r="CI254" s="42"/>
      <c r="CJ254" s="140"/>
      <c r="CK254" s="42"/>
      <c r="CL254" s="42"/>
      <c r="CM254" s="140"/>
      <c r="CN254" s="42"/>
      <c r="CO254" s="42"/>
      <c r="CP254" s="46"/>
      <c r="CQ254" s="46"/>
      <c r="CR254" s="42"/>
      <c r="CS254" s="140"/>
      <c r="CT254" s="46"/>
      <c r="CU254" s="42"/>
      <c r="CV254" s="140"/>
      <c r="CW254" s="46"/>
      <c r="CX254" s="42"/>
      <c r="CY254" s="140"/>
      <c r="CZ254" s="46">
        <v>1395</v>
      </c>
      <c r="DA254" s="42">
        <v>1395</v>
      </c>
      <c r="DB254" s="42">
        <f t="shared" si="1095"/>
        <v>100</v>
      </c>
      <c r="DC254" s="46"/>
      <c r="DD254" s="42"/>
      <c r="DE254" s="140"/>
      <c r="DF254" s="46"/>
      <c r="DG254" s="42"/>
      <c r="DH254" s="140"/>
      <c r="DI254" s="42"/>
      <c r="DJ254" s="42"/>
      <c r="DK254" s="140"/>
      <c r="DL254" s="42"/>
      <c r="DM254" s="42"/>
      <c r="DN254" s="140"/>
      <c r="DO254" s="46"/>
      <c r="DP254" s="42"/>
      <c r="DQ254" s="140"/>
      <c r="DR254" s="46"/>
      <c r="DS254" s="42"/>
      <c r="DT254" s="140"/>
      <c r="DU254" s="46"/>
      <c r="DV254" s="42"/>
      <c r="DW254" s="140"/>
      <c r="DX254" s="46"/>
      <c r="DY254" s="42"/>
      <c r="DZ254" s="140"/>
      <c r="EA254" s="42"/>
      <c r="EB254" s="42"/>
      <c r="EC254" s="140"/>
      <c r="ED254" s="42"/>
      <c r="EE254" s="42"/>
      <c r="EF254" s="140"/>
      <c r="EG254" s="42">
        <v>1429.04</v>
      </c>
      <c r="EH254" s="42">
        <v>1429.04</v>
      </c>
      <c r="EI254" s="42">
        <f t="shared" si="1142"/>
        <v>100</v>
      </c>
      <c r="EJ254" s="42"/>
      <c r="EK254" s="42"/>
      <c r="EL254" s="140"/>
      <c r="EM254" s="42"/>
      <c r="EN254" s="42"/>
      <c r="EO254" s="140"/>
      <c r="EP254" s="42"/>
      <c r="EQ254" s="42"/>
      <c r="ER254" s="140"/>
      <c r="ES254" s="42"/>
      <c r="ET254" s="42"/>
      <c r="EU254" s="140"/>
      <c r="EV254" s="42"/>
      <c r="EW254" s="42"/>
      <c r="EX254" s="42"/>
      <c r="EY254" s="42"/>
      <c r="EZ254" s="42"/>
      <c r="FA254" s="42"/>
      <c r="FB254" s="42"/>
      <c r="FC254" s="42"/>
      <c r="FD254" s="42"/>
      <c r="FE254" s="42"/>
      <c r="FF254" s="42"/>
      <c r="FG254" s="42"/>
      <c r="FH254" s="42"/>
      <c r="FI254" s="42"/>
      <c r="FJ254" s="42"/>
      <c r="FK254" s="42"/>
      <c r="FL254" s="42"/>
      <c r="FM254" s="42"/>
      <c r="FN254" s="42"/>
      <c r="FO254" s="42"/>
      <c r="FP254" s="42"/>
      <c r="FQ254" s="42"/>
      <c r="FR254" s="42"/>
      <c r="FS254" s="42"/>
      <c r="FT254" s="42"/>
      <c r="FU254" s="42"/>
      <c r="FV254" s="42"/>
      <c r="FW254" s="42"/>
      <c r="FX254" s="42"/>
      <c r="FY254" s="42"/>
      <c r="FZ254" s="42"/>
      <c r="GA254" s="42"/>
      <c r="GB254" s="42"/>
      <c r="GC254" s="42"/>
      <c r="GD254" s="42"/>
      <c r="GE254" s="42"/>
      <c r="GF254" s="42"/>
      <c r="GG254" s="42"/>
      <c r="GH254" s="42"/>
      <c r="GI254" s="42"/>
      <c r="GJ254" s="42"/>
      <c r="GK254" s="42"/>
      <c r="GL254" s="42"/>
      <c r="GM254" s="42"/>
      <c r="GN254" s="42"/>
      <c r="GO254" s="46"/>
      <c r="GP254" s="42"/>
      <c r="GQ254" s="140"/>
      <c r="GR254" s="46"/>
      <c r="GS254" s="42"/>
      <c r="GT254" s="140"/>
      <c r="GU254" s="42"/>
      <c r="GV254" s="42"/>
      <c r="GW254" s="42"/>
      <c r="GX254" s="42"/>
      <c r="GY254" s="42"/>
      <c r="GZ254" s="42"/>
      <c r="HA254" s="42"/>
      <c r="HB254" s="42"/>
      <c r="HC254" s="42"/>
      <c r="HD254" s="42"/>
      <c r="HE254" s="42"/>
      <c r="HF254" s="42"/>
      <c r="HG254" s="42"/>
      <c r="HH254" s="42"/>
      <c r="HI254" s="42"/>
      <c r="HJ254" s="42"/>
      <c r="HK254" s="42"/>
      <c r="HL254" s="42"/>
      <c r="HM254" s="42"/>
      <c r="HN254" s="42"/>
      <c r="HO254" s="42"/>
      <c r="HP254" s="42"/>
      <c r="HQ254" s="42"/>
      <c r="HR254" s="42"/>
      <c r="HS254" s="42"/>
      <c r="HT254" s="42"/>
      <c r="HU254" s="42"/>
    </row>
    <row r="255" spans="1:229" s="19" customFormat="1" ht="31.5" x14ac:dyDescent="0.25">
      <c r="A255" s="22" t="s">
        <v>325</v>
      </c>
      <c r="B255" s="158">
        <f t="shared" si="960"/>
        <v>221427.87682999999</v>
      </c>
      <c r="C255" s="158">
        <f t="shared" si="961"/>
        <v>102727.14596999998</v>
      </c>
      <c r="D255" s="48">
        <f t="shared" ref="D255" si="1143">C255/B255*100</f>
        <v>46.393050161822295</v>
      </c>
      <c r="E255" s="49"/>
      <c r="F255" s="49"/>
      <c r="G255" s="48"/>
      <c r="H255" s="49">
        <f t="shared" ref="H255:BF255" si="1144">H256+H257+H258+H259+H260+H261+H262+H263+H264+H265</f>
        <v>0</v>
      </c>
      <c r="I255" s="49">
        <f t="shared" si="1144"/>
        <v>0</v>
      </c>
      <c r="J255" s="49">
        <f t="shared" si="1144"/>
        <v>0</v>
      </c>
      <c r="K255" s="49">
        <f t="shared" ref="K255:M255" si="1145">K256+K257+K258+K259+K260+K261+K262+K263+K264+K265</f>
        <v>0</v>
      </c>
      <c r="L255" s="49">
        <f t="shared" si="1145"/>
        <v>0</v>
      </c>
      <c r="M255" s="49">
        <f t="shared" si="1145"/>
        <v>0</v>
      </c>
      <c r="N255" s="49">
        <f t="shared" ref="N255:P255" si="1146">N256+N257+N258+N259+N260+N261+N262+N263+N264+N265</f>
        <v>0</v>
      </c>
      <c r="O255" s="49">
        <f t="shared" si="1146"/>
        <v>0</v>
      </c>
      <c r="P255" s="49">
        <f t="shared" si="1146"/>
        <v>0</v>
      </c>
      <c r="Q255" s="49">
        <f t="shared" ref="Q255:S255" si="1147">Q256+Q257+Q258+Q259+Q260+Q261+Q262+Q263+Q264+Q265</f>
        <v>0</v>
      </c>
      <c r="R255" s="49">
        <f t="shared" si="1147"/>
        <v>0</v>
      </c>
      <c r="S255" s="49">
        <f t="shared" si="1147"/>
        <v>0</v>
      </c>
      <c r="T255" s="49">
        <f t="shared" ref="T255:V255" si="1148">T256+T257+T258+T259+T260+T261+T262+T263+T264+T265</f>
        <v>0</v>
      </c>
      <c r="U255" s="49">
        <f t="shared" si="1148"/>
        <v>0</v>
      </c>
      <c r="V255" s="49">
        <f t="shared" si="1148"/>
        <v>0</v>
      </c>
      <c r="W255" s="49">
        <f t="shared" si="1144"/>
        <v>0</v>
      </c>
      <c r="X255" s="49">
        <f t="shared" si="1144"/>
        <v>0</v>
      </c>
      <c r="Y255" s="49">
        <f t="shared" si="1144"/>
        <v>0</v>
      </c>
      <c r="Z255" s="49">
        <f t="shared" si="1144"/>
        <v>0</v>
      </c>
      <c r="AA255" s="49">
        <f t="shared" si="1144"/>
        <v>0</v>
      </c>
      <c r="AB255" s="49">
        <f t="shared" si="1144"/>
        <v>0</v>
      </c>
      <c r="AC255" s="49">
        <f t="shared" si="1144"/>
        <v>0</v>
      </c>
      <c r="AD255" s="49">
        <f t="shared" si="1144"/>
        <v>0</v>
      </c>
      <c r="AE255" s="49">
        <f t="shared" si="1144"/>
        <v>0</v>
      </c>
      <c r="AF255" s="49">
        <f t="shared" si="1144"/>
        <v>0</v>
      </c>
      <c r="AG255" s="49">
        <f t="shared" si="1144"/>
        <v>0</v>
      </c>
      <c r="AH255" s="49"/>
      <c r="AI255" s="49">
        <f t="shared" si="1144"/>
        <v>102.04082000000001</v>
      </c>
      <c r="AJ255" s="49">
        <f t="shared" si="1144"/>
        <v>102.04082000000001</v>
      </c>
      <c r="AK255" s="48">
        <f>AJ255/AI255*100</f>
        <v>100</v>
      </c>
      <c r="AL255" s="49">
        <f t="shared" si="1144"/>
        <v>51.020410000000005</v>
      </c>
      <c r="AM255" s="49">
        <f t="shared" si="1144"/>
        <v>51.020410000000005</v>
      </c>
      <c r="AN255" s="48">
        <f>AM255/AL255*100</f>
        <v>100</v>
      </c>
      <c r="AO255" s="49">
        <f t="shared" ref="AO255:AP255" si="1149">AO256+AO257+AO258+AO259+AO260+AO261+AO262+AO263+AO264+AO265</f>
        <v>51.442660000000004</v>
      </c>
      <c r="AP255" s="49">
        <f t="shared" si="1149"/>
        <v>51.442660000000004</v>
      </c>
      <c r="AQ255" s="48">
        <f>AP255/AO255*100</f>
        <v>100</v>
      </c>
      <c r="AR255" s="49"/>
      <c r="AS255" s="49"/>
      <c r="AT255" s="48"/>
      <c r="AU255" s="49">
        <f t="shared" si="1144"/>
        <v>0</v>
      </c>
      <c r="AV255" s="49">
        <f t="shared" si="1144"/>
        <v>0</v>
      </c>
      <c r="AW255" s="49">
        <f t="shared" si="1144"/>
        <v>0</v>
      </c>
      <c r="AX255" s="49">
        <f>SUM(AX256:AX268)</f>
        <v>3955.9076799999998</v>
      </c>
      <c r="AY255" s="49">
        <f>SUM(AY256:AY268)</f>
        <v>2220.1680999999999</v>
      </c>
      <c r="AZ255" s="48">
        <f t="shared" si="962"/>
        <v>56.122849156075347</v>
      </c>
      <c r="BA255" s="49">
        <f t="shared" si="1144"/>
        <v>10000</v>
      </c>
      <c r="BB255" s="49">
        <f t="shared" si="1144"/>
        <v>10000</v>
      </c>
      <c r="BC255" s="48">
        <f t="shared" ref="BC255" si="1150">BB255/BA255*100</f>
        <v>100</v>
      </c>
      <c r="BD255" s="49">
        <f t="shared" si="1144"/>
        <v>22180.7</v>
      </c>
      <c r="BE255" s="49">
        <f t="shared" si="1144"/>
        <v>10597.043099999999</v>
      </c>
      <c r="BF255" s="49">
        <f t="shared" si="1144"/>
        <v>47.775963337496108</v>
      </c>
      <c r="BG255" s="49">
        <f t="shared" ref="BG255:CO255" si="1151">BG256+BG257+BG258+BG259+BG260+BG261+BG262+BG263+BG264+BG265</f>
        <v>0</v>
      </c>
      <c r="BH255" s="49">
        <f t="shared" si="1151"/>
        <v>0</v>
      </c>
      <c r="BI255" s="49">
        <f t="shared" si="1151"/>
        <v>0</v>
      </c>
      <c r="BJ255" s="49">
        <f t="shared" ref="BJ255:BL255" si="1152">BJ256+BJ257+BJ258+BJ259+BJ260+BJ261+BJ262+BJ263+BJ264+BJ265</f>
        <v>0</v>
      </c>
      <c r="BK255" s="49">
        <f t="shared" si="1152"/>
        <v>0</v>
      </c>
      <c r="BL255" s="49">
        <f t="shared" si="1152"/>
        <v>0</v>
      </c>
      <c r="BM255" s="49">
        <f t="shared" si="1151"/>
        <v>3502.4</v>
      </c>
      <c r="BN255" s="49">
        <f t="shared" si="1151"/>
        <v>2043.95598</v>
      </c>
      <c r="BO255" s="49">
        <f t="shared" si="1151"/>
        <v>58.358724874371859</v>
      </c>
      <c r="BP255" s="49">
        <f t="shared" ref="BP255:BQ255" si="1153">BP256+BP257+BP258+BP259+BP260+BP261+BP262+BP263+BP264+BP265</f>
        <v>560</v>
      </c>
      <c r="BQ255" s="49">
        <f t="shared" si="1153"/>
        <v>60</v>
      </c>
      <c r="BR255" s="49">
        <f t="shared" ref="BR255:BR256" si="1154">BQ255/BP255*100</f>
        <v>10.714285714285714</v>
      </c>
      <c r="BS255" s="49">
        <f t="shared" si="1151"/>
        <v>74384.381250000006</v>
      </c>
      <c r="BT255" s="49">
        <f t="shared" si="1151"/>
        <v>22781.50995</v>
      </c>
      <c r="BU255" s="48">
        <f t="shared" ref="BU255:BU260" si="1155">BT255/BS255*100</f>
        <v>30.626738526510223</v>
      </c>
      <c r="BV255" s="49">
        <f t="shared" si="1151"/>
        <v>0</v>
      </c>
      <c r="BW255" s="49">
        <f t="shared" si="1151"/>
        <v>0</v>
      </c>
      <c r="BX255" s="49">
        <f t="shared" si="1151"/>
        <v>0</v>
      </c>
      <c r="BY255" s="49">
        <f t="shared" si="1151"/>
        <v>0</v>
      </c>
      <c r="BZ255" s="49">
        <f t="shared" si="1151"/>
        <v>0</v>
      </c>
      <c r="CA255" s="49">
        <f t="shared" si="1151"/>
        <v>0</v>
      </c>
      <c r="CB255" s="49">
        <f t="shared" ref="CB255:CD255" si="1156">CB256+CB257+CB258+CB259+CB260+CB261+CB262+CB263+CB264+CB265</f>
        <v>0</v>
      </c>
      <c r="CC255" s="49">
        <f t="shared" si="1156"/>
        <v>0</v>
      </c>
      <c r="CD255" s="49">
        <f t="shared" si="1156"/>
        <v>0</v>
      </c>
      <c r="CE255" s="49">
        <f t="shared" si="1151"/>
        <v>0</v>
      </c>
      <c r="CF255" s="49">
        <f t="shared" si="1151"/>
        <v>0</v>
      </c>
      <c r="CG255" s="49">
        <f t="shared" si="1151"/>
        <v>0</v>
      </c>
      <c r="CH255" s="49">
        <f t="shared" si="1151"/>
        <v>0</v>
      </c>
      <c r="CI255" s="49">
        <f t="shared" si="1151"/>
        <v>0</v>
      </c>
      <c r="CJ255" s="49">
        <f t="shared" si="1151"/>
        <v>0</v>
      </c>
      <c r="CK255" s="49">
        <f t="shared" si="1151"/>
        <v>733.92200000000003</v>
      </c>
      <c r="CL255" s="49">
        <f t="shared" si="1151"/>
        <v>733.92200000000003</v>
      </c>
      <c r="CM255" s="48">
        <f t="shared" ref="CM255" si="1157">CL255/CK255*100</f>
        <v>100</v>
      </c>
      <c r="CN255" s="49">
        <f t="shared" si="1151"/>
        <v>130.5</v>
      </c>
      <c r="CO255" s="49">
        <f t="shared" si="1151"/>
        <v>0</v>
      </c>
      <c r="CP255" s="49">
        <f t="shared" ref="CP255:CP256" si="1158">CO255/CN255*100</f>
        <v>0</v>
      </c>
      <c r="CQ255" s="49">
        <f t="shared" ref="CQ255:CX255" si="1159">CQ256+CQ257+CQ258+CQ259+CQ260+CQ261+CQ262+CQ263+CQ264+CQ265</f>
        <v>0</v>
      </c>
      <c r="CR255" s="49">
        <f t="shared" si="1159"/>
        <v>0</v>
      </c>
      <c r="CS255" s="49">
        <f t="shared" si="1159"/>
        <v>0</v>
      </c>
      <c r="CT255" s="49">
        <f t="shared" ref="CT255:CV255" si="1160">CT256+CT257+CT258+CT259+CT260+CT261+CT262+CT263+CT264+CT265</f>
        <v>0</v>
      </c>
      <c r="CU255" s="49">
        <f t="shared" si="1160"/>
        <v>0</v>
      </c>
      <c r="CV255" s="49">
        <f t="shared" si="1160"/>
        <v>0</v>
      </c>
      <c r="CW255" s="49">
        <f t="shared" si="1159"/>
        <v>7296.3</v>
      </c>
      <c r="CX255" s="49">
        <f t="shared" si="1159"/>
        <v>4755.0600000000004</v>
      </c>
      <c r="CY255" s="49">
        <f t="shared" si="159"/>
        <v>65.170840014802025</v>
      </c>
      <c r="CZ255" s="49">
        <f>SUM(CZ256:CZ268)</f>
        <v>36165</v>
      </c>
      <c r="DA255" s="49">
        <f>SUM(DA256:DA268)</f>
        <v>18815.9352</v>
      </c>
      <c r="DB255" s="48">
        <f t="shared" si="1095"/>
        <v>52.028024885939438</v>
      </c>
      <c r="DC255" s="49">
        <f t="shared" ref="DC255:DD255" si="1161">DC256+DC257+DC258+DC259+DC260+DC261+DC262+DC263+DC264+DC265</f>
        <v>4305.8</v>
      </c>
      <c r="DD255" s="49">
        <f t="shared" si="1161"/>
        <v>1954.0822599999999</v>
      </c>
      <c r="DE255" s="49">
        <f>DD255/DC255*100</f>
        <v>45.382559803056338</v>
      </c>
      <c r="DF255" s="49">
        <f t="shared" ref="DF255:DG255" si="1162">DF256+DF257+DF258+DF259+DF260+DF261+DF262+DF263+DF264+DF265</f>
        <v>720</v>
      </c>
      <c r="DG255" s="49">
        <f t="shared" si="1162"/>
        <v>147</v>
      </c>
      <c r="DH255" s="49">
        <f>DG255/DF255*100</f>
        <v>20.416666666666668</v>
      </c>
      <c r="DI255" s="49">
        <f t="shared" ref="DI255:DN255" si="1163">DI256+DI257+DI258+DI259+DI260+DI261+DI262+DI263+DI264+DI265</f>
        <v>10000</v>
      </c>
      <c r="DJ255" s="49">
        <f t="shared" si="1163"/>
        <v>6551.8958899999998</v>
      </c>
      <c r="DK255" s="49">
        <f t="shared" si="1163"/>
        <v>65.518958900000001</v>
      </c>
      <c r="DL255" s="49">
        <f t="shared" si="1163"/>
        <v>4000</v>
      </c>
      <c r="DM255" s="49">
        <f t="shared" si="1163"/>
        <v>4000</v>
      </c>
      <c r="DN255" s="49">
        <f t="shared" si="1163"/>
        <v>100</v>
      </c>
      <c r="DO255" s="49">
        <f t="shared" ref="DO255:DQ255" si="1164">DO256+DO257+DO258+DO259+DO260+DO261+DO262+DO263+DO264+DO265</f>
        <v>0</v>
      </c>
      <c r="DP255" s="49">
        <f t="shared" si="1164"/>
        <v>0</v>
      </c>
      <c r="DQ255" s="49">
        <f t="shared" si="1164"/>
        <v>0</v>
      </c>
      <c r="DR255" s="49">
        <f t="shared" ref="DR255:DT255" si="1165">DR256+DR257+DR258+DR259+DR260+DR261+DR262+DR263+DR264+DR265</f>
        <v>0</v>
      </c>
      <c r="DS255" s="49">
        <f t="shared" si="1165"/>
        <v>0</v>
      </c>
      <c r="DT255" s="49">
        <f t="shared" si="1165"/>
        <v>0</v>
      </c>
      <c r="DU255" s="49">
        <f t="shared" ref="DU255:DW255" si="1166">DU256+DU257+DU258+DU259+DU260+DU261+DU262+DU263+DU264+DU265</f>
        <v>0</v>
      </c>
      <c r="DV255" s="49">
        <f t="shared" si="1166"/>
        <v>0</v>
      </c>
      <c r="DW255" s="49">
        <f t="shared" si="1166"/>
        <v>0</v>
      </c>
      <c r="DX255" s="49">
        <f t="shared" ref="DX255:EB255" si="1167">DX256+DX257+DX258+DX259+DX260+DX261+DX262+DX263+DX264+DX265</f>
        <v>0</v>
      </c>
      <c r="DY255" s="49">
        <f t="shared" si="1167"/>
        <v>0</v>
      </c>
      <c r="DZ255" s="49">
        <f t="shared" si="1167"/>
        <v>0</v>
      </c>
      <c r="EA255" s="49"/>
      <c r="EB255" s="49">
        <f t="shared" si="1167"/>
        <v>0</v>
      </c>
      <c r="EC255" s="49"/>
      <c r="ED255" s="49">
        <f>ED256+ED257+ED258+ED259+ED260+ED261+ED262+ED263+ED264+ED266+ED265+ED267+ED268</f>
        <v>1607.9920099999999</v>
      </c>
      <c r="EE255" s="49">
        <f>EE256+EE257+EE258+EE259+EE260+EE261+EE262+EE263+EE264+EE266+EE265+EE267+EE268</f>
        <v>1607.9920099999999</v>
      </c>
      <c r="EF255" s="48">
        <f t="shared" ref="EF255" si="1168">EE255/ED255*100</f>
        <v>100</v>
      </c>
      <c r="EG255" s="49">
        <f>SUM(EG256:EG268)</f>
        <v>37047.37000000001</v>
      </c>
      <c r="EH255" s="49">
        <f>SUM(EH256:EH268)</f>
        <v>11620.97759</v>
      </c>
      <c r="EI255" s="49">
        <f>EH255/EG255*100</f>
        <v>31.367888165880593</v>
      </c>
      <c r="EJ255" s="49">
        <f t="shared" ref="EJ255:EK255" si="1169">EJ256+EJ257+EJ258+EJ259+EJ260+EJ261+EJ262+EJ263+EJ264+EJ265</f>
        <v>0</v>
      </c>
      <c r="EK255" s="49">
        <f t="shared" si="1169"/>
        <v>0</v>
      </c>
      <c r="EL255" s="49"/>
      <c r="EM255" s="49">
        <f t="shared" ref="EM255:EN255" si="1170">EM256+EM257+EM258+EM259+EM260+EM261+EM262+EM263+EM264+EM265</f>
        <v>0</v>
      </c>
      <c r="EN255" s="49">
        <f t="shared" si="1170"/>
        <v>0</v>
      </c>
      <c r="EO255" s="49"/>
      <c r="EP255" s="49">
        <f t="shared" ref="EP255:ER255" si="1171">EP256+EP257+EP258+EP259+EP260+EP261+EP262+EP263+EP264+EP265</f>
        <v>0</v>
      </c>
      <c r="EQ255" s="49">
        <f t="shared" si="1171"/>
        <v>0</v>
      </c>
      <c r="ER255" s="49">
        <f t="shared" si="1171"/>
        <v>0</v>
      </c>
      <c r="ES255" s="49">
        <f t="shared" ref="ES255:EU255" si="1172">ES256+ES257+ES258+ES259+ES260+ES261+ES262+ES263+ES264+ES265</f>
        <v>0</v>
      </c>
      <c r="ET255" s="49">
        <f t="shared" si="1172"/>
        <v>0</v>
      </c>
      <c r="EU255" s="49">
        <f t="shared" si="1172"/>
        <v>0</v>
      </c>
      <c r="EV255" s="49">
        <f t="shared" ref="EV255:EX255" si="1173">EV256+EV257+EV258+EV259+EV260+EV261+EV262+EV263+EV264+EV265</f>
        <v>0</v>
      </c>
      <c r="EW255" s="49">
        <f t="shared" si="1173"/>
        <v>0</v>
      </c>
      <c r="EX255" s="49">
        <f t="shared" si="1173"/>
        <v>0</v>
      </c>
      <c r="EY255" s="49"/>
      <c r="EZ255" s="49"/>
      <c r="FA255" s="48"/>
      <c r="FB255" s="49">
        <f t="shared" ref="FB255:FC255" si="1174">FB256+FB257+FB258+FB259+FB260+FB261+FB262+FB263+FB264+FB265</f>
        <v>0</v>
      </c>
      <c r="FC255" s="49">
        <f t="shared" si="1174"/>
        <v>0</v>
      </c>
      <c r="FD255" s="48"/>
      <c r="FE255" s="49">
        <f t="shared" ref="FE255:FF255" si="1175">FE256+FE257+FE258+FE259+FE260+FE261+FE262+FE263+FE264+FE265</f>
        <v>0</v>
      </c>
      <c r="FF255" s="49">
        <f t="shared" si="1175"/>
        <v>0</v>
      </c>
      <c r="FG255" s="48"/>
      <c r="FH255" s="49">
        <f t="shared" ref="FH255:FI255" si="1176">FH256+FH257+FH258+FH259+FH260+FH261+FH262+FH263+FH264+FH265</f>
        <v>3000</v>
      </c>
      <c r="FI255" s="49">
        <f t="shared" si="1176"/>
        <v>3000</v>
      </c>
      <c r="FJ255" s="48">
        <f t="shared" ref="FJ255:FJ256" si="1177">FI255/FH255*100</f>
        <v>100</v>
      </c>
      <c r="FK255" s="49">
        <f t="shared" ref="FK255:FL255" si="1178">FK256+FK257+FK258+FK259+FK260+FK261+FK262+FK263+FK264+FK265</f>
        <v>1633.1</v>
      </c>
      <c r="FL255" s="49">
        <f t="shared" si="1178"/>
        <v>1633.1</v>
      </c>
      <c r="FM255" s="48">
        <f t="shared" ref="FM255:FM256" si="1179">FL255/FK255*100</f>
        <v>100</v>
      </c>
      <c r="FN255" s="49">
        <f t="shared" ref="FN255:FO255" si="1180">FN256+FN257+FN258+FN259+FN260+FN261+FN262+FN263+FN264+FN265</f>
        <v>0</v>
      </c>
      <c r="FO255" s="49">
        <f t="shared" si="1180"/>
        <v>0</v>
      </c>
      <c r="FP255" s="48"/>
      <c r="FQ255" s="49">
        <f t="shared" ref="FQ255:FR255" si="1181">FQ256+FQ257+FQ258+FQ259+FQ260+FQ261+FQ262+FQ263+FQ264+FQ265</f>
        <v>0</v>
      </c>
      <c r="FR255" s="49">
        <f t="shared" si="1181"/>
        <v>0</v>
      </c>
      <c r="FS255" s="48"/>
      <c r="FT255" s="49"/>
      <c r="FU255" s="49"/>
      <c r="FV255" s="48"/>
      <c r="FW255" s="49"/>
      <c r="FX255" s="49"/>
      <c r="FY255" s="48"/>
      <c r="FZ255" s="49"/>
      <c r="GA255" s="49"/>
      <c r="GB255" s="48"/>
      <c r="GC255" s="49"/>
      <c r="GD255" s="49"/>
      <c r="GE255" s="48"/>
      <c r="GF255" s="49"/>
      <c r="GG255" s="49"/>
      <c r="GH255" s="48"/>
      <c r="GI255" s="49"/>
      <c r="GJ255" s="49"/>
      <c r="GK255" s="48"/>
      <c r="GL255" s="49">
        <f t="shared" ref="GL255:GM255" si="1182">GL256+GL257+GL258+GL259+GL260+GL261+GL262+GL263+GL264+GL265</f>
        <v>0</v>
      </c>
      <c r="GM255" s="49">
        <f t="shared" si="1182"/>
        <v>0</v>
      </c>
      <c r="GN255" s="48"/>
      <c r="GO255" s="49">
        <f t="shared" ref="GO255:GQ255" si="1183">GO256+GO257+GO258+GO259+GO260+GO261+GO262+GO263+GO264+GO265</f>
        <v>0</v>
      </c>
      <c r="GP255" s="49">
        <f t="shared" si="1183"/>
        <v>0</v>
      </c>
      <c r="GQ255" s="49">
        <f t="shared" si="1183"/>
        <v>0</v>
      </c>
      <c r="GR255" s="49">
        <f t="shared" ref="GR255:GT255" si="1184">GR256+GR257+GR258+GR259+GR260+GR261+GR262+GR263+GR264+GR265</f>
        <v>0</v>
      </c>
      <c r="GS255" s="49">
        <f t="shared" si="1184"/>
        <v>0</v>
      </c>
      <c r="GT255" s="49">
        <f t="shared" si="1184"/>
        <v>0</v>
      </c>
      <c r="GU255" s="49"/>
      <c r="GV255" s="49"/>
      <c r="GW255" s="48"/>
      <c r="GX255" s="49"/>
      <c r="GY255" s="49"/>
      <c r="GZ255" s="48"/>
      <c r="HA255" s="49"/>
      <c r="HB255" s="49"/>
      <c r="HC255" s="48"/>
      <c r="HD255" s="49"/>
      <c r="HE255" s="49"/>
      <c r="HF255" s="48"/>
      <c r="HG255" s="49"/>
      <c r="HH255" s="49"/>
      <c r="HI255" s="48"/>
      <c r="HJ255" s="49"/>
      <c r="HK255" s="49"/>
      <c r="HL255" s="48"/>
      <c r="HM255" s="49"/>
      <c r="HN255" s="49"/>
      <c r="HO255" s="48"/>
      <c r="HP255" s="49"/>
      <c r="HQ255" s="49"/>
      <c r="HR255" s="48"/>
      <c r="HS255" s="49"/>
      <c r="HT255" s="49"/>
      <c r="HU255" s="48"/>
    </row>
    <row r="256" spans="1:229" s="18" customFormat="1" ht="21.75" customHeight="1" x14ac:dyDescent="0.25">
      <c r="A256" s="27" t="s">
        <v>286</v>
      </c>
      <c r="B256" s="159">
        <f t="shared" si="960"/>
        <v>57533.303890000003</v>
      </c>
      <c r="C256" s="159">
        <f t="shared" si="961"/>
        <v>34946.641119999993</v>
      </c>
      <c r="D256" s="42">
        <f t="shared" si="230"/>
        <v>60.741585754949398</v>
      </c>
      <c r="E256" s="42"/>
      <c r="F256" s="42"/>
      <c r="G256" s="42"/>
      <c r="H256" s="46"/>
      <c r="I256" s="46"/>
      <c r="J256" s="42"/>
      <c r="K256" s="46"/>
      <c r="L256" s="46"/>
      <c r="M256" s="42"/>
      <c r="N256" s="46"/>
      <c r="O256" s="46"/>
      <c r="P256" s="42"/>
      <c r="Q256" s="46"/>
      <c r="R256" s="46"/>
      <c r="S256" s="42"/>
      <c r="T256" s="46"/>
      <c r="U256" s="46"/>
      <c r="V256" s="42"/>
      <c r="W256" s="42"/>
      <c r="X256" s="42"/>
      <c r="Y256" s="46"/>
      <c r="Z256" s="42"/>
      <c r="AA256" s="42"/>
      <c r="AB256" s="46"/>
      <c r="AC256" s="46">
        <v>0</v>
      </c>
      <c r="AD256" s="46">
        <v>0</v>
      </c>
      <c r="AE256" s="42"/>
      <c r="AF256" s="46"/>
      <c r="AG256" s="46"/>
      <c r="AH256" s="46"/>
      <c r="AI256" s="46">
        <v>102.04082000000001</v>
      </c>
      <c r="AJ256" s="46">
        <v>102.04082000000001</v>
      </c>
      <c r="AK256" s="42">
        <f>AJ256/AI256*100</f>
        <v>100</v>
      </c>
      <c r="AL256" s="46">
        <v>51.020410000000005</v>
      </c>
      <c r="AM256" s="46">
        <v>51.020410000000005</v>
      </c>
      <c r="AN256" s="42">
        <f>AM256/AL256*100</f>
        <v>100</v>
      </c>
      <c r="AO256" s="46">
        <v>51.442660000000004</v>
      </c>
      <c r="AP256" s="46">
        <v>51.442660000000004</v>
      </c>
      <c r="AQ256" s="42">
        <f>AP256/AO256*100</f>
        <v>100</v>
      </c>
      <c r="AR256" s="46"/>
      <c r="AS256" s="46"/>
      <c r="AT256" s="42"/>
      <c r="AU256" s="46"/>
      <c r="AV256" s="46"/>
      <c r="AW256" s="42"/>
      <c r="AX256" s="42"/>
      <c r="AY256" s="42"/>
      <c r="AZ256" s="42"/>
      <c r="BA256" s="46">
        <v>0</v>
      </c>
      <c r="BB256" s="46"/>
      <c r="BC256" s="42"/>
      <c r="BD256" s="46">
        <v>22180.7</v>
      </c>
      <c r="BE256" s="42">
        <v>10597.043099999999</v>
      </c>
      <c r="BF256" s="46">
        <f t="shared" si="149"/>
        <v>47.775963337496108</v>
      </c>
      <c r="BG256" s="46"/>
      <c r="BH256" s="46"/>
      <c r="BI256" s="46"/>
      <c r="BJ256" s="46"/>
      <c r="BK256" s="46"/>
      <c r="BL256" s="46"/>
      <c r="BM256" s="46">
        <v>3502.4</v>
      </c>
      <c r="BN256" s="46">
        <v>2043.95598</v>
      </c>
      <c r="BO256" s="46">
        <f t="shared" si="152"/>
        <v>58.358724874371859</v>
      </c>
      <c r="BP256" s="46">
        <v>560</v>
      </c>
      <c r="BQ256" s="46">
        <v>60</v>
      </c>
      <c r="BR256" s="46">
        <f t="shared" si="1154"/>
        <v>10.714285714285714</v>
      </c>
      <c r="BS256" s="46"/>
      <c r="BT256" s="139"/>
      <c r="BU256" s="42"/>
      <c r="BV256" s="46"/>
      <c r="BW256" s="139"/>
      <c r="BX256" s="139"/>
      <c r="BY256" s="46"/>
      <c r="BZ256" s="139"/>
      <c r="CA256" s="139"/>
      <c r="CB256" s="46"/>
      <c r="CC256" s="139"/>
      <c r="CD256" s="139"/>
      <c r="CE256" s="46"/>
      <c r="CF256" s="139"/>
      <c r="CG256" s="139"/>
      <c r="CH256" s="46"/>
      <c r="CI256" s="139"/>
      <c r="CJ256" s="139"/>
      <c r="CK256" s="46"/>
      <c r="CL256" s="150"/>
      <c r="CM256" s="42"/>
      <c r="CN256" s="46">
        <v>130.5</v>
      </c>
      <c r="CO256" s="46"/>
      <c r="CP256" s="46">
        <f t="shared" si="1158"/>
        <v>0</v>
      </c>
      <c r="CQ256" s="46"/>
      <c r="CR256" s="139"/>
      <c r="CS256" s="139"/>
      <c r="CT256" s="46"/>
      <c r="CU256" s="139"/>
      <c r="CV256" s="139"/>
      <c r="CW256" s="46">
        <v>7296.3</v>
      </c>
      <c r="CX256" s="46">
        <v>4755.0600000000004</v>
      </c>
      <c r="CY256" s="46">
        <f t="shared" si="159"/>
        <v>65.170840014802025</v>
      </c>
      <c r="CZ256" s="46"/>
      <c r="DA256" s="139"/>
      <c r="DB256" s="42"/>
      <c r="DC256" s="46">
        <v>4305.8</v>
      </c>
      <c r="DD256" s="46">
        <v>1954.0822599999999</v>
      </c>
      <c r="DE256" s="46">
        <f>DD256/DC256*100</f>
        <v>45.382559803056338</v>
      </c>
      <c r="DF256" s="46">
        <v>720</v>
      </c>
      <c r="DG256" s="46">
        <v>147</v>
      </c>
      <c r="DH256" s="46">
        <f>DG256/DF256*100</f>
        <v>20.416666666666668</v>
      </c>
      <c r="DI256" s="46">
        <v>10000</v>
      </c>
      <c r="DJ256" s="46">
        <v>6551.8958899999998</v>
      </c>
      <c r="DK256" s="46">
        <f t="shared" ref="DK256" si="1185">DJ256/DI256*100</f>
        <v>65.518958900000001</v>
      </c>
      <c r="DL256" s="46">
        <v>4000</v>
      </c>
      <c r="DM256" s="46">
        <v>4000</v>
      </c>
      <c r="DN256" s="46">
        <f t="shared" ref="DN256" si="1186">DM256/DL256*100</f>
        <v>100</v>
      </c>
      <c r="DO256" s="46"/>
      <c r="DP256" s="139"/>
      <c r="DQ256" s="139"/>
      <c r="DR256" s="46"/>
      <c r="DS256" s="139"/>
      <c r="DT256" s="139"/>
      <c r="DU256" s="46"/>
      <c r="DV256" s="139"/>
      <c r="DW256" s="139"/>
      <c r="DX256" s="46"/>
      <c r="DY256" s="139"/>
      <c r="DZ256" s="139"/>
      <c r="EA256" s="46"/>
      <c r="EB256" s="46"/>
      <c r="EC256" s="46"/>
      <c r="ED256" s="16"/>
      <c r="EE256" s="49"/>
      <c r="EF256" s="42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>
        <v>0</v>
      </c>
      <c r="EW256" s="46">
        <v>0</v>
      </c>
      <c r="EX256" s="42"/>
      <c r="EY256" s="46"/>
      <c r="EZ256" s="46"/>
      <c r="FA256" s="42"/>
      <c r="FB256" s="46"/>
      <c r="FC256" s="46"/>
      <c r="FD256" s="42"/>
      <c r="FE256" s="46"/>
      <c r="FF256" s="46"/>
      <c r="FG256" s="42"/>
      <c r="FH256" s="46">
        <v>3000</v>
      </c>
      <c r="FI256" s="46">
        <v>3000</v>
      </c>
      <c r="FJ256" s="42">
        <f t="shared" si="1177"/>
        <v>100</v>
      </c>
      <c r="FK256" s="46">
        <v>1633.1</v>
      </c>
      <c r="FL256" s="46">
        <v>1633.1</v>
      </c>
      <c r="FM256" s="42">
        <f t="shared" si="1179"/>
        <v>100</v>
      </c>
      <c r="FN256" s="46"/>
      <c r="FO256" s="46"/>
      <c r="FP256" s="42"/>
      <c r="FQ256" s="46"/>
      <c r="FR256" s="46"/>
      <c r="FS256" s="42"/>
      <c r="FT256" s="46"/>
      <c r="FU256" s="46"/>
      <c r="FV256" s="42"/>
      <c r="FW256" s="46"/>
      <c r="FX256" s="46"/>
      <c r="FY256" s="42"/>
      <c r="FZ256" s="46"/>
      <c r="GA256" s="46"/>
      <c r="GB256" s="42"/>
      <c r="GC256" s="46"/>
      <c r="GD256" s="46"/>
      <c r="GE256" s="42"/>
      <c r="GF256" s="46"/>
      <c r="GG256" s="46"/>
      <c r="GH256" s="42"/>
      <c r="GI256" s="46"/>
      <c r="GJ256" s="46"/>
      <c r="GK256" s="42"/>
      <c r="GL256" s="46"/>
      <c r="GM256" s="46"/>
      <c r="GN256" s="42"/>
      <c r="GO256" s="46"/>
      <c r="GP256" s="139"/>
      <c r="GQ256" s="139"/>
      <c r="GR256" s="46"/>
      <c r="GS256" s="139"/>
      <c r="GT256" s="139"/>
      <c r="GU256" s="46"/>
      <c r="GV256" s="46"/>
      <c r="GW256" s="42"/>
      <c r="GX256" s="46"/>
      <c r="GY256" s="46"/>
      <c r="GZ256" s="42"/>
      <c r="HA256" s="46"/>
      <c r="HB256" s="46"/>
      <c r="HC256" s="42"/>
      <c r="HD256" s="46"/>
      <c r="HE256" s="46"/>
      <c r="HF256" s="42"/>
      <c r="HG256" s="46"/>
      <c r="HH256" s="46"/>
      <c r="HI256" s="42"/>
      <c r="HJ256" s="46"/>
      <c r="HK256" s="46"/>
      <c r="HL256" s="42"/>
      <c r="HM256" s="46"/>
      <c r="HN256" s="46"/>
      <c r="HO256" s="42"/>
      <c r="HP256" s="46"/>
      <c r="HQ256" s="46"/>
      <c r="HR256" s="42"/>
      <c r="HS256" s="46"/>
      <c r="HT256" s="46"/>
      <c r="HU256" s="42"/>
    </row>
    <row r="257" spans="1:229" s="18" customFormat="1" ht="15.75" x14ac:dyDescent="0.25">
      <c r="A257" s="23" t="s">
        <v>314</v>
      </c>
      <c r="B257" s="159">
        <f t="shared" si="960"/>
        <v>4281.6000000000004</v>
      </c>
      <c r="C257" s="159">
        <f t="shared" si="961"/>
        <v>600</v>
      </c>
      <c r="D257" s="42">
        <f t="shared" si="230"/>
        <v>14.013452914798204</v>
      </c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143"/>
      <c r="BE257" s="143"/>
      <c r="BF257" s="143"/>
      <c r="BG257" s="42"/>
      <c r="BH257" s="42"/>
      <c r="BI257" s="140"/>
      <c r="BJ257" s="42"/>
      <c r="BK257" s="42"/>
      <c r="BL257" s="140"/>
      <c r="BM257" s="42"/>
      <c r="BN257" s="42"/>
      <c r="BO257" s="140"/>
      <c r="BP257" s="42"/>
      <c r="BQ257" s="42"/>
      <c r="BR257" s="140"/>
      <c r="BS257" s="42"/>
      <c r="BT257" s="42"/>
      <c r="BU257" s="42"/>
      <c r="BV257" s="42"/>
      <c r="BW257" s="42"/>
      <c r="BX257" s="140"/>
      <c r="BY257" s="42"/>
      <c r="BZ257" s="42"/>
      <c r="CA257" s="140"/>
      <c r="CB257" s="42"/>
      <c r="CC257" s="42"/>
      <c r="CD257" s="140"/>
      <c r="CE257" s="42"/>
      <c r="CF257" s="42"/>
      <c r="CG257" s="140"/>
      <c r="CH257" s="42"/>
      <c r="CI257" s="42"/>
      <c r="CJ257" s="140"/>
      <c r="CK257" s="42"/>
      <c r="CL257" s="42"/>
      <c r="CM257" s="42"/>
      <c r="CN257" s="42"/>
      <c r="CO257" s="42"/>
      <c r="CP257" s="140"/>
      <c r="CQ257" s="46"/>
      <c r="CR257" s="42"/>
      <c r="CS257" s="140"/>
      <c r="CT257" s="46"/>
      <c r="CU257" s="42"/>
      <c r="CV257" s="140"/>
      <c r="CW257" s="46"/>
      <c r="CX257" s="42"/>
      <c r="CY257" s="140"/>
      <c r="CZ257" s="46">
        <v>2115</v>
      </c>
      <c r="DA257" s="42">
        <v>0</v>
      </c>
      <c r="DB257" s="42">
        <f t="shared" si="1095"/>
        <v>0</v>
      </c>
      <c r="DC257" s="46"/>
      <c r="DD257" s="42"/>
      <c r="DE257" s="140"/>
      <c r="DF257" s="46"/>
      <c r="DG257" s="42"/>
      <c r="DH257" s="140"/>
      <c r="DI257" s="42"/>
      <c r="DJ257" s="42"/>
      <c r="DK257" s="140"/>
      <c r="DL257" s="42"/>
      <c r="DM257" s="42"/>
      <c r="DN257" s="140"/>
      <c r="DO257" s="46"/>
      <c r="DP257" s="42"/>
      <c r="DQ257" s="140"/>
      <c r="DR257" s="46"/>
      <c r="DS257" s="42"/>
      <c r="DT257" s="140"/>
      <c r="DU257" s="46"/>
      <c r="DV257" s="42"/>
      <c r="DW257" s="140"/>
      <c r="DX257" s="46"/>
      <c r="DY257" s="42"/>
      <c r="DZ257" s="140"/>
      <c r="EA257" s="42"/>
      <c r="EB257" s="42"/>
      <c r="EC257" s="140"/>
      <c r="ED257" s="42"/>
      <c r="EE257" s="42"/>
      <c r="EF257" s="42"/>
      <c r="EG257" s="42">
        <v>2166.6</v>
      </c>
      <c r="EH257" s="42">
        <v>600</v>
      </c>
      <c r="EI257" s="46">
        <f t="shared" ref="EI257:EI268" si="1187">EH257/EG257*100</f>
        <v>27.693159789531986</v>
      </c>
      <c r="EJ257" s="42"/>
      <c r="EK257" s="42"/>
      <c r="EL257" s="140"/>
      <c r="EM257" s="42"/>
      <c r="EN257" s="42"/>
      <c r="EO257" s="140"/>
      <c r="EP257" s="42"/>
      <c r="EQ257" s="42"/>
      <c r="ER257" s="140"/>
      <c r="ES257" s="42"/>
      <c r="ET257" s="42"/>
      <c r="EU257" s="140"/>
      <c r="EV257" s="42"/>
      <c r="EW257" s="42"/>
      <c r="EX257" s="42"/>
      <c r="EY257" s="42"/>
      <c r="EZ257" s="42"/>
      <c r="FA257" s="42"/>
      <c r="FB257" s="42"/>
      <c r="FC257" s="42"/>
      <c r="FD257" s="42"/>
      <c r="FE257" s="42"/>
      <c r="FF257" s="42"/>
      <c r="FG257" s="42"/>
      <c r="FH257" s="42"/>
      <c r="FI257" s="42"/>
      <c r="FJ257" s="42"/>
      <c r="FK257" s="42"/>
      <c r="FL257" s="42"/>
      <c r="FM257" s="42"/>
      <c r="FN257" s="42"/>
      <c r="FO257" s="42"/>
      <c r="FP257" s="42"/>
      <c r="FQ257" s="42"/>
      <c r="FR257" s="42"/>
      <c r="FS257" s="42"/>
      <c r="FT257" s="42"/>
      <c r="FU257" s="42"/>
      <c r="FV257" s="42"/>
      <c r="FW257" s="42"/>
      <c r="FX257" s="42"/>
      <c r="FY257" s="42"/>
      <c r="FZ257" s="42"/>
      <c r="GA257" s="42"/>
      <c r="GB257" s="42"/>
      <c r="GC257" s="42"/>
      <c r="GD257" s="42"/>
      <c r="GE257" s="42"/>
      <c r="GF257" s="42"/>
      <c r="GG257" s="42"/>
      <c r="GH257" s="42"/>
      <c r="GI257" s="42"/>
      <c r="GJ257" s="42"/>
      <c r="GK257" s="42"/>
      <c r="GL257" s="42"/>
      <c r="GM257" s="42"/>
      <c r="GN257" s="42"/>
      <c r="GO257" s="46"/>
      <c r="GP257" s="42"/>
      <c r="GQ257" s="140"/>
      <c r="GR257" s="46"/>
      <c r="GS257" s="42"/>
      <c r="GT257" s="140"/>
      <c r="GU257" s="42"/>
      <c r="GV257" s="42"/>
      <c r="GW257" s="42"/>
      <c r="GX257" s="42"/>
      <c r="GY257" s="42"/>
      <c r="GZ257" s="42"/>
      <c r="HA257" s="42"/>
      <c r="HB257" s="42"/>
      <c r="HC257" s="42"/>
      <c r="HD257" s="42"/>
      <c r="HE257" s="42"/>
      <c r="HF257" s="42"/>
      <c r="HG257" s="42"/>
      <c r="HH257" s="42"/>
      <c r="HI257" s="42"/>
      <c r="HJ257" s="42"/>
      <c r="HK257" s="42"/>
      <c r="HL257" s="42"/>
      <c r="HM257" s="42"/>
      <c r="HN257" s="42"/>
      <c r="HO257" s="42"/>
      <c r="HP257" s="42"/>
      <c r="HQ257" s="42"/>
      <c r="HR257" s="42"/>
      <c r="HS257" s="42"/>
      <c r="HT257" s="42"/>
      <c r="HU257" s="42"/>
    </row>
    <row r="258" spans="1:229" s="18" customFormat="1" ht="15.75" x14ac:dyDescent="0.25">
      <c r="A258" s="23" t="s">
        <v>315</v>
      </c>
      <c r="B258" s="159">
        <f t="shared" si="960"/>
        <v>3947.58</v>
      </c>
      <c r="C258" s="159">
        <f t="shared" si="961"/>
        <v>3947.5776000000001</v>
      </c>
      <c r="D258" s="42">
        <f t="shared" si="230"/>
        <v>99.99993920325872</v>
      </c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143"/>
      <c r="BE258" s="143"/>
      <c r="BF258" s="143"/>
      <c r="BG258" s="42"/>
      <c r="BH258" s="42"/>
      <c r="BI258" s="140"/>
      <c r="BJ258" s="42"/>
      <c r="BK258" s="42"/>
      <c r="BL258" s="140"/>
      <c r="BM258" s="42"/>
      <c r="BN258" s="42"/>
      <c r="BO258" s="140"/>
      <c r="BP258" s="42"/>
      <c r="BQ258" s="42"/>
      <c r="BR258" s="140"/>
      <c r="BS258" s="42"/>
      <c r="BT258" s="42"/>
      <c r="BU258" s="42"/>
      <c r="BV258" s="42"/>
      <c r="BW258" s="42"/>
      <c r="BX258" s="140"/>
      <c r="BY258" s="42"/>
      <c r="BZ258" s="42"/>
      <c r="CA258" s="140"/>
      <c r="CB258" s="42"/>
      <c r="CC258" s="42"/>
      <c r="CD258" s="140"/>
      <c r="CE258" s="42"/>
      <c r="CF258" s="42"/>
      <c r="CG258" s="140"/>
      <c r="CH258" s="42"/>
      <c r="CI258" s="42"/>
      <c r="CJ258" s="140"/>
      <c r="CK258" s="42"/>
      <c r="CL258" s="42"/>
      <c r="CM258" s="42"/>
      <c r="CN258" s="42"/>
      <c r="CO258" s="42"/>
      <c r="CP258" s="140"/>
      <c r="CQ258" s="46"/>
      <c r="CR258" s="42"/>
      <c r="CS258" s="140"/>
      <c r="CT258" s="46"/>
      <c r="CU258" s="42"/>
      <c r="CV258" s="140"/>
      <c r="CW258" s="46"/>
      <c r="CX258" s="42"/>
      <c r="CY258" s="140"/>
      <c r="CZ258" s="46">
        <v>1950</v>
      </c>
      <c r="DA258" s="42">
        <v>1949.9976000000001</v>
      </c>
      <c r="DB258" s="42">
        <f t="shared" si="1095"/>
        <v>99.99987692307694</v>
      </c>
      <c r="DC258" s="46"/>
      <c r="DD258" s="42"/>
      <c r="DE258" s="140"/>
      <c r="DF258" s="46"/>
      <c r="DG258" s="42"/>
      <c r="DH258" s="140"/>
      <c r="DI258" s="42"/>
      <c r="DJ258" s="42"/>
      <c r="DK258" s="140"/>
      <c r="DL258" s="42"/>
      <c r="DM258" s="42"/>
      <c r="DN258" s="140"/>
      <c r="DO258" s="46"/>
      <c r="DP258" s="42"/>
      <c r="DQ258" s="140"/>
      <c r="DR258" s="46"/>
      <c r="DS258" s="42"/>
      <c r="DT258" s="140"/>
      <c r="DU258" s="46"/>
      <c r="DV258" s="42"/>
      <c r="DW258" s="140"/>
      <c r="DX258" s="46"/>
      <c r="DY258" s="42"/>
      <c r="DZ258" s="140"/>
      <c r="EA258" s="42"/>
      <c r="EB258" s="42"/>
      <c r="EC258" s="140"/>
      <c r="ED258" s="42"/>
      <c r="EE258" s="42"/>
      <c r="EF258" s="42"/>
      <c r="EG258" s="42">
        <v>1997.58</v>
      </c>
      <c r="EH258" s="42">
        <v>1997.58</v>
      </c>
      <c r="EI258" s="46">
        <f t="shared" si="1187"/>
        <v>100</v>
      </c>
      <c r="EJ258" s="42"/>
      <c r="EK258" s="42"/>
      <c r="EL258" s="140"/>
      <c r="EM258" s="42"/>
      <c r="EN258" s="42"/>
      <c r="EO258" s="140"/>
      <c r="EP258" s="42"/>
      <c r="EQ258" s="42"/>
      <c r="ER258" s="140"/>
      <c r="ES258" s="42"/>
      <c r="ET258" s="42"/>
      <c r="EU258" s="140"/>
      <c r="EV258" s="42"/>
      <c r="EW258" s="42"/>
      <c r="EX258" s="42"/>
      <c r="EY258" s="42"/>
      <c r="EZ258" s="42"/>
      <c r="FA258" s="42"/>
      <c r="FB258" s="42"/>
      <c r="FC258" s="42"/>
      <c r="FD258" s="42"/>
      <c r="FE258" s="42"/>
      <c r="FF258" s="42"/>
      <c r="FG258" s="42"/>
      <c r="FH258" s="42"/>
      <c r="FI258" s="42"/>
      <c r="FJ258" s="42"/>
      <c r="FK258" s="42"/>
      <c r="FL258" s="42"/>
      <c r="FM258" s="42"/>
      <c r="FN258" s="42"/>
      <c r="FO258" s="42"/>
      <c r="FP258" s="42"/>
      <c r="FQ258" s="42"/>
      <c r="FR258" s="42"/>
      <c r="FS258" s="42"/>
      <c r="FT258" s="42"/>
      <c r="FU258" s="42"/>
      <c r="FV258" s="42"/>
      <c r="FW258" s="42"/>
      <c r="FX258" s="42"/>
      <c r="FY258" s="42"/>
      <c r="FZ258" s="42"/>
      <c r="GA258" s="42"/>
      <c r="GB258" s="42"/>
      <c r="GC258" s="42"/>
      <c r="GD258" s="42"/>
      <c r="GE258" s="42"/>
      <c r="GF258" s="42"/>
      <c r="GG258" s="42"/>
      <c r="GH258" s="42"/>
      <c r="GI258" s="42"/>
      <c r="GJ258" s="42"/>
      <c r="GK258" s="42"/>
      <c r="GL258" s="42"/>
      <c r="GM258" s="42"/>
      <c r="GN258" s="42"/>
      <c r="GO258" s="46"/>
      <c r="GP258" s="42"/>
      <c r="GQ258" s="140"/>
      <c r="GR258" s="46"/>
      <c r="GS258" s="42"/>
      <c r="GT258" s="140"/>
      <c r="GU258" s="42"/>
      <c r="GV258" s="42"/>
      <c r="GW258" s="42"/>
      <c r="GX258" s="42"/>
      <c r="GY258" s="42"/>
      <c r="GZ258" s="42"/>
      <c r="HA258" s="42"/>
      <c r="HB258" s="42"/>
      <c r="HC258" s="42"/>
      <c r="HD258" s="42"/>
      <c r="HE258" s="42"/>
      <c r="HF258" s="42"/>
      <c r="HG258" s="42"/>
      <c r="HH258" s="42"/>
      <c r="HI258" s="42"/>
      <c r="HJ258" s="42"/>
      <c r="HK258" s="42"/>
      <c r="HL258" s="42"/>
      <c r="HM258" s="42"/>
      <c r="HN258" s="42"/>
      <c r="HO258" s="42"/>
      <c r="HP258" s="42"/>
      <c r="HQ258" s="42"/>
      <c r="HR258" s="42"/>
      <c r="HS258" s="42"/>
      <c r="HT258" s="42"/>
      <c r="HU258" s="42"/>
    </row>
    <row r="259" spans="1:229" s="18" customFormat="1" ht="15.75" x14ac:dyDescent="0.25">
      <c r="A259" s="23" t="s">
        <v>316</v>
      </c>
      <c r="B259" s="159">
        <f t="shared" si="960"/>
        <v>3054.8199999999997</v>
      </c>
      <c r="C259" s="159">
        <f t="shared" si="961"/>
        <v>1972.6860000000001</v>
      </c>
      <c r="D259" s="42">
        <f t="shared" si="230"/>
        <v>64.576177974479691</v>
      </c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143"/>
      <c r="BE259" s="143"/>
      <c r="BF259" s="143"/>
      <c r="BG259" s="42"/>
      <c r="BH259" s="42"/>
      <c r="BI259" s="140"/>
      <c r="BJ259" s="42"/>
      <c r="BK259" s="42"/>
      <c r="BL259" s="140"/>
      <c r="BM259" s="42"/>
      <c r="BN259" s="42"/>
      <c r="BO259" s="140"/>
      <c r="BP259" s="42"/>
      <c r="BQ259" s="42"/>
      <c r="BR259" s="140"/>
      <c r="BS259" s="42"/>
      <c r="BT259" s="42"/>
      <c r="BU259" s="42"/>
      <c r="BV259" s="42"/>
      <c r="BW259" s="42"/>
      <c r="BX259" s="140"/>
      <c r="BY259" s="42"/>
      <c r="BZ259" s="42"/>
      <c r="CA259" s="140"/>
      <c r="CB259" s="42"/>
      <c r="CC259" s="42"/>
      <c r="CD259" s="140"/>
      <c r="CE259" s="42"/>
      <c r="CF259" s="42"/>
      <c r="CG259" s="140"/>
      <c r="CH259" s="42"/>
      <c r="CI259" s="42"/>
      <c r="CJ259" s="140"/>
      <c r="CK259" s="42"/>
      <c r="CL259" s="42"/>
      <c r="CM259" s="42"/>
      <c r="CN259" s="42"/>
      <c r="CO259" s="42"/>
      <c r="CP259" s="140"/>
      <c r="CQ259" s="46"/>
      <c r="CR259" s="42"/>
      <c r="CS259" s="140"/>
      <c r="CT259" s="46"/>
      <c r="CU259" s="42"/>
      <c r="CV259" s="140"/>
      <c r="CW259" s="46"/>
      <c r="CX259" s="42"/>
      <c r="CY259" s="140"/>
      <c r="CZ259" s="46">
        <v>1509</v>
      </c>
      <c r="DA259" s="42">
        <v>1508.94</v>
      </c>
      <c r="DB259" s="42">
        <f t="shared" si="1095"/>
        <v>99.996023856858855</v>
      </c>
      <c r="DC259" s="46"/>
      <c r="DD259" s="42"/>
      <c r="DE259" s="140"/>
      <c r="DF259" s="46"/>
      <c r="DG259" s="42"/>
      <c r="DH259" s="140"/>
      <c r="DI259" s="42"/>
      <c r="DJ259" s="42"/>
      <c r="DK259" s="140"/>
      <c r="DL259" s="42"/>
      <c r="DM259" s="42"/>
      <c r="DN259" s="140"/>
      <c r="DO259" s="46"/>
      <c r="DP259" s="42"/>
      <c r="DQ259" s="140"/>
      <c r="DR259" s="46"/>
      <c r="DS259" s="42"/>
      <c r="DT259" s="140"/>
      <c r="DU259" s="46"/>
      <c r="DV259" s="42"/>
      <c r="DW259" s="140"/>
      <c r="DX259" s="46"/>
      <c r="DY259" s="42"/>
      <c r="DZ259" s="140"/>
      <c r="EA259" s="42"/>
      <c r="EB259" s="42"/>
      <c r="EC259" s="140"/>
      <c r="ED259" s="42"/>
      <c r="EE259" s="42"/>
      <c r="EF259" s="42"/>
      <c r="EG259" s="42">
        <v>1545.82</v>
      </c>
      <c r="EH259" s="42">
        <v>463.74599999999998</v>
      </c>
      <c r="EI259" s="46">
        <f t="shared" si="1187"/>
        <v>30</v>
      </c>
      <c r="EJ259" s="42"/>
      <c r="EK259" s="42"/>
      <c r="EL259" s="140"/>
      <c r="EM259" s="42"/>
      <c r="EN259" s="42"/>
      <c r="EO259" s="140"/>
      <c r="EP259" s="42"/>
      <c r="EQ259" s="42"/>
      <c r="ER259" s="140"/>
      <c r="ES259" s="42"/>
      <c r="ET259" s="42"/>
      <c r="EU259" s="140"/>
      <c r="EV259" s="42"/>
      <c r="EW259" s="42"/>
      <c r="EX259" s="42"/>
      <c r="EY259" s="42"/>
      <c r="EZ259" s="42"/>
      <c r="FA259" s="42"/>
      <c r="FB259" s="42"/>
      <c r="FC259" s="42"/>
      <c r="FD259" s="42"/>
      <c r="FE259" s="42"/>
      <c r="FF259" s="42"/>
      <c r="FG259" s="42"/>
      <c r="FH259" s="42"/>
      <c r="FI259" s="42"/>
      <c r="FJ259" s="42"/>
      <c r="FK259" s="42"/>
      <c r="FL259" s="42"/>
      <c r="FM259" s="42"/>
      <c r="FN259" s="42"/>
      <c r="FO259" s="42"/>
      <c r="FP259" s="42"/>
      <c r="FQ259" s="42"/>
      <c r="FR259" s="42"/>
      <c r="FS259" s="42"/>
      <c r="FT259" s="42"/>
      <c r="FU259" s="42"/>
      <c r="FV259" s="42"/>
      <c r="FW259" s="42"/>
      <c r="FX259" s="42"/>
      <c r="FY259" s="42"/>
      <c r="FZ259" s="42"/>
      <c r="GA259" s="42"/>
      <c r="GB259" s="42"/>
      <c r="GC259" s="42"/>
      <c r="GD259" s="42"/>
      <c r="GE259" s="42"/>
      <c r="GF259" s="42"/>
      <c r="GG259" s="42"/>
      <c r="GH259" s="42"/>
      <c r="GI259" s="42"/>
      <c r="GJ259" s="42"/>
      <c r="GK259" s="42"/>
      <c r="GL259" s="42"/>
      <c r="GM259" s="42"/>
      <c r="GN259" s="42"/>
      <c r="GO259" s="46"/>
      <c r="GP259" s="42"/>
      <c r="GQ259" s="140"/>
      <c r="GR259" s="46"/>
      <c r="GS259" s="42"/>
      <c r="GT259" s="140"/>
      <c r="GU259" s="42"/>
      <c r="GV259" s="42"/>
      <c r="GW259" s="42"/>
      <c r="GX259" s="42"/>
      <c r="GY259" s="42"/>
      <c r="GZ259" s="42"/>
      <c r="HA259" s="42"/>
      <c r="HB259" s="42"/>
      <c r="HC259" s="42"/>
      <c r="HD259" s="42"/>
      <c r="HE259" s="42"/>
      <c r="HF259" s="42"/>
      <c r="HG259" s="42"/>
      <c r="HH259" s="42"/>
      <c r="HI259" s="42"/>
      <c r="HJ259" s="42"/>
      <c r="HK259" s="42"/>
      <c r="HL259" s="42"/>
      <c r="HM259" s="42"/>
      <c r="HN259" s="42"/>
      <c r="HO259" s="42"/>
      <c r="HP259" s="42"/>
      <c r="HQ259" s="42"/>
      <c r="HR259" s="42"/>
      <c r="HS259" s="42"/>
      <c r="HT259" s="42"/>
      <c r="HU259" s="42"/>
    </row>
    <row r="260" spans="1:229" s="18" customFormat="1" ht="15.75" x14ac:dyDescent="0.25">
      <c r="A260" s="23" t="s">
        <v>317</v>
      </c>
      <c r="B260" s="159">
        <f t="shared" si="960"/>
        <v>81585.783260000011</v>
      </c>
      <c r="C260" s="159">
        <f t="shared" si="961"/>
        <v>25580.9058</v>
      </c>
      <c r="D260" s="42">
        <f t="shared" si="230"/>
        <v>31.354612014299114</v>
      </c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143"/>
      <c r="BE260" s="143"/>
      <c r="BF260" s="143"/>
      <c r="BG260" s="42"/>
      <c r="BH260" s="42"/>
      <c r="BI260" s="140"/>
      <c r="BJ260" s="42"/>
      <c r="BK260" s="42"/>
      <c r="BL260" s="140"/>
      <c r="BM260" s="42"/>
      <c r="BN260" s="42"/>
      <c r="BO260" s="140"/>
      <c r="BP260" s="42"/>
      <c r="BQ260" s="42"/>
      <c r="BR260" s="140"/>
      <c r="BS260" s="42">
        <v>74384.381250000006</v>
      </c>
      <c r="BT260" s="42">
        <v>22781.50995</v>
      </c>
      <c r="BU260" s="42">
        <f t="shared" si="1155"/>
        <v>30.626738526510223</v>
      </c>
      <c r="BV260" s="42"/>
      <c r="BW260" s="42"/>
      <c r="BX260" s="140"/>
      <c r="BY260" s="42"/>
      <c r="BZ260" s="42"/>
      <c r="CA260" s="140"/>
      <c r="CB260" s="42"/>
      <c r="CC260" s="42"/>
      <c r="CD260" s="140"/>
      <c r="CE260" s="42"/>
      <c r="CF260" s="42"/>
      <c r="CG260" s="140"/>
      <c r="CH260" s="42"/>
      <c r="CI260" s="42"/>
      <c r="CJ260" s="140"/>
      <c r="CK260" s="42"/>
      <c r="CL260" s="42"/>
      <c r="CM260" s="42"/>
      <c r="CN260" s="42"/>
      <c r="CO260" s="42"/>
      <c r="CP260" s="140"/>
      <c r="CQ260" s="46"/>
      <c r="CR260" s="42"/>
      <c r="CS260" s="140"/>
      <c r="CT260" s="46"/>
      <c r="CU260" s="42"/>
      <c r="CV260" s="140"/>
      <c r="CW260" s="46"/>
      <c r="CX260" s="42"/>
      <c r="CY260" s="140"/>
      <c r="CZ260" s="46">
        <v>2763</v>
      </c>
      <c r="DA260" s="42">
        <v>0</v>
      </c>
      <c r="DB260" s="42">
        <f t="shared" si="1095"/>
        <v>0</v>
      </c>
      <c r="DC260" s="46"/>
      <c r="DD260" s="42"/>
      <c r="DE260" s="140"/>
      <c r="DF260" s="46"/>
      <c r="DG260" s="42"/>
      <c r="DH260" s="140"/>
      <c r="DI260" s="42"/>
      <c r="DJ260" s="42"/>
      <c r="DK260" s="140"/>
      <c r="DL260" s="42"/>
      <c r="DM260" s="42"/>
      <c r="DN260" s="140"/>
      <c r="DO260" s="46"/>
      <c r="DP260" s="42"/>
      <c r="DQ260" s="140"/>
      <c r="DR260" s="46"/>
      <c r="DS260" s="42"/>
      <c r="DT260" s="140"/>
      <c r="DU260" s="46"/>
      <c r="DV260" s="42"/>
      <c r="DW260" s="140"/>
      <c r="DX260" s="46"/>
      <c r="DY260" s="42"/>
      <c r="DZ260" s="140"/>
      <c r="EA260" s="42"/>
      <c r="EB260" s="42"/>
      <c r="EC260" s="140"/>
      <c r="ED260" s="42">
        <v>1607.9920099999999</v>
      </c>
      <c r="EE260" s="42">
        <v>1607.9920099999999</v>
      </c>
      <c r="EF260" s="42">
        <f>EE260/ED260*100</f>
        <v>100</v>
      </c>
      <c r="EG260" s="42">
        <v>2830.41</v>
      </c>
      <c r="EH260" s="42">
        <v>1191.4038400000002</v>
      </c>
      <c r="EI260" s="46">
        <f t="shared" si="1187"/>
        <v>42.092977342505158</v>
      </c>
      <c r="EJ260" s="42"/>
      <c r="EK260" s="42"/>
      <c r="EL260" s="140"/>
      <c r="EM260" s="42"/>
      <c r="EN260" s="42"/>
      <c r="EO260" s="140"/>
      <c r="EP260" s="42"/>
      <c r="EQ260" s="42"/>
      <c r="ER260" s="140"/>
      <c r="ES260" s="42"/>
      <c r="ET260" s="42"/>
      <c r="EU260" s="140"/>
      <c r="EV260" s="42"/>
      <c r="EW260" s="42"/>
      <c r="EX260" s="42"/>
      <c r="EY260" s="42"/>
      <c r="EZ260" s="42"/>
      <c r="FA260" s="42"/>
      <c r="FB260" s="42"/>
      <c r="FC260" s="42"/>
      <c r="FD260" s="42"/>
      <c r="FE260" s="42"/>
      <c r="FF260" s="42"/>
      <c r="FG260" s="42"/>
      <c r="FH260" s="42"/>
      <c r="FI260" s="42"/>
      <c r="FJ260" s="42"/>
      <c r="FK260" s="42"/>
      <c r="FL260" s="42"/>
      <c r="FM260" s="42"/>
      <c r="FN260" s="42"/>
      <c r="FO260" s="42"/>
      <c r="FP260" s="42"/>
      <c r="FQ260" s="42"/>
      <c r="FR260" s="42"/>
      <c r="FS260" s="42"/>
      <c r="FT260" s="42"/>
      <c r="FU260" s="42"/>
      <c r="FV260" s="42"/>
      <c r="FW260" s="42"/>
      <c r="FX260" s="42"/>
      <c r="FY260" s="42"/>
      <c r="FZ260" s="42"/>
      <c r="GA260" s="42"/>
      <c r="GB260" s="42"/>
      <c r="GC260" s="42"/>
      <c r="GD260" s="42"/>
      <c r="GE260" s="42"/>
      <c r="GF260" s="42"/>
      <c r="GG260" s="42"/>
      <c r="GH260" s="42"/>
      <c r="GI260" s="42"/>
      <c r="GJ260" s="42"/>
      <c r="GK260" s="42"/>
      <c r="GL260" s="42"/>
      <c r="GM260" s="42"/>
      <c r="GN260" s="42"/>
      <c r="GO260" s="46"/>
      <c r="GP260" s="42"/>
      <c r="GQ260" s="140"/>
      <c r="GR260" s="46"/>
      <c r="GS260" s="42"/>
      <c r="GT260" s="140"/>
      <c r="GU260" s="42"/>
      <c r="GV260" s="42"/>
      <c r="GW260" s="42"/>
      <c r="GX260" s="42"/>
      <c r="GY260" s="42"/>
      <c r="GZ260" s="42"/>
      <c r="HA260" s="42"/>
      <c r="HB260" s="42"/>
      <c r="HC260" s="42"/>
      <c r="HD260" s="42"/>
      <c r="HE260" s="42"/>
      <c r="HF260" s="42"/>
      <c r="HG260" s="42"/>
      <c r="HH260" s="42"/>
      <c r="HI260" s="42"/>
      <c r="HJ260" s="42"/>
      <c r="HK260" s="42"/>
      <c r="HL260" s="42"/>
      <c r="HM260" s="42"/>
      <c r="HN260" s="42"/>
      <c r="HO260" s="42"/>
      <c r="HP260" s="42"/>
      <c r="HQ260" s="42"/>
      <c r="HR260" s="42"/>
      <c r="HS260" s="42"/>
      <c r="HT260" s="42"/>
      <c r="HU260" s="42"/>
    </row>
    <row r="261" spans="1:229" s="18" customFormat="1" ht="15.75" x14ac:dyDescent="0.25">
      <c r="A261" s="23" t="s">
        <v>318</v>
      </c>
      <c r="B261" s="159">
        <f t="shared" si="960"/>
        <v>6996.24</v>
      </c>
      <c r="C261" s="159">
        <f t="shared" si="961"/>
        <v>1754</v>
      </c>
      <c r="D261" s="42">
        <f t="shared" si="230"/>
        <v>25.070609355882588</v>
      </c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>
        <v>1500</v>
      </c>
      <c r="AY261" s="42">
        <v>794</v>
      </c>
      <c r="AZ261" s="42">
        <f t="shared" si="962"/>
        <v>52.93333333333333</v>
      </c>
      <c r="BA261" s="42"/>
      <c r="BB261" s="42"/>
      <c r="BC261" s="42"/>
      <c r="BD261" s="143"/>
      <c r="BE261" s="143"/>
      <c r="BF261" s="143"/>
      <c r="BG261" s="42"/>
      <c r="BH261" s="42"/>
      <c r="BI261" s="140"/>
      <c r="BJ261" s="42"/>
      <c r="BK261" s="42"/>
      <c r="BL261" s="140"/>
      <c r="BM261" s="42"/>
      <c r="BN261" s="42"/>
      <c r="BO261" s="140"/>
      <c r="BP261" s="42"/>
      <c r="BQ261" s="42"/>
      <c r="BR261" s="140"/>
      <c r="BS261" s="42"/>
      <c r="BT261" s="42"/>
      <c r="BU261" s="42"/>
      <c r="BV261" s="42"/>
      <c r="BW261" s="42"/>
      <c r="BX261" s="140"/>
      <c r="BY261" s="42"/>
      <c r="BZ261" s="42"/>
      <c r="CA261" s="140"/>
      <c r="CB261" s="42"/>
      <c r="CC261" s="42"/>
      <c r="CD261" s="140"/>
      <c r="CE261" s="42"/>
      <c r="CF261" s="42"/>
      <c r="CG261" s="140"/>
      <c r="CH261" s="42"/>
      <c r="CI261" s="42"/>
      <c r="CJ261" s="140"/>
      <c r="CK261" s="42"/>
      <c r="CL261" s="42"/>
      <c r="CM261" s="42"/>
      <c r="CN261" s="42"/>
      <c r="CO261" s="42"/>
      <c r="CP261" s="140"/>
      <c r="CQ261" s="46"/>
      <c r="CR261" s="42"/>
      <c r="CS261" s="140"/>
      <c r="CT261" s="46"/>
      <c r="CU261" s="42"/>
      <c r="CV261" s="140"/>
      <c r="CW261" s="46"/>
      <c r="CX261" s="42"/>
      <c r="CY261" s="140"/>
      <c r="CZ261" s="46">
        <v>2715</v>
      </c>
      <c r="DA261" s="42">
        <v>0</v>
      </c>
      <c r="DB261" s="42">
        <f t="shared" si="1095"/>
        <v>0</v>
      </c>
      <c r="DC261" s="46"/>
      <c r="DD261" s="42"/>
      <c r="DE261" s="140"/>
      <c r="DF261" s="46"/>
      <c r="DG261" s="42"/>
      <c r="DH261" s="140"/>
      <c r="DI261" s="42"/>
      <c r="DJ261" s="42"/>
      <c r="DK261" s="140"/>
      <c r="DL261" s="42"/>
      <c r="DM261" s="42"/>
      <c r="DN261" s="140"/>
      <c r="DO261" s="46"/>
      <c r="DP261" s="42"/>
      <c r="DQ261" s="140"/>
      <c r="DR261" s="46"/>
      <c r="DS261" s="42"/>
      <c r="DT261" s="140"/>
      <c r="DU261" s="46"/>
      <c r="DV261" s="42"/>
      <c r="DW261" s="140"/>
      <c r="DX261" s="46"/>
      <c r="DY261" s="42"/>
      <c r="DZ261" s="140"/>
      <c r="EA261" s="42"/>
      <c r="EB261" s="42"/>
      <c r="EC261" s="140"/>
      <c r="ED261" s="42"/>
      <c r="EE261" s="42"/>
      <c r="EF261" s="140"/>
      <c r="EG261" s="42">
        <v>2781.24</v>
      </c>
      <c r="EH261" s="42">
        <v>960</v>
      </c>
      <c r="EI261" s="46">
        <f t="shared" si="1187"/>
        <v>34.516978038572724</v>
      </c>
      <c r="EJ261" s="42"/>
      <c r="EK261" s="42"/>
      <c r="EL261" s="140"/>
      <c r="EM261" s="42"/>
      <c r="EN261" s="42"/>
      <c r="EO261" s="140"/>
      <c r="EP261" s="42"/>
      <c r="EQ261" s="42"/>
      <c r="ER261" s="140"/>
      <c r="ES261" s="42"/>
      <c r="ET261" s="42"/>
      <c r="EU261" s="140"/>
      <c r="EV261" s="42"/>
      <c r="EW261" s="42"/>
      <c r="EX261" s="42"/>
      <c r="EY261" s="42"/>
      <c r="EZ261" s="42"/>
      <c r="FA261" s="42"/>
      <c r="FB261" s="42"/>
      <c r="FC261" s="42"/>
      <c r="FD261" s="42"/>
      <c r="FE261" s="42"/>
      <c r="FF261" s="42"/>
      <c r="FG261" s="42"/>
      <c r="FH261" s="42"/>
      <c r="FI261" s="42"/>
      <c r="FJ261" s="42"/>
      <c r="FK261" s="42"/>
      <c r="FL261" s="42"/>
      <c r="FM261" s="42"/>
      <c r="FN261" s="42"/>
      <c r="FO261" s="42"/>
      <c r="FP261" s="42"/>
      <c r="FQ261" s="42"/>
      <c r="FR261" s="42"/>
      <c r="FS261" s="42"/>
      <c r="FT261" s="42"/>
      <c r="FU261" s="42"/>
      <c r="FV261" s="42"/>
      <c r="FW261" s="42"/>
      <c r="FX261" s="42"/>
      <c r="FY261" s="42"/>
      <c r="FZ261" s="42"/>
      <c r="GA261" s="42"/>
      <c r="GB261" s="42"/>
      <c r="GC261" s="42"/>
      <c r="GD261" s="42"/>
      <c r="GE261" s="42"/>
      <c r="GF261" s="42"/>
      <c r="GG261" s="42"/>
      <c r="GH261" s="42"/>
      <c r="GI261" s="42"/>
      <c r="GJ261" s="42"/>
      <c r="GK261" s="42"/>
      <c r="GL261" s="42"/>
      <c r="GM261" s="42"/>
      <c r="GN261" s="42"/>
      <c r="GO261" s="46"/>
      <c r="GP261" s="42"/>
      <c r="GQ261" s="140"/>
      <c r="GR261" s="46"/>
      <c r="GS261" s="42"/>
      <c r="GT261" s="140"/>
      <c r="GU261" s="42"/>
      <c r="GV261" s="42"/>
      <c r="GW261" s="42"/>
      <c r="GX261" s="42"/>
      <c r="GY261" s="42"/>
      <c r="GZ261" s="42"/>
      <c r="HA261" s="42"/>
      <c r="HB261" s="42"/>
      <c r="HC261" s="42"/>
      <c r="HD261" s="42"/>
      <c r="HE261" s="42"/>
      <c r="HF261" s="42"/>
      <c r="HG261" s="42"/>
      <c r="HH261" s="42"/>
      <c r="HI261" s="42"/>
      <c r="HJ261" s="42"/>
      <c r="HK261" s="42"/>
      <c r="HL261" s="42"/>
      <c r="HM261" s="42"/>
      <c r="HN261" s="42"/>
      <c r="HO261" s="42"/>
      <c r="HP261" s="42"/>
      <c r="HQ261" s="42"/>
      <c r="HR261" s="42"/>
      <c r="HS261" s="42"/>
      <c r="HT261" s="42"/>
      <c r="HU261" s="42"/>
    </row>
    <row r="262" spans="1:229" s="18" customFormat="1" ht="15.75" x14ac:dyDescent="0.25">
      <c r="A262" s="23" t="s">
        <v>319</v>
      </c>
      <c r="B262" s="159">
        <f t="shared" si="960"/>
        <v>3789.67</v>
      </c>
      <c r="C262" s="159">
        <f t="shared" si="961"/>
        <v>1917.67</v>
      </c>
      <c r="D262" s="42">
        <f t="shared" si="230"/>
        <v>50.602559061870821</v>
      </c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143"/>
      <c r="BE262" s="143"/>
      <c r="BF262" s="143"/>
      <c r="BG262" s="42"/>
      <c r="BH262" s="42"/>
      <c r="BI262" s="140"/>
      <c r="BJ262" s="42"/>
      <c r="BK262" s="42"/>
      <c r="BL262" s="140"/>
      <c r="BM262" s="42"/>
      <c r="BN262" s="42"/>
      <c r="BO262" s="140"/>
      <c r="BP262" s="42"/>
      <c r="BQ262" s="42"/>
      <c r="BR262" s="140"/>
      <c r="BS262" s="42"/>
      <c r="BT262" s="42"/>
      <c r="BU262" s="42"/>
      <c r="BV262" s="42"/>
      <c r="BW262" s="42"/>
      <c r="BX262" s="140"/>
      <c r="BY262" s="42"/>
      <c r="BZ262" s="42"/>
      <c r="CA262" s="140"/>
      <c r="CB262" s="42"/>
      <c r="CC262" s="42"/>
      <c r="CD262" s="140"/>
      <c r="CE262" s="42"/>
      <c r="CF262" s="42"/>
      <c r="CG262" s="140"/>
      <c r="CH262" s="42"/>
      <c r="CI262" s="42"/>
      <c r="CJ262" s="140"/>
      <c r="CK262" s="42"/>
      <c r="CL262" s="42"/>
      <c r="CM262" s="42"/>
      <c r="CN262" s="42"/>
      <c r="CO262" s="42"/>
      <c r="CP262" s="140"/>
      <c r="CQ262" s="46"/>
      <c r="CR262" s="42"/>
      <c r="CS262" s="140"/>
      <c r="CT262" s="46"/>
      <c r="CU262" s="42"/>
      <c r="CV262" s="140"/>
      <c r="CW262" s="46"/>
      <c r="CX262" s="42"/>
      <c r="CY262" s="140"/>
      <c r="CZ262" s="46">
        <v>1872</v>
      </c>
      <c r="DA262" s="42">
        <v>0</v>
      </c>
      <c r="DB262" s="42">
        <f t="shared" si="1095"/>
        <v>0</v>
      </c>
      <c r="DC262" s="46"/>
      <c r="DD262" s="42"/>
      <c r="DE262" s="140"/>
      <c r="DF262" s="46"/>
      <c r="DG262" s="42"/>
      <c r="DH262" s="140"/>
      <c r="DI262" s="42"/>
      <c r="DJ262" s="42"/>
      <c r="DK262" s="140"/>
      <c r="DL262" s="42"/>
      <c r="DM262" s="42"/>
      <c r="DN262" s="140"/>
      <c r="DO262" s="46"/>
      <c r="DP262" s="42"/>
      <c r="DQ262" s="140"/>
      <c r="DR262" s="46"/>
      <c r="DS262" s="42"/>
      <c r="DT262" s="140"/>
      <c r="DU262" s="46"/>
      <c r="DV262" s="42"/>
      <c r="DW262" s="140"/>
      <c r="DX262" s="46"/>
      <c r="DY262" s="42"/>
      <c r="DZ262" s="140"/>
      <c r="EA262" s="42"/>
      <c r="EB262" s="42"/>
      <c r="EC262" s="140"/>
      <c r="ED262" s="42"/>
      <c r="EE262" s="42"/>
      <c r="EF262" s="140"/>
      <c r="EG262" s="42">
        <v>1917.67</v>
      </c>
      <c r="EH262" s="42">
        <v>1917.67</v>
      </c>
      <c r="EI262" s="46">
        <f t="shared" si="1187"/>
        <v>100</v>
      </c>
      <c r="EJ262" s="42"/>
      <c r="EK262" s="42"/>
      <c r="EL262" s="140"/>
      <c r="EM262" s="42"/>
      <c r="EN262" s="42"/>
      <c r="EO262" s="140"/>
      <c r="EP262" s="42"/>
      <c r="EQ262" s="42"/>
      <c r="ER262" s="140"/>
      <c r="ES262" s="42"/>
      <c r="ET262" s="42"/>
      <c r="EU262" s="140"/>
      <c r="EV262" s="42"/>
      <c r="EW262" s="42"/>
      <c r="EX262" s="42"/>
      <c r="EY262" s="42"/>
      <c r="EZ262" s="42"/>
      <c r="FA262" s="42"/>
      <c r="FB262" s="42"/>
      <c r="FC262" s="42"/>
      <c r="FD262" s="42"/>
      <c r="FE262" s="42"/>
      <c r="FF262" s="42"/>
      <c r="FG262" s="42"/>
      <c r="FH262" s="42"/>
      <c r="FI262" s="42"/>
      <c r="FJ262" s="42"/>
      <c r="FK262" s="42"/>
      <c r="FL262" s="42"/>
      <c r="FM262" s="42"/>
      <c r="FN262" s="42"/>
      <c r="FO262" s="42"/>
      <c r="FP262" s="42"/>
      <c r="FQ262" s="42"/>
      <c r="FR262" s="42"/>
      <c r="FS262" s="42"/>
      <c r="FT262" s="42"/>
      <c r="FU262" s="42"/>
      <c r="FV262" s="42"/>
      <c r="FW262" s="42"/>
      <c r="FX262" s="42"/>
      <c r="FY262" s="42"/>
      <c r="FZ262" s="42"/>
      <c r="GA262" s="42"/>
      <c r="GB262" s="42"/>
      <c r="GC262" s="42"/>
      <c r="GD262" s="42"/>
      <c r="GE262" s="42"/>
      <c r="GF262" s="42"/>
      <c r="GG262" s="42"/>
      <c r="GH262" s="42"/>
      <c r="GI262" s="42"/>
      <c r="GJ262" s="42"/>
      <c r="GK262" s="42"/>
      <c r="GL262" s="42"/>
      <c r="GM262" s="42"/>
      <c r="GN262" s="42"/>
      <c r="GO262" s="46"/>
      <c r="GP262" s="42"/>
      <c r="GQ262" s="140"/>
      <c r="GR262" s="46"/>
      <c r="GS262" s="42"/>
      <c r="GT262" s="140"/>
      <c r="GU262" s="42"/>
      <c r="GV262" s="42"/>
      <c r="GW262" s="42"/>
      <c r="GX262" s="42"/>
      <c r="GY262" s="42"/>
      <c r="GZ262" s="42"/>
      <c r="HA262" s="42"/>
      <c r="HB262" s="42"/>
      <c r="HC262" s="42"/>
      <c r="HD262" s="42"/>
      <c r="HE262" s="42"/>
      <c r="HF262" s="42"/>
      <c r="HG262" s="42"/>
      <c r="HH262" s="42"/>
      <c r="HI262" s="42"/>
      <c r="HJ262" s="42"/>
      <c r="HK262" s="42"/>
      <c r="HL262" s="42"/>
      <c r="HM262" s="42"/>
      <c r="HN262" s="42"/>
      <c r="HO262" s="42"/>
      <c r="HP262" s="42"/>
      <c r="HQ262" s="42"/>
      <c r="HR262" s="42"/>
      <c r="HS262" s="42"/>
      <c r="HT262" s="42"/>
      <c r="HU262" s="42"/>
    </row>
    <row r="263" spans="1:229" s="18" customFormat="1" ht="15.75" x14ac:dyDescent="0.25">
      <c r="A263" s="23" t="s">
        <v>223</v>
      </c>
      <c r="B263" s="159">
        <f t="shared" si="960"/>
        <v>4056.89</v>
      </c>
      <c r="C263" s="159">
        <f t="shared" si="961"/>
        <v>869</v>
      </c>
      <c r="D263" s="42">
        <f t="shared" si="230"/>
        <v>21.420349085136646</v>
      </c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143"/>
      <c r="BE263" s="143"/>
      <c r="BF263" s="143"/>
      <c r="BG263" s="42"/>
      <c r="BH263" s="42"/>
      <c r="BI263" s="140"/>
      <c r="BJ263" s="42"/>
      <c r="BK263" s="42"/>
      <c r="BL263" s="140"/>
      <c r="BM263" s="42"/>
      <c r="BN263" s="42"/>
      <c r="BO263" s="140"/>
      <c r="BP263" s="42"/>
      <c r="BQ263" s="42"/>
      <c r="BR263" s="140"/>
      <c r="BS263" s="42"/>
      <c r="BT263" s="42"/>
      <c r="BU263" s="42"/>
      <c r="BV263" s="42"/>
      <c r="BW263" s="42"/>
      <c r="BX263" s="140"/>
      <c r="BY263" s="42"/>
      <c r="BZ263" s="42"/>
      <c r="CA263" s="140"/>
      <c r="CB263" s="42"/>
      <c r="CC263" s="42"/>
      <c r="CD263" s="140"/>
      <c r="CE263" s="42"/>
      <c r="CF263" s="42"/>
      <c r="CG263" s="140"/>
      <c r="CH263" s="42"/>
      <c r="CI263" s="42"/>
      <c r="CJ263" s="140"/>
      <c r="CK263" s="42"/>
      <c r="CL263" s="42"/>
      <c r="CM263" s="42"/>
      <c r="CN263" s="42"/>
      <c r="CO263" s="42"/>
      <c r="CP263" s="140"/>
      <c r="CQ263" s="46"/>
      <c r="CR263" s="42"/>
      <c r="CS263" s="140"/>
      <c r="CT263" s="46"/>
      <c r="CU263" s="42"/>
      <c r="CV263" s="140"/>
      <c r="CW263" s="46"/>
      <c r="CX263" s="42"/>
      <c r="CY263" s="140"/>
      <c r="CZ263" s="46">
        <v>2004</v>
      </c>
      <c r="DA263" s="42">
        <v>0</v>
      </c>
      <c r="DB263" s="42">
        <f t="shared" si="1095"/>
        <v>0</v>
      </c>
      <c r="DC263" s="46"/>
      <c r="DD263" s="42"/>
      <c r="DE263" s="140"/>
      <c r="DF263" s="46"/>
      <c r="DG263" s="42"/>
      <c r="DH263" s="140"/>
      <c r="DI263" s="42"/>
      <c r="DJ263" s="42"/>
      <c r="DK263" s="140"/>
      <c r="DL263" s="42"/>
      <c r="DM263" s="42"/>
      <c r="DN263" s="140"/>
      <c r="DO263" s="46"/>
      <c r="DP263" s="42"/>
      <c r="DQ263" s="140"/>
      <c r="DR263" s="46"/>
      <c r="DS263" s="42"/>
      <c r="DT263" s="140"/>
      <c r="DU263" s="46"/>
      <c r="DV263" s="42"/>
      <c r="DW263" s="140"/>
      <c r="DX263" s="46"/>
      <c r="DY263" s="42"/>
      <c r="DZ263" s="140"/>
      <c r="EA263" s="42"/>
      <c r="EB263" s="42"/>
      <c r="EC263" s="140"/>
      <c r="ED263" s="42"/>
      <c r="EE263" s="42"/>
      <c r="EF263" s="140"/>
      <c r="EG263" s="42">
        <v>2052.89</v>
      </c>
      <c r="EH263" s="42">
        <v>869</v>
      </c>
      <c r="EI263" s="46">
        <f t="shared" si="1187"/>
        <v>42.330568125910304</v>
      </c>
      <c r="EJ263" s="42"/>
      <c r="EK263" s="42"/>
      <c r="EL263" s="140"/>
      <c r="EM263" s="42"/>
      <c r="EN263" s="42"/>
      <c r="EO263" s="140"/>
      <c r="EP263" s="42"/>
      <c r="EQ263" s="42"/>
      <c r="ER263" s="140"/>
      <c r="ES263" s="42"/>
      <c r="ET263" s="42"/>
      <c r="EU263" s="140"/>
      <c r="EV263" s="42"/>
      <c r="EW263" s="42"/>
      <c r="EX263" s="42"/>
      <c r="EY263" s="42"/>
      <c r="EZ263" s="42"/>
      <c r="FA263" s="42"/>
      <c r="FB263" s="42"/>
      <c r="FC263" s="42"/>
      <c r="FD263" s="42"/>
      <c r="FE263" s="42"/>
      <c r="FF263" s="42"/>
      <c r="FG263" s="42"/>
      <c r="FH263" s="42"/>
      <c r="FI263" s="42"/>
      <c r="FJ263" s="42"/>
      <c r="FK263" s="42"/>
      <c r="FL263" s="42"/>
      <c r="FM263" s="42"/>
      <c r="FN263" s="42"/>
      <c r="FO263" s="42"/>
      <c r="FP263" s="42"/>
      <c r="FQ263" s="42"/>
      <c r="FR263" s="42"/>
      <c r="FS263" s="42"/>
      <c r="FT263" s="42"/>
      <c r="FU263" s="42"/>
      <c r="FV263" s="42"/>
      <c r="FW263" s="42"/>
      <c r="FX263" s="42"/>
      <c r="FY263" s="42"/>
      <c r="FZ263" s="42"/>
      <c r="GA263" s="42"/>
      <c r="GB263" s="42"/>
      <c r="GC263" s="42"/>
      <c r="GD263" s="42"/>
      <c r="GE263" s="42"/>
      <c r="GF263" s="42"/>
      <c r="GG263" s="42"/>
      <c r="GH263" s="42"/>
      <c r="GI263" s="42"/>
      <c r="GJ263" s="42"/>
      <c r="GK263" s="42"/>
      <c r="GL263" s="42"/>
      <c r="GM263" s="42"/>
      <c r="GN263" s="42"/>
      <c r="GO263" s="46"/>
      <c r="GP263" s="42"/>
      <c r="GQ263" s="140"/>
      <c r="GR263" s="46"/>
      <c r="GS263" s="42"/>
      <c r="GT263" s="140"/>
      <c r="GU263" s="42"/>
      <c r="GV263" s="42"/>
      <c r="GW263" s="42"/>
      <c r="GX263" s="42"/>
      <c r="GY263" s="42"/>
      <c r="GZ263" s="42"/>
      <c r="HA263" s="42"/>
      <c r="HB263" s="42"/>
      <c r="HC263" s="42"/>
      <c r="HD263" s="42"/>
      <c r="HE263" s="42"/>
      <c r="HF263" s="42"/>
      <c r="HG263" s="42"/>
      <c r="HH263" s="42"/>
      <c r="HI263" s="42"/>
      <c r="HJ263" s="42"/>
      <c r="HK263" s="42"/>
      <c r="HL263" s="42"/>
      <c r="HM263" s="42"/>
      <c r="HN263" s="42"/>
      <c r="HO263" s="42"/>
      <c r="HP263" s="42"/>
      <c r="HQ263" s="42"/>
      <c r="HR263" s="42"/>
      <c r="HS263" s="42"/>
      <c r="HT263" s="42"/>
      <c r="HU263" s="42"/>
    </row>
    <row r="264" spans="1:229" s="18" customFormat="1" ht="15.75" x14ac:dyDescent="0.25">
      <c r="A264" s="23" t="s">
        <v>320</v>
      </c>
      <c r="B264" s="159">
        <f t="shared" si="960"/>
        <v>3507.5268399999995</v>
      </c>
      <c r="C264" s="159">
        <f t="shared" si="961"/>
        <v>1235.9976000000001</v>
      </c>
      <c r="D264" s="42">
        <f t="shared" si="230"/>
        <v>35.238435980150626</v>
      </c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>
        <v>1005.3668399999999</v>
      </c>
      <c r="AY264" s="42"/>
      <c r="AZ264" s="42">
        <f t="shared" si="962"/>
        <v>0</v>
      </c>
      <c r="BA264" s="42"/>
      <c r="BB264" s="42"/>
      <c r="BC264" s="42"/>
      <c r="BD264" s="143"/>
      <c r="BE264" s="143"/>
      <c r="BF264" s="143"/>
      <c r="BG264" s="42"/>
      <c r="BH264" s="42"/>
      <c r="BI264" s="140"/>
      <c r="BJ264" s="42"/>
      <c r="BK264" s="42"/>
      <c r="BL264" s="140"/>
      <c r="BM264" s="42"/>
      <c r="BN264" s="42"/>
      <c r="BO264" s="140"/>
      <c r="BP264" s="42"/>
      <c r="BQ264" s="42"/>
      <c r="BR264" s="140"/>
      <c r="BS264" s="42"/>
      <c r="BT264" s="42"/>
      <c r="BU264" s="42"/>
      <c r="BV264" s="42"/>
      <c r="BW264" s="42"/>
      <c r="BX264" s="140"/>
      <c r="BY264" s="42"/>
      <c r="BZ264" s="42"/>
      <c r="CA264" s="140"/>
      <c r="CB264" s="42"/>
      <c r="CC264" s="42"/>
      <c r="CD264" s="140"/>
      <c r="CE264" s="42"/>
      <c r="CF264" s="42"/>
      <c r="CG264" s="140"/>
      <c r="CH264" s="42"/>
      <c r="CI264" s="42"/>
      <c r="CJ264" s="140"/>
      <c r="CK264" s="42"/>
      <c r="CL264" s="42"/>
      <c r="CM264" s="42"/>
      <c r="CN264" s="42"/>
      <c r="CO264" s="42"/>
      <c r="CP264" s="140"/>
      <c r="CQ264" s="46"/>
      <c r="CR264" s="42"/>
      <c r="CS264" s="140"/>
      <c r="CT264" s="46"/>
      <c r="CU264" s="42"/>
      <c r="CV264" s="140"/>
      <c r="CW264" s="46"/>
      <c r="CX264" s="42"/>
      <c r="CY264" s="140"/>
      <c r="CZ264" s="46">
        <v>1236</v>
      </c>
      <c r="DA264" s="42">
        <v>1235.9976000000001</v>
      </c>
      <c r="DB264" s="42">
        <f t="shared" si="1095"/>
        <v>99.999805825242731</v>
      </c>
      <c r="DC264" s="46"/>
      <c r="DD264" s="42"/>
      <c r="DE264" s="140"/>
      <c r="DF264" s="46"/>
      <c r="DG264" s="42"/>
      <c r="DH264" s="140"/>
      <c r="DI264" s="42"/>
      <c r="DJ264" s="42"/>
      <c r="DK264" s="140"/>
      <c r="DL264" s="42"/>
      <c r="DM264" s="42"/>
      <c r="DN264" s="140"/>
      <c r="DO264" s="46"/>
      <c r="DP264" s="42"/>
      <c r="DQ264" s="140"/>
      <c r="DR264" s="46"/>
      <c r="DS264" s="42"/>
      <c r="DT264" s="140"/>
      <c r="DU264" s="46"/>
      <c r="DV264" s="42"/>
      <c r="DW264" s="140"/>
      <c r="DX264" s="46"/>
      <c r="DY264" s="42"/>
      <c r="DZ264" s="140"/>
      <c r="EA264" s="42"/>
      <c r="EB264" s="42"/>
      <c r="EC264" s="140"/>
      <c r="ED264" s="42"/>
      <c r="EE264" s="42"/>
      <c r="EF264" s="140"/>
      <c r="EG264" s="42">
        <v>1266.1600000000001</v>
      </c>
      <c r="EH264" s="42">
        <v>0</v>
      </c>
      <c r="EI264" s="46">
        <f t="shared" si="1187"/>
        <v>0</v>
      </c>
      <c r="EJ264" s="42"/>
      <c r="EK264" s="42"/>
      <c r="EL264" s="140"/>
      <c r="EM264" s="42"/>
      <c r="EN264" s="42"/>
      <c r="EO264" s="140"/>
      <c r="EP264" s="42"/>
      <c r="EQ264" s="42"/>
      <c r="ER264" s="140"/>
      <c r="ES264" s="42"/>
      <c r="ET264" s="42"/>
      <c r="EU264" s="140"/>
      <c r="EV264" s="42"/>
      <c r="EW264" s="42"/>
      <c r="EX264" s="42"/>
      <c r="EY264" s="42"/>
      <c r="EZ264" s="42"/>
      <c r="FA264" s="42"/>
      <c r="FB264" s="42"/>
      <c r="FC264" s="42"/>
      <c r="FD264" s="42"/>
      <c r="FE264" s="42"/>
      <c r="FF264" s="42"/>
      <c r="FG264" s="42"/>
      <c r="FH264" s="42"/>
      <c r="FI264" s="42"/>
      <c r="FJ264" s="42"/>
      <c r="FK264" s="42"/>
      <c r="FL264" s="42"/>
      <c r="FM264" s="42"/>
      <c r="FN264" s="42"/>
      <c r="FO264" s="42"/>
      <c r="FP264" s="42"/>
      <c r="FQ264" s="42"/>
      <c r="FR264" s="42"/>
      <c r="FS264" s="42"/>
      <c r="FT264" s="42"/>
      <c r="FU264" s="42"/>
      <c r="FV264" s="42"/>
      <c r="FW264" s="42"/>
      <c r="FX264" s="42"/>
      <c r="FY264" s="42"/>
      <c r="FZ264" s="42"/>
      <c r="GA264" s="42"/>
      <c r="GB264" s="42"/>
      <c r="GC264" s="42"/>
      <c r="GD264" s="42"/>
      <c r="GE264" s="42"/>
      <c r="GF264" s="42"/>
      <c r="GG264" s="42"/>
      <c r="GH264" s="42"/>
      <c r="GI264" s="42"/>
      <c r="GJ264" s="42"/>
      <c r="GK264" s="42"/>
      <c r="GL264" s="42"/>
      <c r="GM264" s="42"/>
      <c r="GN264" s="42"/>
      <c r="GO264" s="46"/>
      <c r="GP264" s="42"/>
      <c r="GQ264" s="140"/>
      <c r="GR264" s="46"/>
      <c r="GS264" s="42"/>
      <c r="GT264" s="140"/>
      <c r="GU264" s="42"/>
      <c r="GV264" s="42"/>
      <c r="GW264" s="42"/>
      <c r="GX264" s="42"/>
      <c r="GY264" s="42"/>
      <c r="GZ264" s="42"/>
      <c r="HA264" s="42"/>
      <c r="HB264" s="42"/>
      <c r="HC264" s="42"/>
      <c r="HD264" s="42"/>
      <c r="HE264" s="42"/>
      <c r="HF264" s="42"/>
      <c r="HG264" s="42"/>
      <c r="HH264" s="42"/>
      <c r="HI264" s="42"/>
      <c r="HJ264" s="42"/>
      <c r="HK264" s="42"/>
      <c r="HL264" s="42"/>
      <c r="HM264" s="42"/>
      <c r="HN264" s="42"/>
      <c r="HO264" s="42"/>
      <c r="HP264" s="42"/>
      <c r="HQ264" s="42"/>
      <c r="HR264" s="42"/>
      <c r="HS264" s="42"/>
      <c r="HT264" s="42"/>
      <c r="HU264" s="42"/>
    </row>
    <row r="265" spans="1:229" s="18" customFormat="1" ht="15.75" x14ac:dyDescent="0.25">
      <c r="A265" s="23" t="s">
        <v>321</v>
      </c>
      <c r="B265" s="159">
        <f t="shared" si="960"/>
        <v>39320.451999999997</v>
      </c>
      <c r="C265" s="159">
        <f t="shared" si="961"/>
        <v>26724.931379999998</v>
      </c>
      <c r="D265" s="42">
        <f t="shared" si="230"/>
        <v>67.96699941292637</v>
      </c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>
        <v>10000</v>
      </c>
      <c r="BB265" s="42">
        <v>10000</v>
      </c>
      <c r="BC265" s="42">
        <f>BB265/BA265*100</f>
        <v>100</v>
      </c>
      <c r="BD265" s="143"/>
      <c r="BE265" s="143"/>
      <c r="BF265" s="143"/>
      <c r="BG265" s="42"/>
      <c r="BH265" s="42"/>
      <c r="BI265" s="140"/>
      <c r="BJ265" s="42"/>
      <c r="BK265" s="42"/>
      <c r="BL265" s="140"/>
      <c r="BM265" s="42"/>
      <c r="BN265" s="42"/>
      <c r="BO265" s="140"/>
      <c r="BP265" s="42"/>
      <c r="BQ265" s="42"/>
      <c r="BR265" s="140"/>
      <c r="BS265" s="42"/>
      <c r="BT265" s="42"/>
      <c r="BU265" s="42"/>
      <c r="BV265" s="42"/>
      <c r="BW265" s="42"/>
      <c r="BX265" s="140"/>
      <c r="BY265" s="42"/>
      <c r="BZ265" s="42"/>
      <c r="CA265" s="140"/>
      <c r="CB265" s="42"/>
      <c r="CC265" s="42"/>
      <c r="CD265" s="140"/>
      <c r="CE265" s="42"/>
      <c r="CF265" s="42"/>
      <c r="CG265" s="140"/>
      <c r="CH265" s="42"/>
      <c r="CI265" s="42"/>
      <c r="CJ265" s="140"/>
      <c r="CK265" s="42">
        <v>733.92200000000003</v>
      </c>
      <c r="CL265" s="42">
        <v>733.92200000000003</v>
      </c>
      <c r="CM265" s="42">
        <f>CL265/CK265*100</f>
        <v>100</v>
      </c>
      <c r="CN265" s="42"/>
      <c r="CO265" s="42"/>
      <c r="CP265" s="140"/>
      <c r="CQ265" s="46"/>
      <c r="CR265" s="42"/>
      <c r="CS265" s="140"/>
      <c r="CT265" s="46"/>
      <c r="CU265" s="42"/>
      <c r="CV265" s="140"/>
      <c r="CW265" s="46"/>
      <c r="CX265" s="42"/>
      <c r="CY265" s="140"/>
      <c r="CZ265" s="46">
        <v>14121</v>
      </c>
      <c r="DA265" s="42">
        <v>14121</v>
      </c>
      <c r="DB265" s="42">
        <f t="shared" si="1095"/>
        <v>100</v>
      </c>
      <c r="DC265" s="46"/>
      <c r="DD265" s="42"/>
      <c r="DE265" s="140"/>
      <c r="DF265" s="46"/>
      <c r="DG265" s="42"/>
      <c r="DH265" s="140"/>
      <c r="DI265" s="42"/>
      <c r="DJ265" s="42"/>
      <c r="DK265" s="140"/>
      <c r="DL265" s="42"/>
      <c r="DM265" s="42"/>
      <c r="DN265" s="140"/>
      <c r="DO265" s="46"/>
      <c r="DP265" s="42"/>
      <c r="DQ265" s="140"/>
      <c r="DR265" s="46"/>
      <c r="DS265" s="42"/>
      <c r="DT265" s="140"/>
      <c r="DU265" s="46"/>
      <c r="DV265" s="42"/>
      <c r="DW265" s="140"/>
      <c r="DX265" s="46"/>
      <c r="DY265" s="42"/>
      <c r="DZ265" s="140"/>
      <c r="EA265" s="42"/>
      <c r="EB265" s="42"/>
      <c r="EC265" s="140"/>
      <c r="ED265" s="42"/>
      <c r="EE265" s="42"/>
      <c r="EF265" s="140"/>
      <c r="EG265" s="42">
        <v>14465.53</v>
      </c>
      <c r="EH265" s="42">
        <v>1870.00938</v>
      </c>
      <c r="EI265" s="46">
        <f t="shared" si="1187"/>
        <v>12.927347840003096</v>
      </c>
      <c r="EJ265" s="42"/>
      <c r="EK265" s="42"/>
      <c r="EL265" s="140"/>
      <c r="EM265" s="42"/>
      <c r="EN265" s="42"/>
      <c r="EO265" s="140"/>
      <c r="EP265" s="42"/>
      <c r="EQ265" s="42"/>
      <c r="ER265" s="140"/>
      <c r="ES265" s="42"/>
      <c r="ET265" s="42"/>
      <c r="EU265" s="140"/>
      <c r="EV265" s="42"/>
      <c r="EW265" s="42"/>
      <c r="EX265" s="42"/>
      <c r="EY265" s="42"/>
      <c r="EZ265" s="42"/>
      <c r="FA265" s="42"/>
      <c r="FB265" s="42"/>
      <c r="FC265" s="42"/>
      <c r="FD265" s="42"/>
      <c r="FE265" s="42"/>
      <c r="FF265" s="42"/>
      <c r="FG265" s="42"/>
      <c r="FH265" s="42"/>
      <c r="FI265" s="42"/>
      <c r="FJ265" s="42"/>
      <c r="FK265" s="42"/>
      <c r="FL265" s="42"/>
      <c r="FM265" s="42"/>
      <c r="FN265" s="42"/>
      <c r="FO265" s="42"/>
      <c r="FP265" s="42"/>
      <c r="FQ265" s="42"/>
      <c r="FR265" s="42"/>
      <c r="FS265" s="42"/>
      <c r="FT265" s="42"/>
      <c r="FU265" s="42"/>
      <c r="FV265" s="42"/>
      <c r="FW265" s="42"/>
      <c r="FX265" s="42"/>
      <c r="FY265" s="42"/>
      <c r="FZ265" s="42"/>
      <c r="GA265" s="42"/>
      <c r="GB265" s="42"/>
      <c r="GC265" s="42"/>
      <c r="GD265" s="42"/>
      <c r="GE265" s="42"/>
      <c r="GF265" s="42"/>
      <c r="GG265" s="42"/>
      <c r="GH265" s="42"/>
      <c r="GI265" s="42"/>
      <c r="GJ265" s="42"/>
      <c r="GK265" s="42"/>
      <c r="GL265" s="42"/>
      <c r="GM265" s="42"/>
      <c r="GN265" s="42"/>
      <c r="GO265" s="46"/>
      <c r="GP265" s="42"/>
      <c r="GQ265" s="140"/>
      <c r="GR265" s="46"/>
      <c r="GS265" s="42"/>
      <c r="GT265" s="140"/>
      <c r="GU265" s="42"/>
      <c r="GV265" s="42"/>
      <c r="GW265" s="42"/>
      <c r="GX265" s="42"/>
      <c r="GY265" s="42"/>
      <c r="GZ265" s="42"/>
      <c r="HA265" s="42"/>
      <c r="HB265" s="42"/>
      <c r="HC265" s="42"/>
      <c r="HD265" s="42"/>
      <c r="HE265" s="42"/>
      <c r="HF265" s="42"/>
      <c r="HG265" s="42"/>
      <c r="HH265" s="42"/>
      <c r="HI265" s="42"/>
      <c r="HJ265" s="42"/>
      <c r="HK265" s="42"/>
      <c r="HL265" s="42"/>
      <c r="HM265" s="42"/>
      <c r="HN265" s="42"/>
      <c r="HO265" s="42"/>
      <c r="HP265" s="42"/>
      <c r="HQ265" s="42"/>
      <c r="HR265" s="42"/>
      <c r="HS265" s="42"/>
      <c r="HT265" s="42"/>
      <c r="HU265" s="42"/>
    </row>
    <row r="266" spans="1:229" s="18" customFormat="1" ht="15.75" x14ac:dyDescent="0.25">
      <c r="A266" s="23" t="s">
        <v>322</v>
      </c>
      <c r="B266" s="159">
        <f t="shared" si="960"/>
        <v>5295.83</v>
      </c>
      <c r="C266" s="159">
        <f t="shared" si="961"/>
        <v>800.10540000000003</v>
      </c>
      <c r="D266" s="42">
        <f t="shared" si="230"/>
        <v>15.108215331685496</v>
      </c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143"/>
      <c r="BE266" s="143"/>
      <c r="BF266" s="143"/>
      <c r="BG266" s="42"/>
      <c r="BH266" s="42"/>
      <c r="BI266" s="140"/>
      <c r="BJ266" s="42"/>
      <c r="BK266" s="42"/>
      <c r="BL266" s="140"/>
      <c r="BM266" s="42"/>
      <c r="BN266" s="42"/>
      <c r="BO266" s="140"/>
      <c r="BP266" s="42"/>
      <c r="BQ266" s="42"/>
      <c r="BR266" s="140"/>
      <c r="BS266" s="42"/>
      <c r="BT266" s="42"/>
      <c r="BU266" s="42"/>
      <c r="BV266" s="42"/>
      <c r="BW266" s="42"/>
      <c r="BX266" s="140"/>
      <c r="BY266" s="42"/>
      <c r="BZ266" s="42"/>
      <c r="CA266" s="140"/>
      <c r="CB266" s="42"/>
      <c r="CC266" s="42"/>
      <c r="CD266" s="140"/>
      <c r="CE266" s="42"/>
      <c r="CF266" s="42"/>
      <c r="CG266" s="140"/>
      <c r="CH266" s="42"/>
      <c r="CI266" s="42"/>
      <c r="CJ266" s="140"/>
      <c r="CK266" s="42"/>
      <c r="CL266" s="42"/>
      <c r="CM266" s="42"/>
      <c r="CN266" s="42"/>
      <c r="CO266" s="42"/>
      <c r="CP266" s="140"/>
      <c r="CQ266" s="46"/>
      <c r="CR266" s="42"/>
      <c r="CS266" s="140"/>
      <c r="CT266" s="46"/>
      <c r="CU266" s="42"/>
      <c r="CV266" s="140"/>
      <c r="CW266" s="46"/>
      <c r="CX266" s="42"/>
      <c r="CY266" s="140"/>
      <c r="CZ266" s="46">
        <v>2616</v>
      </c>
      <c r="DA266" s="42">
        <v>0</v>
      </c>
      <c r="DB266" s="42">
        <f t="shared" si="1095"/>
        <v>0</v>
      </c>
      <c r="DC266" s="46"/>
      <c r="DD266" s="42"/>
      <c r="DE266" s="140"/>
      <c r="DF266" s="46"/>
      <c r="DG266" s="42"/>
      <c r="DH266" s="140"/>
      <c r="DI266" s="42"/>
      <c r="DJ266" s="42"/>
      <c r="DK266" s="140"/>
      <c r="DL266" s="42"/>
      <c r="DM266" s="42"/>
      <c r="DN266" s="140"/>
      <c r="DO266" s="46"/>
      <c r="DP266" s="42"/>
      <c r="DQ266" s="140"/>
      <c r="DR266" s="46"/>
      <c r="DS266" s="42"/>
      <c r="DT266" s="140"/>
      <c r="DU266" s="46"/>
      <c r="DV266" s="42"/>
      <c r="DW266" s="140"/>
      <c r="DX266" s="46"/>
      <c r="DY266" s="42"/>
      <c r="DZ266" s="140"/>
      <c r="EA266" s="42"/>
      <c r="EB266" s="42"/>
      <c r="EC266" s="140"/>
      <c r="ED266" s="42"/>
      <c r="EE266" s="42"/>
      <c r="EF266" s="140"/>
      <c r="EG266" s="42">
        <v>2679.83</v>
      </c>
      <c r="EH266" s="42">
        <v>800.10540000000003</v>
      </c>
      <c r="EI266" s="46">
        <f t="shared" si="1187"/>
        <v>29.856572991570363</v>
      </c>
      <c r="EJ266" s="42"/>
      <c r="EK266" s="42"/>
      <c r="EL266" s="140"/>
      <c r="EM266" s="42"/>
      <c r="EN266" s="42"/>
      <c r="EO266" s="140"/>
      <c r="EP266" s="42"/>
      <c r="EQ266" s="42"/>
      <c r="ER266" s="140"/>
      <c r="ES266" s="42"/>
      <c r="ET266" s="42"/>
      <c r="EU266" s="140"/>
      <c r="EV266" s="42"/>
      <c r="EW266" s="42"/>
      <c r="EX266" s="42"/>
      <c r="EY266" s="42"/>
      <c r="EZ266" s="42"/>
      <c r="FA266" s="42"/>
      <c r="FB266" s="42"/>
      <c r="FC266" s="42"/>
      <c r="FD266" s="42"/>
      <c r="FE266" s="42"/>
      <c r="FF266" s="42"/>
      <c r="FG266" s="42"/>
      <c r="FH266" s="42"/>
      <c r="FI266" s="42"/>
      <c r="FJ266" s="42"/>
      <c r="FK266" s="42"/>
      <c r="FL266" s="42"/>
      <c r="FM266" s="42"/>
      <c r="FN266" s="42"/>
      <c r="FO266" s="42"/>
      <c r="FP266" s="42"/>
      <c r="FQ266" s="42"/>
      <c r="FR266" s="42"/>
      <c r="FS266" s="42"/>
      <c r="FT266" s="42"/>
      <c r="FU266" s="42"/>
      <c r="FV266" s="42"/>
      <c r="FW266" s="42"/>
      <c r="FX266" s="42"/>
      <c r="FY266" s="42"/>
      <c r="FZ266" s="42"/>
      <c r="GA266" s="42"/>
      <c r="GB266" s="42"/>
      <c r="GC266" s="42"/>
      <c r="GD266" s="42"/>
      <c r="GE266" s="42"/>
      <c r="GF266" s="42"/>
      <c r="GG266" s="42"/>
      <c r="GH266" s="42"/>
      <c r="GI266" s="42"/>
      <c r="GJ266" s="42"/>
      <c r="GK266" s="42"/>
      <c r="GL266" s="42"/>
      <c r="GM266" s="42"/>
      <c r="GN266" s="42"/>
      <c r="GO266" s="46"/>
      <c r="GP266" s="42"/>
      <c r="GQ266" s="140"/>
      <c r="GR266" s="46"/>
      <c r="GS266" s="42"/>
      <c r="GT266" s="140"/>
      <c r="GU266" s="42"/>
      <c r="GV266" s="42"/>
      <c r="GW266" s="42"/>
      <c r="GX266" s="42"/>
      <c r="GY266" s="42"/>
      <c r="GZ266" s="42"/>
      <c r="HA266" s="42"/>
      <c r="HB266" s="42"/>
      <c r="HC266" s="42"/>
      <c r="HD266" s="42"/>
      <c r="HE266" s="42"/>
      <c r="HF266" s="42"/>
      <c r="HG266" s="42"/>
      <c r="HH266" s="42"/>
      <c r="HI266" s="42"/>
      <c r="HJ266" s="42"/>
      <c r="HK266" s="42"/>
      <c r="HL266" s="42"/>
      <c r="HM266" s="42"/>
      <c r="HN266" s="42"/>
      <c r="HO266" s="42"/>
      <c r="HP266" s="42"/>
      <c r="HQ266" s="42"/>
      <c r="HR266" s="42"/>
      <c r="HS266" s="42"/>
      <c r="HT266" s="42"/>
      <c r="HU266" s="42"/>
    </row>
    <row r="267" spans="1:229" s="18" customFormat="1" ht="15.75" x14ac:dyDescent="0.25">
      <c r="A267" s="23" t="s">
        <v>323</v>
      </c>
      <c r="B267" s="159">
        <f t="shared" si="960"/>
        <v>2508.23</v>
      </c>
      <c r="C267" s="159">
        <f t="shared" si="961"/>
        <v>0</v>
      </c>
      <c r="D267" s="42">
        <f t="shared" si="230"/>
        <v>0</v>
      </c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143"/>
      <c r="BE267" s="143"/>
      <c r="BF267" s="143"/>
      <c r="BG267" s="42"/>
      <c r="BH267" s="42"/>
      <c r="BI267" s="140"/>
      <c r="BJ267" s="42"/>
      <c r="BK267" s="42"/>
      <c r="BL267" s="140"/>
      <c r="BM267" s="42"/>
      <c r="BN267" s="42"/>
      <c r="BO267" s="140"/>
      <c r="BP267" s="42"/>
      <c r="BQ267" s="42"/>
      <c r="BR267" s="140"/>
      <c r="BS267" s="42"/>
      <c r="BT267" s="42"/>
      <c r="BU267" s="42"/>
      <c r="BV267" s="42"/>
      <c r="BW267" s="42"/>
      <c r="BX267" s="140"/>
      <c r="BY267" s="42"/>
      <c r="BZ267" s="42"/>
      <c r="CA267" s="140"/>
      <c r="CB267" s="42"/>
      <c r="CC267" s="42"/>
      <c r="CD267" s="140"/>
      <c r="CE267" s="42"/>
      <c r="CF267" s="42"/>
      <c r="CG267" s="140"/>
      <c r="CH267" s="42"/>
      <c r="CI267" s="42"/>
      <c r="CJ267" s="140"/>
      <c r="CK267" s="42"/>
      <c r="CL267" s="42"/>
      <c r="CM267" s="42"/>
      <c r="CN267" s="42"/>
      <c r="CO267" s="42"/>
      <c r="CP267" s="140"/>
      <c r="CQ267" s="46"/>
      <c r="CR267" s="42"/>
      <c r="CS267" s="140"/>
      <c r="CT267" s="46"/>
      <c r="CU267" s="42"/>
      <c r="CV267" s="140"/>
      <c r="CW267" s="46"/>
      <c r="CX267" s="42"/>
      <c r="CY267" s="140"/>
      <c r="CZ267" s="46">
        <v>1239</v>
      </c>
      <c r="DA267" s="42">
        <v>0</v>
      </c>
      <c r="DB267" s="42">
        <f t="shared" si="1095"/>
        <v>0</v>
      </c>
      <c r="DC267" s="46"/>
      <c r="DD267" s="42"/>
      <c r="DE267" s="140"/>
      <c r="DF267" s="46"/>
      <c r="DG267" s="42"/>
      <c r="DH267" s="140"/>
      <c r="DI267" s="42"/>
      <c r="DJ267" s="42"/>
      <c r="DK267" s="140"/>
      <c r="DL267" s="42"/>
      <c r="DM267" s="42"/>
      <c r="DN267" s="140"/>
      <c r="DO267" s="46"/>
      <c r="DP267" s="42"/>
      <c r="DQ267" s="140"/>
      <c r="DR267" s="46"/>
      <c r="DS267" s="42"/>
      <c r="DT267" s="140"/>
      <c r="DU267" s="46"/>
      <c r="DV267" s="42"/>
      <c r="DW267" s="140"/>
      <c r="DX267" s="46"/>
      <c r="DY267" s="42"/>
      <c r="DZ267" s="140"/>
      <c r="EA267" s="42"/>
      <c r="EB267" s="42"/>
      <c r="EC267" s="140"/>
      <c r="ED267" s="42"/>
      <c r="EE267" s="42"/>
      <c r="EF267" s="140"/>
      <c r="EG267" s="42">
        <v>1269.23</v>
      </c>
      <c r="EH267" s="42">
        <v>0</v>
      </c>
      <c r="EI267" s="46">
        <f t="shared" si="1187"/>
        <v>0</v>
      </c>
      <c r="EJ267" s="42"/>
      <c r="EK267" s="42"/>
      <c r="EL267" s="140"/>
      <c r="EM267" s="42"/>
      <c r="EN267" s="42"/>
      <c r="EO267" s="140"/>
      <c r="EP267" s="42"/>
      <c r="EQ267" s="42"/>
      <c r="ER267" s="140"/>
      <c r="ES267" s="42"/>
      <c r="ET267" s="42"/>
      <c r="EU267" s="140"/>
      <c r="EV267" s="42"/>
      <c r="EW267" s="42"/>
      <c r="EX267" s="42"/>
      <c r="EY267" s="42"/>
      <c r="EZ267" s="42"/>
      <c r="FA267" s="42"/>
      <c r="FB267" s="42"/>
      <c r="FC267" s="42"/>
      <c r="FD267" s="42"/>
      <c r="FE267" s="42"/>
      <c r="FF267" s="42"/>
      <c r="FG267" s="42"/>
      <c r="FH267" s="42"/>
      <c r="FI267" s="42"/>
      <c r="FJ267" s="42"/>
      <c r="FK267" s="42"/>
      <c r="FL267" s="42"/>
      <c r="FM267" s="42"/>
      <c r="FN267" s="42"/>
      <c r="FO267" s="42"/>
      <c r="FP267" s="42"/>
      <c r="FQ267" s="42"/>
      <c r="FR267" s="42"/>
      <c r="FS267" s="42"/>
      <c r="FT267" s="42"/>
      <c r="FU267" s="42"/>
      <c r="FV267" s="42"/>
      <c r="FW267" s="42"/>
      <c r="FX267" s="42"/>
      <c r="FY267" s="42"/>
      <c r="FZ267" s="42"/>
      <c r="GA267" s="42"/>
      <c r="GB267" s="42"/>
      <c r="GC267" s="42"/>
      <c r="GD267" s="42"/>
      <c r="GE267" s="42"/>
      <c r="GF267" s="42"/>
      <c r="GG267" s="42"/>
      <c r="GH267" s="42"/>
      <c r="GI267" s="42"/>
      <c r="GJ267" s="42"/>
      <c r="GK267" s="42"/>
      <c r="GL267" s="42"/>
      <c r="GM267" s="42"/>
      <c r="GN267" s="42"/>
      <c r="GO267" s="46"/>
      <c r="GP267" s="42"/>
      <c r="GQ267" s="140"/>
      <c r="GR267" s="46"/>
      <c r="GS267" s="42"/>
      <c r="GT267" s="140"/>
      <c r="GU267" s="42"/>
      <c r="GV267" s="42"/>
      <c r="GW267" s="42"/>
      <c r="GX267" s="42"/>
      <c r="GY267" s="42"/>
      <c r="GZ267" s="42"/>
      <c r="HA267" s="42"/>
      <c r="HB267" s="42"/>
      <c r="HC267" s="42"/>
      <c r="HD267" s="42"/>
      <c r="HE267" s="42"/>
      <c r="HF267" s="42"/>
      <c r="HG267" s="42"/>
      <c r="HH267" s="42"/>
      <c r="HI267" s="42"/>
      <c r="HJ267" s="42"/>
      <c r="HK267" s="42"/>
      <c r="HL267" s="42"/>
      <c r="HM267" s="42"/>
      <c r="HN267" s="42"/>
      <c r="HO267" s="42"/>
      <c r="HP267" s="42"/>
      <c r="HQ267" s="42"/>
      <c r="HR267" s="42"/>
      <c r="HS267" s="42"/>
      <c r="HT267" s="42"/>
      <c r="HU267" s="42"/>
    </row>
    <row r="268" spans="1:229" s="18" customFormat="1" ht="15.75" x14ac:dyDescent="0.25">
      <c r="A268" s="23" t="s">
        <v>324</v>
      </c>
      <c r="B268" s="159">
        <f t="shared" si="960"/>
        <v>5549.9508399999995</v>
      </c>
      <c r="C268" s="159">
        <f t="shared" si="961"/>
        <v>2377.6310699999999</v>
      </c>
      <c r="D268" s="42">
        <f t="shared" si="230"/>
        <v>42.840578926641449</v>
      </c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>
        <v>1450.5408400000001</v>
      </c>
      <c r="AY268" s="42">
        <v>1426.1681000000001</v>
      </c>
      <c r="AZ268" s="42">
        <f t="shared" si="962"/>
        <v>98.319748101680474</v>
      </c>
      <c r="BA268" s="42"/>
      <c r="BB268" s="42"/>
      <c r="BC268" s="42"/>
      <c r="BD268" s="143"/>
      <c r="BE268" s="143"/>
      <c r="BF268" s="143"/>
      <c r="BG268" s="42"/>
      <c r="BH268" s="42"/>
      <c r="BI268" s="140"/>
      <c r="BJ268" s="42"/>
      <c r="BK268" s="42"/>
      <c r="BL268" s="140"/>
      <c r="BM268" s="42"/>
      <c r="BN268" s="42"/>
      <c r="BO268" s="140"/>
      <c r="BP268" s="42"/>
      <c r="BQ268" s="42"/>
      <c r="BR268" s="140"/>
      <c r="BS268" s="42"/>
      <c r="BT268" s="42"/>
      <c r="BU268" s="42"/>
      <c r="BV268" s="42"/>
      <c r="BW268" s="42"/>
      <c r="BX268" s="140"/>
      <c r="BY268" s="42"/>
      <c r="BZ268" s="42"/>
      <c r="CA268" s="140"/>
      <c r="CB268" s="42"/>
      <c r="CC268" s="42"/>
      <c r="CD268" s="140"/>
      <c r="CE268" s="42"/>
      <c r="CF268" s="42"/>
      <c r="CG268" s="140"/>
      <c r="CH268" s="42"/>
      <c r="CI268" s="42"/>
      <c r="CJ268" s="140"/>
      <c r="CK268" s="42"/>
      <c r="CL268" s="42"/>
      <c r="CM268" s="140"/>
      <c r="CN268" s="42"/>
      <c r="CO268" s="42"/>
      <c r="CP268" s="140"/>
      <c r="CQ268" s="46"/>
      <c r="CR268" s="42"/>
      <c r="CS268" s="140"/>
      <c r="CT268" s="46"/>
      <c r="CU268" s="42"/>
      <c r="CV268" s="140"/>
      <c r="CW268" s="46"/>
      <c r="CX268" s="42"/>
      <c r="CY268" s="140"/>
      <c r="CZ268" s="46">
        <v>2025</v>
      </c>
      <c r="DA268" s="42">
        <v>0</v>
      </c>
      <c r="DB268" s="42">
        <f t="shared" si="1095"/>
        <v>0</v>
      </c>
      <c r="DC268" s="46"/>
      <c r="DD268" s="42"/>
      <c r="DE268" s="46"/>
      <c r="DF268" s="46"/>
      <c r="DG268" s="42"/>
      <c r="DH268" s="140"/>
      <c r="DI268" s="42"/>
      <c r="DJ268" s="42"/>
      <c r="DK268" s="140"/>
      <c r="DL268" s="42"/>
      <c r="DM268" s="42"/>
      <c r="DN268" s="140"/>
      <c r="DO268" s="46"/>
      <c r="DP268" s="42"/>
      <c r="DQ268" s="140"/>
      <c r="DR268" s="46"/>
      <c r="DS268" s="42"/>
      <c r="DT268" s="140"/>
      <c r="DU268" s="46"/>
      <c r="DV268" s="42"/>
      <c r="DW268" s="140"/>
      <c r="DX268" s="46"/>
      <c r="DY268" s="42"/>
      <c r="DZ268" s="140"/>
      <c r="EA268" s="42"/>
      <c r="EB268" s="42"/>
      <c r="EC268" s="140"/>
      <c r="ED268" s="42"/>
      <c r="EE268" s="42"/>
      <c r="EF268" s="140"/>
      <c r="EG268" s="42">
        <v>2074.41</v>
      </c>
      <c r="EH268" s="42">
        <v>951.46296999999993</v>
      </c>
      <c r="EI268" s="46">
        <f t="shared" si="1187"/>
        <v>45.866678718286167</v>
      </c>
      <c r="EJ268" s="42"/>
      <c r="EK268" s="42"/>
      <c r="EL268" s="140"/>
      <c r="EM268" s="42"/>
      <c r="EN268" s="42"/>
      <c r="EO268" s="140"/>
      <c r="EP268" s="42"/>
      <c r="EQ268" s="42"/>
      <c r="ER268" s="140"/>
      <c r="ES268" s="42"/>
      <c r="ET268" s="42"/>
      <c r="EU268" s="140"/>
      <c r="EV268" s="42"/>
      <c r="EW268" s="42"/>
      <c r="EX268" s="42"/>
      <c r="EY268" s="42"/>
      <c r="EZ268" s="42"/>
      <c r="FA268" s="42"/>
      <c r="FB268" s="42"/>
      <c r="FC268" s="42"/>
      <c r="FD268" s="42"/>
      <c r="FE268" s="42"/>
      <c r="FF268" s="42"/>
      <c r="FG268" s="42"/>
      <c r="FH268" s="42"/>
      <c r="FI268" s="42"/>
      <c r="FJ268" s="42"/>
      <c r="FK268" s="42"/>
      <c r="FL268" s="42"/>
      <c r="FM268" s="42"/>
      <c r="FN268" s="42"/>
      <c r="FO268" s="42"/>
      <c r="FP268" s="42"/>
      <c r="FQ268" s="42"/>
      <c r="FR268" s="42"/>
      <c r="FS268" s="42"/>
      <c r="FT268" s="42"/>
      <c r="FU268" s="42"/>
      <c r="FV268" s="42"/>
      <c r="FW268" s="42"/>
      <c r="FX268" s="42"/>
      <c r="FY268" s="42"/>
      <c r="FZ268" s="42"/>
      <c r="GA268" s="42"/>
      <c r="GB268" s="42"/>
      <c r="GC268" s="42"/>
      <c r="GD268" s="42"/>
      <c r="GE268" s="42"/>
      <c r="GF268" s="42"/>
      <c r="GG268" s="42"/>
      <c r="GH268" s="42"/>
      <c r="GI268" s="42"/>
      <c r="GJ268" s="42"/>
      <c r="GK268" s="42"/>
      <c r="GL268" s="42"/>
      <c r="GM268" s="42"/>
      <c r="GN268" s="42"/>
      <c r="GO268" s="46"/>
      <c r="GP268" s="42"/>
      <c r="GQ268" s="140"/>
      <c r="GR268" s="46"/>
      <c r="GS268" s="42"/>
      <c r="GT268" s="140"/>
      <c r="GU268" s="42"/>
      <c r="GV268" s="42"/>
      <c r="GW268" s="42"/>
      <c r="GX268" s="42"/>
      <c r="GY268" s="42"/>
      <c r="GZ268" s="42"/>
      <c r="HA268" s="42"/>
      <c r="HB268" s="42"/>
      <c r="HC268" s="42"/>
      <c r="HD268" s="42"/>
      <c r="HE268" s="42"/>
      <c r="HF268" s="42"/>
      <c r="HG268" s="42"/>
      <c r="HH268" s="42"/>
      <c r="HI268" s="42"/>
      <c r="HJ268" s="42"/>
      <c r="HK268" s="42"/>
      <c r="HL268" s="42"/>
      <c r="HM268" s="42"/>
      <c r="HN268" s="42"/>
      <c r="HO268" s="42"/>
      <c r="HP268" s="42"/>
      <c r="HQ268" s="42"/>
      <c r="HR268" s="42"/>
      <c r="HS268" s="42"/>
      <c r="HT268" s="42"/>
      <c r="HU268" s="42"/>
    </row>
    <row r="269" spans="1:229" s="19" customFormat="1" ht="31.5" x14ac:dyDescent="0.25">
      <c r="A269" s="22" t="s">
        <v>313</v>
      </c>
      <c r="B269" s="158">
        <f t="shared" ref="B269:B332" si="1188">E269+H269+K269+N269+Q269+T269+W269+Z269+AC269+AF269+AI269+AL269+AO269+AR269+AU269+AX269+BA269+BD269+BG269+BJ269+BM269+BP269+BS269+BV269+BY269+CB269+CE269+CH269+CK269+CN269+CQ269+CT269+CW269+CZ269+DC269+DF269+DI269+DL269+DO269+DR269+DU269+DX269+EA269+ED269+EG269+EJ269+EM269+EP269+ES269+EV269+EY269+FB269+FE269+FH269+FK269+FN269+FQ269+FT269+FW269+FZ269+GC269+GF269+GI269+GL269+GO269+GR269+GU269+GX269+HA269+HD269+HG269+HJ269+HM269+HP269+HS269</f>
        <v>159093.85800000004</v>
      </c>
      <c r="C269" s="158">
        <f t="shared" ref="C269:C332" si="1189">F269+I269+L269+O269+R269+U269+X269+AA269+AD269+AG269+AJ269+AM269+AP269+AS269+AV269+AY269+BB269+BE269+BH269+BK269+BN269+BQ269+BT269+BW269+BZ269+CC269+CF269+CI269+CL269+CO269+CR269+CU269+CX269+DA269+DD269+DG269+DJ269+DM269+DP269+DS269+DV269+DY269+EB269+EE269+EH269+EK269+EN269+EQ269+ET269+EW269+EZ269+FC269+FF269+FI269+FL269+FO269+FR269+FU269+FX269+GA269+GD269+GG269+GJ269+GM269+GP269+GS269+GV269+GY269+HB269+HE269+HH269+HK269+HN269+HQ269+HT269</f>
        <v>127272.58250999999</v>
      </c>
      <c r="D269" s="48">
        <f t="shared" ref="D269" si="1190">C269/B269*100</f>
        <v>79.998426155458475</v>
      </c>
      <c r="E269" s="49">
        <f t="shared" ref="E269:BF269" si="1191">E270+E271+E272+E273+E274+E275+E276</f>
        <v>0</v>
      </c>
      <c r="F269" s="49">
        <f t="shared" si="1191"/>
        <v>0</v>
      </c>
      <c r="G269" s="49">
        <f t="shared" si="1191"/>
        <v>0</v>
      </c>
      <c r="H269" s="49">
        <f t="shared" si="1191"/>
        <v>556.0856</v>
      </c>
      <c r="I269" s="49">
        <f t="shared" si="1191"/>
        <v>556.0856</v>
      </c>
      <c r="J269" s="48">
        <f>I269/H269*100</f>
        <v>100</v>
      </c>
      <c r="K269" s="49">
        <f t="shared" ref="K269:M269" si="1192">K270+K271+K272+K273+K274+K275+K276</f>
        <v>0</v>
      </c>
      <c r="L269" s="49">
        <f t="shared" si="1192"/>
        <v>0</v>
      </c>
      <c r="M269" s="49">
        <f t="shared" si="1192"/>
        <v>0</v>
      </c>
      <c r="N269" s="49">
        <f t="shared" ref="N269:P269" si="1193">N270+N271+N272+N273+N274+N275+N276</f>
        <v>0</v>
      </c>
      <c r="O269" s="49">
        <f t="shared" si="1193"/>
        <v>0</v>
      </c>
      <c r="P269" s="49">
        <f t="shared" si="1193"/>
        <v>0</v>
      </c>
      <c r="Q269" s="49">
        <f t="shared" ref="Q269:S269" si="1194">Q270+Q271+Q272+Q273+Q274+Q275+Q276</f>
        <v>0</v>
      </c>
      <c r="R269" s="49">
        <f t="shared" si="1194"/>
        <v>0</v>
      </c>
      <c r="S269" s="49">
        <f t="shared" si="1194"/>
        <v>0</v>
      </c>
      <c r="T269" s="49">
        <f t="shared" ref="T269:V269" si="1195">T270+T271+T272+T273+T274+T275+T276</f>
        <v>0</v>
      </c>
      <c r="U269" s="49">
        <f t="shared" si="1195"/>
        <v>0</v>
      </c>
      <c r="V269" s="49">
        <f t="shared" si="1195"/>
        <v>0</v>
      </c>
      <c r="W269" s="49">
        <f t="shared" si="1191"/>
        <v>2892.3615</v>
      </c>
      <c r="X269" s="49">
        <f t="shared" si="1191"/>
        <v>2892.3615</v>
      </c>
      <c r="Y269" s="49">
        <f t="shared" ref="Y269:Y287" si="1196">X269/W269*100</f>
        <v>100</v>
      </c>
      <c r="Z269" s="49">
        <f t="shared" si="1191"/>
        <v>0</v>
      </c>
      <c r="AA269" s="49">
        <f t="shared" si="1191"/>
        <v>0</v>
      </c>
      <c r="AB269" s="49">
        <f t="shared" si="1191"/>
        <v>0</v>
      </c>
      <c r="AC269" s="49">
        <f t="shared" si="1191"/>
        <v>0</v>
      </c>
      <c r="AD269" s="49">
        <f t="shared" si="1191"/>
        <v>0</v>
      </c>
      <c r="AE269" s="49">
        <f t="shared" si="1191"/>
        <v>0</v>
      </c>
      <c r="AF269" s="49">
        <f t="shared" si="1191"/>
        <v>2052.9468999999999</v>
      </c>
      <c r="AG269" s="49">
        <f t="shared" si="1191"/>
        <v>2052.9468999999999</v>
      </c>
      <c r="AH269" s="49">
        <f t="shared" ref="AH269:AH270" si="1197">AG269/AF269*100</f>
        <v>100</v>
      </c>
      <c r="AI269" s="49">
        <f t="shared" si="1191"/>
        <v>102.04080999999999</v>
      </c>
      <c r="AJ269" s="49">
        <f t="shared" si="1191"/>
        <v>102.04080999999999</v>
      </c>
      <c r="AK269" s="49">
        <f>AJ269/AI269*100</f>
        <v>100</v>
      </c>
      <c r="AL269" s="49">
        <f t="shared" si="1191"/>
        <v>0</v>
      </c>
      <c r="AM269" s="49">
        <f t="shared" si="1191"/>
        <v>0</v>
      </c>
      <c r="AN269" s="49">
        <f t="shared" si="1191"/>
        <v>0</v>
      </c>
      <c r="AO269" s="49">
        <f t="shared" ref="AO269:AP269" si="1198">AO270+AO271+AO272+AO273+AO274+AO275+AO276</f>
        <v>168.91651000000002</v>
      </c>
      <c r="AP269" s="49">
        <f t="shared" si="1198"/>
        <v>168.91651000000002</v>
      </c>
      <c r="AQ269" s="48">
        <f>AP269/AO269*100</f>
        <v>100</v>
      </c>
      <c r="AR269" s="49"/>
      <c r="AS269" s="49"/>
      <c r="AT269" s="48"/>
      <c r="AU269" s="49">
        <f t="shared" si="1191"/>
        <v>0</v>
      </c>
      <c r="AV269" s="49">
        <f t="shared" si="1191"/>
        <v>0</v>
      </c>
      <c r="AW269" s="49">
        <f t="shared" si="1191"/>
        <v>0</v>
      </c>
      <c r="AX269" s="49">
        <f t="shared" si="1191"/>
        <v>3664.0376000000001</v>
      </c>
      <c r="AY269" s="49">
        <f t="shared" si="1191"/>
        <v>2602.7795999999998</v>
      </c>
      <c r="AZ269" s="48">
        <f t="shared" ref="AZ269:AZ328" si="1199">AY269/AX269*100</f>
        <v>71.035832165041086</v>
      </c>
      <c r="BA269" s="49">
        <f t="shared" si="1191"/>
        <v>15000</v>
      </c>
      <c r="BB269" s="49">
        <f t="shared" si="1191"/>
        <v>15000</v>
      </c>
      <c r="BC269" s="48">
        <f t="shared" ref="BC269" si="1200">BB269/BA269*100</f>
        <v>100</v>
      </c>
      <c r="BD269" s="49">
        <f t="shared" si="1191"/>
        <v>37810.400000000001</v>
      </c>
      <c r="BE269" s="49">
        <f t="shared" si="1191"/>
        <v>23266.25662</v>
      </c>
      <c r="BF269" s="49">
        <f t="shared" si="1191"/>
        <v>61.534013446036006</v>
      </c>
      <c r="BG269" s="49">
        <f t="shared" ref="BG269:CO269" si="1201">BG270+BG271+BG272+BG273+BG274+BG275+BG276</f>
        <v>0</v>
      </c>
      <c r="BH269" s="49">
        <f t="shared" si="1201"/>
        <v>0</v>
      </c>
      <c r="BI269" s="49">
        <f t="shared" si="1201"/>
        <v>0</v>
      </c>
      <c r="BJ269" s="49">
        <f t="shared" ref="BJ269:BL269" si="1202">BJ270+BJ271+BJ272+BJ273+BJ274+BJ275+BJ276</f>
        <v>0</v>
      </c>
      <c r="BK269" s="49">
        <f t="shared" si="1202"/>
        <v>0</v>
      </c>
      <c r="BL269" s="49">
        <f t="shared" si="1202"/>
        <v>0</v>
      </c>
      <c r="BM269" s="49">
        <f t="shared" si="1201"/>
        <v>3554.3</v>
      </c>
      <c r="BN269" s="49">
        <f t="shared" si="1201"/>
        <v>2811.4929999999999</v>
      </c>
      <c r="BO269" s="49">
        <f t="shared" si="1201"/>
        <v>79.101173226795709</v>
      </c>
      <c r="BP269" s="49">
        <f t="shared" ref="BP269:BQ269" si="1203">BP270+BP271+BP272+BP273+BP274+BP275+BP276</f>
        <v>560</v>
      </c>
      <c r="BQ269" s="49">
        <f t="shared" si="1203"/>
        <v>112</v>
      </c>
      <c r="BR269" s="49">
        <f t="shared" ref="BR269:BR270" si="1204">BQ269/BP269*100</f>
        <v>20</v>
      </c>
      <c r="BS269" s="49">
        <f>BS270+BS271+BS272+BS273+BS274+BS275+BS276</f>
        <v>6465.8640800000003</v>
      </c>
      <c r="BT269" s="49">
        <f>BT270+BT271+BT272+BT273+BT274+BT275+BT276</f>
        <v>6286.7249400000001</v>
      </c>
      <c r="BU269" s="48">
        <f t="shared" ref="BU269" si="1205">BT269/BS269*100</f>
        <v>97.229463258373954</v>
      </c>
      <c r="BV269" s="49">
        <f t="shared" si="1201"/>
        <v>0</v>
      </c>
      <c r="BW269" s="49">
        <f t="shared" si="1201"/>
        <v>0</v>
      </c>
      <c r="BX269" s="49">
        <f t="shared" si="1201"/>
        <v>0</v>
      </c>
      <c r="BY269" s="49">
        <f t="shared" si="1201"/>
        <v>0</v>
      </c>
      <c r="BZ269" s="49">
        <f t="shared" si="1201"/>
        <v>0</v>
      </c>
      <c r="CA269" s="49">
        <f t="shared" si="1201"/>
        <v>0</v>
      </c>
      <c r="CB269" s="49">
        <f t="shared" ref="CB269:CD269" si="1206">CB270+CB271+CB272+CB273+CB274+CB275+CB276</f>
        <v>0</v>
      </c>
      <c r="CC269" s="49">
        <f t="shared" si="1206"/>
        <v>0</v>
      </c>
      <c r="CD269" s="49">
        <f t="shared" si="1206"/>
        <v>0</v>
      </c>
      <c r="CE269" s="49">
        <f t="shared" si="1201"/>
        <v>0</v>
      </c>
      <c r="CF269" s="49">
        <f t="shared" si="1201"/>
        <v>0</v>
      </c>
      <c r="CG269" s="49">
        <f t="shared" si="1201"/>
        <v>0</v>
      </c>
      <c r="CH269" s="49">
        <f t="shared" si="1201"/>
        <v>0</v>
      </c>
      <c r="CI269" s="49">
        <f t="shared" si="1201"/>
        <v>0</v>
      </c>
      <c r="CJ269" s="49">
        <f t="shared" si="1201"/>
        <v>0</v>
      </c>
      <c r="CK269" s="49">
        <f t="shared" si="1201"/>
        <v>0</v>
      </c>
      <c r="CL269" s="49">
        <f t="shared" si="1201"/>
        <v>0</v>
      </c>
      <c r="CM269" s="49">
        <f t="shared" si="1201"/>
        <v>0</v>
      </c>
      <c r="CN269" s="49">
        <f t="shared" si="1201"/>
        <v>208.8</v>
      </c>
      <c r="CO269" s="49">
        <f t="shared" si="1201"/>
        <v>11.9</v>
      </c>
      <c r="CP269" s="49">
        <f>CO269/CN269*100</f>
        <v>5.6992337164750957</v>
      </c>
      <c r="CQ269" s="49">
        <f t="shared" ref="CQ269:DA269" si="1207">CQ270+CQ271+CQ272+CQ273+CQ274+CQ275+CQ276</f>
        <v>0</v>
      </c>
      <c r="CR269" s="49">
        <f t="shared" si="1207"/>
        <v>0</v>
      </c>
      <c r="CS269" s="49">
        <f t="shared" si="1207"/>
        <v>0</v>
      </c>
      <c r="CT269" s="49">
        <f t="shared" ref="CT269:CV269" si="1208">CT270+CT271+CT272+CT273+CT274+CT275+CT276</f>
        <v>0</v>
      </c>
      <c r="CU269" s="49">
        <f t="shared" si="1208"/>
        <v>0</v>
      </c>
      <c r="CV269" s="49">
        <f t="shared" si="1208"/>
        <v>0</v>
      </c>
      <c r="CW269" s="49">
        <f t="shared" si="1207"/>
        <v>14113.6</v>
      </c>
      <c r="CX269" s="49">
        <f t="shared" si="1207"/>
        <v>6540.3445000000002</v>
      </c>
      <c r="CY269" s="49">
        <f t="shared" si="159"/>
        <v>46.340724549370819</v>
      </c>
      <c r="CZ269" s="49">
        <f t="shared" si="1207"/>
        <v>35892</v>
      </c>
      <c r="DA269" s="49">
        <f t="shared" si="1207"/>
        <v>35891.999530000001</v>
      </c>
      <c r="DB269" s="48">
        <f t="shared" si="1095"/>
        <v>99.999998690515994</v>
      </c>
      <c r="DC269" s="49">
        <f t="shared" ref="DC269:DD269" si="1209">DC270+DC271+DC272+DC273+DC274+DC275+DC276</f>
        <v>6802</v>
      </c>
      <c r="DD269" s="49">
        <f t="shared" si="1209"/>
        <v>3671.683</v>
      </c>
      <c r="DE269" s="49">
        <f t="shared" ref="DE269" si="1210">DD269/DC269*100</f>
        <v>53.979461922963836</v>
      </c>
      <c r="DF269" s="49">
        <f t="shared" ref="DF269:DG269" si="1211">DF270+DF271+DF272+DF273+DF274+DF275+DF276</f>
        <v>1160.0999999999999</v>
      </c>
      <c r="DG269" s="49">
        <f t="shared" si="1211"/>
        <v>214.65</v>
      </c>
      <c r="DH269" s="49">
        <f>DG269/DF269*100</f>
        <v>18.502715283165248</v>
      </c>
      <c r="DI269" s="49">
        <f t="shared" ref="DI269:DN269" si="1212">DI270+DI271+DI272+DI273+DI274+DI275+DI276</f>
        <v>10000</v>
      </c>
      <c r="DJ269" s="49">
        <f t="shared" si="1212"/>
        <v>7000</v>
      </c>
      <c r="DK269" s="49">
        <f t="shared" si="1212"/>
        <v>70</v>
      </c>
      <c r="DL269" s="49">
        <f t="shared" si="1212"/>
        <v>3000</v>
      </c>
      <c r="DM269" s="49">
        <f t="shared" si="1212"/>
        <v>3000</v>
      </c>
      <c r="DN269" s="49">
        <f t="shared" si="1212"/>
        <v>100</v>
      </c>
      <c r="DO269" s="49">
        <f t="shared" ref="DO269:DQ269" si="1213">DO270+DO271+DO272+DO273+DO274+DO275+DO276</f>
        <v>0</v>
      </c>
      <c r="DP269" s="49">
        <f t="shared" si="1213"/>
        <v>0</v>
      </c>
      <c r="DQ269" s="49">
        <f t="shared" si="1213"/>
        <v>0</v>
      </c>
      <c r="DR269" s="49">
        <f t="shared" ref="DR269:DT269" si="1214">DR270+DR271+DR272+DR273+DR274+DR275+DR276</f>
        <v>0</v>
      </c>
      <c r="DS269" s="49">
        <f t="shared" si="1214"/>
        <v>0</v>
      </c>
      <c r="DT269" s="49">
        <f t="shared" si="1214"/>
        <v>0</v>
      </c>
      <c r="DU269" s="49">
        <f t="shared" ref="DU269:DV269" si="1215">DU270+DU271+DU272+DU273+DU274+DU275+DU276</f>
        <v>0</v>
      </c>
      <c r="DV269" s="49">
        <f t="shared" si="1215"/>
        <v>0</v>
      </c>
      <c r="DW269" s="49"/>
      <c r="DX269" s="49">
        <f t="shared" ref="DX269:EB269" si="1216">DX270+DX271+DX272+DX273+DX274+DX275+DX276</f>
        <v>0</v>
      </c>
      <c r="DY269" s="49">
        <f t="shared" si="1216"/>
        <v>0</v>
      </c>
      <c r="DZ269" s="49">
        <f t="shared" si="1216"/>
        <v>0</v>
      </c>
      <c r="EA269" s="49">
        <f t="shared" si="1216"/>
        <v>0</v>
      </c>
      <c r="EB269" s="49">
        <f t="shared" si="1216"/>
        <v>0</v>
      </c>
      <c r="EC269" s="49"/>
      <c r="ED269" s="49">
        <f t="shared" ref="ED269:EL269" si="1217">ED270+ED271+ED272+ED273+ED274+ED275+ED276</f>
        <v>0</v>
      </c>
      <c r="EE269" s="49">
        <f t="shared" si="1217"/>
        <v>0</v>
      </c>
      <c r="EF269" s="49">
        <f t="shared" si="1217"/>
        <v>0</v>
      </c>
      <c r="EG269" s="49">
        <f t="shared" si="1217"/>
        <v>0</v>
      </c>
      <c r="EH269" s="49">
        <f t="shared" si="1217"/>
        <v>0</v>
      </c>
      <c r="EI269" s="49">
        <f t="shared" si="1217"/>
        <v>0</v>
      </c>
      <c r="EJ269" s="49">
        <f t="shared" si="1217"/>
        <v>0</v>
      </c>
      <c r="EK269" s="49">
        <f t="shared" si="1217"/>
        <v>0</v>
      </c>
      <c r="EL269" s="49">
        <f t="shared" si="1217"/>
        <v>0</v>
      </c>
      <c r="EM269" s="49">
        <f t="shared" ref="EM269:EO269" si="1218">EM270+EM271+EM272+EM273+EM274+EM275+EM276</f>
        <v>0</v>
      </c>
      <c r="EN269" s="49">
        <f t="shared" si="1218"/>
        <v>0</v>
      </c>
      <c r="EO269" s="49">
        <f t="shared" si="1218"/>
        <v>0</v>
      </c>
      <c r="EP269" s="49">
        <f t="shared" ref="EP269:EQ269" si="1219">EP270+EP271+EP272+EP273+EP274+EP275+EP276</f>
        <v>3870.7597599999999</v>
      </c>
      <c r="EQ269" s="49">
        <f t="shared" si="1219"/>
        <v>3870.7597599999999</v>
      </c>
      <c r="ER269" s="49">
        <f>EQ269/EP269*100</f>
        <v>100</v>
      </c>
      <c r="ES269" s="49">
        <f t="shared" ref="ES269:ET269" si="1220">ES270+ES271+ES272+ES273+ES274+ES275+ES276</f>
        <v>2129.2452400000002</v>
      </c>
      <c r="ET269" s="49">
        <f t="shared" si="1220"/>
        <v>2129.2402400000001</v>
      </c>
      <c r="EU269" s="49">
        <f>ET269/ES269*100</f>
        <v>99.999765175006331</v>
      </c>
      <c r="EV269" s="49">
        <f t="shared" ref="EV269:EX269" si="1221">EV270+EV271+EV272+EV273+EV274+EV275+EV276</f>
        <v>0</v>
      </c>
      <c r="EW269" s="49">
        <f t="shared" si="1221"/>
        <v>0</v>
      </c>
      <c r="EX269" s="49">
        <f t="shared" si="1221"/>
        <v>0</v>
      </c>
      <c r="EY269" s="49"/>
      <c r="EZ269" s="49"/>
      <c r="FA269" s="48"/>
      <c r="FB269" s="49">
        <f t="shared" ref="FB269:FC269" si="1222">FB270+FB271+FB272+FB273+FB274+FB275+FB276</f>
        <v>0</v>
      </c>
      <c r="FC269" s="49">
        <f t="shared" si="1222"/>
        <v>0</v>
      </c>
      <c r="FD269" s="48"/>
      <c r="FE269" s="49">
        <f t="shared" ref="FE269:FF269" si="1223">FE270+FE271+FE272+FE273+FE274+FE275+FE276</f>
        <v>0</v>
      </c>
      <c r="FF269" s="49">
        <f t="shared" si="1223"/>
        <v>0</v>
      </c>
      <c r="FG269" s="48"/>
      <c r="FH269" s="49">
        <f t="shared" ref="FH269:FI269" si="1224">FH270+FH271+FH272+FH273+FH274+FH275+FH276</f>
        <v>3000</v>
      </c>
      <c r="FI269" s="49">
        <f t="shared" si="1224"/>
        <v>3000</v>
      </c>
      <c r="FJ269" s="48">
        <f t="shared" ref="FJ269" si="1225">FI269/FH269*100</f>
        <v>100</v>
      </c>
      <c r="FK269" s="49">
        <f t="shared" ref="FK269:FL269" si="1226">FK270+FK271+FK272+FK273+FK274+FK275+FK276</f>
        <v>5876.2</v>
      </c>
      <c r="FL269" s="49">
        <f t="shared" si="1226"/>
        <v>5876.2</v>
      </c>
      <c r="FM269" s="48">
        <f t="shared" ref="FM269" si="1227">FL269/FK269*100</f>
        <v>100</v>
      </c>
      <c r="FN269" s="49">
        <f t="shared" ref="FN269:FO269" si="1228">FN270+FN271+FN272+FN273+FN274+FN275+FN276</f>
        <v>214.2</v>
      </c>
      <c r="FO269" s="49">
        <f t="shared" si="1228"/>
        <v>214.2</v>
      </c>
      <c r="FP269" s="48">
        <f>FO269/FN269*100</f>
        <v>100</v>
      </c>
      <c r="FQ269" s="49">
        <f t="shared" ref="FQ269:FR269" si="1229">FQ270+FQ271+FQ272+FQ273+FQ274+FQ275+FQ276</f>
        <v>0</v>
      </c>
      <c r="FR269" s="49">
        <f t="shared" si="1229"/>
        <v>0</v>
      </c>
      <c r="FS269" s="48"/>
      <c r="FT269" s="49"/>
      <c r="FU269" s="49"/>
      <c r="FV269" s="48"/>
      <c r="FW269" s="49"/>
      <c r="FX269" s="49"/>
      <c r="FY269" s="48"/>
      <c r="FZ269" s="49"/>
      <c r="GA269" s="49"/>
      <c r="GB269" s="48"/>
      <c r="GC269" s="49"/>
      <c r="GD269" s="49"/>
      <c r="GE269" s="48"/>
      <c r="GF269" s="49"/>
      <c r="GG269" s="49"/>
      <c r="GH269" s="48"/>
      <c r="GI269" s="49"/>
      <c r="GJ269" s="49"/>
      <c r="GK269" s="48"/>
      <c r="GL269" s="49">
        <f t="shared" ref="GL269:GM269" si="1230">GL270+GL271+GL272+GL273+GL274+GL275+GL276</f>
        <v>0</v>
      </c>
      <c r="GM269" s="49">
        <f t="shared" si="1230"/>
        <v>0</v>
      </c>
      <c r="GN269" s="48"/>
      <c r="GO269" s="49">
        <f t="shared" ref="GO269:GP269" si="1231">GO270+GO271+GO272+GO273+GO274+GO275+GO276</f>
        <v>0</v>
      </c>
      <c r="GP269" s="49">
        <f t="shared" si="1231"/>
        <v>0</v>
      </c>
      <c r="GQ269" s="49"/>
      <c r="GR269" s="49">
        <f t="shared" ref="GR269:GS269" si="1232">GR270+GR271+GR272+GR273+GR274+GR275+GR276</f>
        <v>0</v>
      </c>
      <c r="GS269" s="49">
        <f t="shared" si="1232"/>
        <v>0</v>
      </c>
      <c r="GT269" s="49"/>
      <c r="GU269" s="49"/>
      <c r="GV269" s="49"/>
      <c r="GW269" s="48"/>
      <c r="GX269" s="49"/>
      <c r="GY269" s="49"/>
      <c r="GZ269" s="48"/>
      <c r="HA269" s="49"/>
      <c r="HB269" s="49"/>
      <c r="HC269" s="48"/>
      <c r="HD269" s="49"/>
      <c r="HE269" s="49"/>
      <c r="HF269" s="48"/>
      <c r="HG269" s="49"/>
      <c r="HH269" s="49"/>
      <c r="HI269" s="48"/>
      <c r="HJ269" s="49"/>
      <c r="HK269" s="49"/>
      <c r="HL269" s="48"/>
      <c r="HM269" s="49"/>
      <c r="HN269" s="49"/>
      <c r="HO269" s="48"/>
      <c r="HP269" s="49"/>
      <c r="HQ269" s="49"/>
      <c r="HR269" s="48"/>
      <c r="HS269" s="49"/>
      <c r="HT269" s="49"/>
      <c r="HU269" s="48"/>
    </row>
    <row r="270" spans="1:229" s="18" customFormat="1" ht="15.75" x14ac:dyDescent="0.25">
      <c r="A270" s="27" t="s">
        <v>285</v>
      </c>
      <c r="B270" s="159">
        <f t="shared" si="1188"/>
        <v>98071.956320000012</v>
      </c>
      <c r="C270" s="159">
        <f t="shared" si="1189"/>
        <v>67491.078439999997</v>
      </c>
      <c r="D270" s="42">
        <f t="shared" si="230"/>
        <v>68.817917957894764</v>
      </c>
      <c r="E270" s="46"/>
      <c r="F270" s="42"/>
      <c r="G270" s="42"/>
      <c r="H270" s="46">
        <v>556.0856</v>
      </c>
      <c r="I270" s="46">
        <v>556.0856</v>
      </c>
      <c r="J270" s="42">
        <f>I270/H270*100</f>
        <v>100</v>
      </c>
      <c r="K270" s="46"/>
      <c r="L270" s="46"/>
      <c r="M270" s="42"/>
      <c r="N270" s="46"/>
      <c r="O270" s="46"/>
      <c r="P270" s="42"/>
      <c r="Q270" s="46"/>
      <c r="R270" s="46"/>
      <c r="S270" s="42"/>
      <c r="T270" s="46"/>
      <c r="U270" s="46"/>
      <c r="V270" s="42"/>
      <c r="W270" s="42">
        <v>2892.3615</v>
      </c>
      <c r="X270" s="42">
        <v>2892.3615</v>
      </c>
      <c r="Y270" s="46">
        <f t="shared" si="1196"/>
        <v>100</v>
      </c>
      <c r="Z270" s="42"/>
      <c r="AA270" s="42"/>
      <c r="AB270" s="46"/>
      <c r="AC270" s="46">
        <v>0</v>
      </c>
      <c r="AD270" s="46">
        <v>0</v>
      </c>
      <c r="AE270" s="42"/>
      <c r="AF270" s="46">
        <v>2052.9468999999999</v>
      </c>
      <c r="AG270" s="46">
        <v>2052.9468999999999</v>
      </c>
      <c r="AH270" s="46">
        <f t="shared" si="1197"/>
        <v>100</v>
      </c>
      <c r="AI270" s="46">
        <v>102.04080999999999</v>
      </c>
      <c r="AJ270" s="46">
        <v>102.04080999999999</v>
      </c>
      <c r="AK270" s="46">
        <f>AJ270/AI270*100</f>
        <v>100</v>
      </c>
      <c r="AL270" s="46"/>
      <c r="AM270" s="46"/>
      <c r="AN270" s="42"/>
      <c r="AO270" s="46">
        <v>168.91651000000002</v>
      </c>
      <c r="AP270" s="46">
        <v>168.91651000000002</v>
      </c>
      <c r="AQ270" s="42">
        <f>AP270/AO270*100</f>
        <v>100</v>
      </c>
      <c r="AR270" s="46"/>
      <c r="AS270" s="46"/>
      <c r="AT270" s="42"/>
      <c r="AU270" s="46"/>
      <c r="AV270" s="46"/>
      <c r="AW270" s="42"/>
      <c r="AX270" s="42"/>
      <c r="AY270" s="42"/>
      <c r="AZ270" s="42"/>
      <c r="BA270" s="46">
        <v>0</v>
      </c>
      <c r="BB270" s="46"/>
      <c r="BC270" s="42"/>
      <c r="BD270" s="46">
        <v>37810.400000000001</v>
      </c>
      <c r="BE270" s="42">
        <v>23266.25662</v>
      </c>
      <c r="BF270" s="46">
        <f t="shared" si="149"/>
        <v>61.534013446036006</v>
      </c>
      <c r="BG270" s="46"/>
      <c r="BH270" s="46"/>
      <c r="BI270" s="46"/>
      <c r="BJ270" s="46"/>
      <c r="BK270" s="46"/>
      <c r="BL270" s="46"/>
      <c r="BM270" s="46">
        <v>3554.3</v>
      </c>
      <c r="BN270" s="46">
        <v>2811.4929999999999</v>
      </c>
      <c r="BO270" s="46">
        <f t="shared" si="152"/>
        <v>79.101173226795709</v>
      </c>
      <c r="BP270" s="46">
        <v>560</v>
      </c>
      <c r="BQ270" s="46">
        <v>112</v>
      </c>
      <c r="BR270" s="46">
        <f t="shared" si="1204"/>
        <v>20</v>
      </c>
      <c r="BS270" s="46"/>
      <c r="BT270" s="139"/>
      <c r="BU270" s="42"/>
      <c r="BV270" s="46"/>
      <c r="BW270" s="139"/>
      <c r="BX270" s="139"/>
      <c r="BY270" s="46"/>
      <c r="BZ270" s="139"/>
      <c r="CA270" s="139"/>
      <c r="CB270" s="46"/>
      <c r="CC270" s="139"/>
      <c r="CD270" s="139"/>
      <c r="CE270" s="46"/>
      <c r="CF270" s="139"/>
      <c r="CG270" s="139"/>
      <c r="CH270" s="46"/>
      <c r="CI270" s="139"/>
      <c r="CJ270" s="139"/>
      <c r="CK270" s="46"/>
      <c r="CL270" s="150"/>
      <c r="CM270" s="139"/>
      <c r="CN270" s="46">
        <v>208.8</v>
      </c>
      <c r="CO270" s="46">
        <v>11.9</v>
      </c>
      <c r="CP270" s="46">
        <f>CO270/CN270*100</f>
        <v>5.6992337164750957</v>
      </c>
      <c r="CQ270" s="46"/>
      <c r="CR270" s="139"/>
      <c r="CS270" s="139"/>
      <c r="CT270" s="46"/>
      <c r="CU270" s="139"/>
      <c r="CV270" s="139"/>
      <c r="CW270" s="46">
        <v>14113.6</v>
      </c>
      <c r="CX270" s="46">
        <v>6540.3445000000002</v>
      </c>
      <c r="CY270" s="46">
        <f t="shared" si="159"/>
        <v>46.340724549370819</v>
      </c>
      <c r="CZ270" s="46"/>
      <c r="DA270" s="139"/>
      <c r="DB270" s="42"/>
      <c r="DC270" s="46">
        <v>6802</v>
      </c>
      <c r="DD270" s="46">
        <v>3671.683</v>
      </c>
      <c r="DE270" s="46">
        <f>DD270/DC270*100</f>
        <v>53.979461922963836</v>
      </c>
      <c r="DF270" s="46">
        <v>1160.0999999999999</v>
      </c>
      <c r="DG270" s="46">
        <v>214.65</v>
      </c>
      <c r="DH270" s="46">
        <f>DG270/DF270*100</f>
        <v>18.502715283165248</v>
      </c>
      <c r="DI270" s="46">
        <v>10000</v>
      </c>
      <c r="DJ270" s="46">
        <v>7000</v>
      </c>
      <c r="DK270" s="46">
        <f t="shared" ref="DK270" si="1233">DJ270/DI270*100</f>
        <v>70</v>
      </c>
      <c r="DL270" s="46">
        <v>3000</v>
      </c>
      <c r="DM270" s="46">
        <v>3000</v>
      </c>
      <c r="DN270" s="46">
        <f t="shared" ref="DN270" si="1234">DM270/DL270*100</f>
        <v>100</v>
      </c>
      <c r="DO270" s="46"/>
      <c r="DP270" s="139"/>
      <c r="DQ270" s="139"/>
      <c r="DR270" s="46"/>
      <c r="DS270" s="139"/>
      <c r="DT270" s="139"/>
      <c r="DU270" s="46"/>
      <c r="DV270" s="46"/>
      <c r="DW270" s="46"/>
      <c r="DX270" s="46"/>
      <c r="DY270" s="139"/>
      <c r="DZ270" s="139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>
        <v>3870.7597599999999</v>
      </c>
      <c r="EQ270" s="46">
        <v>3870.7597599999999</v>
      </c>
      <c r="ER270" s="46">
        <f>EQ270/EP270*100</f>
        <v>100</v>
      </c>
      <c r="ES270" s="46">
        <v>2129.2452400000002</v>
      </c>
      <c r="ET270" s="46">
        <v>2129.2402400000001</v>
      </c>
      <c r="EU270" s="46">
        <f>ET270/ES270*100</f>
        <v>99.999765175006331</v>
      </c>
      <c r="EV270" s="46">
        <v>0</v>
      </c>
      <c r="EW270" s="46">
        <v>0</v>
      </c>
      <c r="EX270" s="42"/>
      <c r="EY270" s="46"/>
      <c r="EZ270" s="46"/>
      <c r="FA270" s="42"/>
      <c r="FB270" s="46"/>
      <c r="FC270" s="46"/>
      <c r="FD270" s="42"/>
      <c r="FE270" s="46"/>
      <c r="FF270" s="46"/>
      <c r="FG270" s="42"/>
      <c r="FH270" s="46">
        <v>3000</v>
      </c>
      <c r="FI270" s="46">
        <v>3000</v>
      </c>
      <c r="FJ270" s="42">
        <f>FI270/FH270*100</f>
        <v>100</v>
      </c>
      <c r="FK270" s="46">
        <v>5876.2</v>
      </c>
      <c r="FL270" s="46">
        <v>5876.2</v>
      </c>
      <c r="FM270" s="42">
        <f>FL270/FK270*100</f>
        <v>100</v>
      </c>
      <c r="FN270" s="46">
        <v>214.2</v>
      </c>
      <c r="FO270" s="46">
        <v>214.2</v>
      </c>
      <c r="FP270" s="42">
        <f>FO270/FN270*100</f>
        <v>100</v>
      </c>
      <c r="FQ270" s="46"/>
      <c r="FR270" s="46"/>
      <c r="FS270" s="42"/>
      <c r="FT270" s="46"/>
      <c r="FU270" s="46"/>
      <c r="FV270" s="42"/>
      <c r="FW270" s="46"/>
      <c r="FX270" s="46"/>
      <c r="FY270" s="42"/>
      <c r="FZ270" s="46"/>
      <c r="GA270" s="46"/>
      <c r="GB270" s="42"/>
      <c r="GC270" s="46"/>
      <c r="GD270" s="46"/>
      <c r="GE270" s="42"/>
      <c r="GF270" s="46"/>
      <c r="GG270" s="46"/>
      <c r="GH270" s="42"/>
      <c r="GI270" s="46"/>
      <c r="GJ270" s="46"/>
      <c r="GK270" s="42"/>
      <c r="GL270" s="46"/>
      <c r="GM270" s="46"/>
      <c r="GN270" s="42"/>
      <c r="GO270" s="46"/>
      <c r="GP270" s="46"/>
      <c r="GQ270" s="46"/>
      <c r="GR270" s="46"/>
      <c r="GS270" s="46"/>
      <c r="GT270" s="46"/>
      <c r="GU270" s="46"/>
      <c r="GV270" s="46"/>
      <c r="GW270" s="42"/>
      <c r="GX270" s="46"/>
      <c r="GY270" s="46"/>
      <c r="GZ270" s="42"/>
      <c r="HA270" s="46"/>
      <c r="HB270" s="46"/>
      <c r="HC270" s="42"/>
      <c r="HD270" s="46"/>
      <c r="HE270" s="46"/>
      <c r="HF270" s="42"/>
      <c r="HG270" s="46"/>
      <c r="HH270" s="46"/>
      <c r="HI270" s="42"/>
      <c r="HJ270" s="46"/>
      <c r="HK270" s="46"/>
      <c r="HL270" s="42"/>
      <c r="HM270" s="46"/>
      <c r="HN270" s="46"/>
      <c r="HO270" s="42"/>
      <c r="HP270" s="46"/>
      <c r="HQ270" s="46"/>
      <c r="HR270" s="42"/>
      <c r="HS270" s="46"/>
      <c r="HT270" s="46"/>
      <c r="HU270" s="42"/>
    </row>
    <row r="271" spans="1:229" s="18" customFormat="1" ht="15.75" x14ac:dyDescent="0.25">
      <c r="A271" s="23" t="s">
        <v>312</v>
      </c>
      <c r="B271" s="159">
        <f t="shared" si="1188"/>
        <v>21465.864079999999</v>
      </c>
      <c r="C271" s="159">
        <f t="shared" si="1189"/>
        <v>21286.72494</v>
      </c>
      <c r="D271" s="42">
        <f t="shared" ref="D271:D276" si="1235">C271/B271*100</f>
        <v>99.16546969955472</v>
      </c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6"/>
      <c r="Z271" s="42"/>
      <c r="AA271" s="42"/>
      <c r="AB271" s="42"/>
      <c r="AC271" s="42"/>
      <c r="AD271" s="42"/>
      <c r="AE271" s="42"/>
      <c r="AF271" s="42"/>
      <c r="AG271" s="42"/>
      <c r="AH271" s="46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>
        <v>15000</v>
      </c>
      <c r="BB271" s="42">
        <v>15000</v>
      </c>
      <c r="BC271" s="42">
        <f>BB271/BA271*100</f>
        <v>100</v>
      </c>
      <c r="BD271" s="143"/>
      <c r="BE271" s="143"/>
      <c r="BF271" s="143"/>
      <c r="BG271" s="42"/>
      <c r="BH271" s="42"/>
      <c r="BI271" s="140"/>
      <c r="BJ271" s="42"/>
      <c r="BK271" s="42"/>
      <c r="BL271" s="140"/>
      <c r="BM271" s="42"/>
      <c r="BN271" s="42"/>
      <c r="BO271" s="140"/>
      <c r="BP271" s="42"/>
      <c r="BQ271" s="42"/>
      <c r="BR271" s="140"/>
      <c r="BS271" s="42">
        <v>6465.8640800000003</v>
      </c>
      <c r="BT271" s="42">
        <v>6286.7249400000001</v>
      </c>
      <c r="BU271" s="42">
        <f>BT271/BS271*100</f>
        <v>97.229463258373954</v>
      </c>
      <c r="BV271" s="42"/>
      <c r="BW271" s="42"/>
      <c r="BX271" s="140"/>
      <c r="BY271" s="42"/>
      <c r="BZ271" s="42"/>
      <c r="CA271" s="140"/>
      <c r="CB271" s="42"/>
      <c r="CC271" s="42"/>
      <c r="CD271" s="140"/>
      <c r="CE271" s="42"/>
      <c r="CF271" s="42"/>
      <c r="CG271" s="140"/>
      <c r="CH271" s="42"/>
      <c r="CI271" s="42"/>
      <c r="CJ271" s="140"/>
      <c r="CK271" s="42"/>
      <c r="CL271" s="42"/>
      <c r="CM271" s="140"/>
      <c r="CN271" s="42"/>
      <c r="CO271" s="42"/>
      <c r="CP271" s="46"/>
      <c r="CQ271" s="46"/>
      <c r="CR271" s="42"/>
      <c r="CS271" s="140"/>
      <c r="CT271" s="46"/>
      <c r="CU271" s="42"/>
      <c r="CV271" s="140"/>
      <c r="CW271" s="46"/>
      <c r="CX271" s="42"/>
      <c r="CY271" s="140"/>
      <c r="CZ271" s="46"/>
      <c r="DA271" s="42"/>
      <c r="DB271" s="42"/>
      <c r="DC271" s="46"/>
      <c r="DD271" s="42"/>
      <c r="DE271" s="140"/>
      <c r="DF271" s="46"/>
      <c r="DG271" s="42"/>
      <c r="DH271" s="140"/>
      <c r="DI271" s="42"/>
      <c r="DJ271" s="42"/>
      <c r="DK271" s="140"/>
      <c r="DL271" s="42"/>
      <c r="DM271" s="42"/>
      <c r="DN271" s="140"/>
      <c r="DO271" s="46"/>
      <c r="DP271" s="42"/>
      <c r="DQ271" s="140"/>
      <c r="DR271" s="46"/>
      <c r="DS271" s="42"/>
      <c r="DT271" s="140"/>
      <c r="DU271" s="46"/>
      <c r="DV271" s="42"/>
      <c r="DW271" s="140"/>
      <c r="DX271" s="46"/>
      <c r="DY271" s="42"/>
      <c r="DZ271" s="140"/>
      <c r="EA271" s="42"/>
      <c r="EB271" s="42"/>
      <c r="EC271" s="140"/>
      <c r="ED271" s="42"/>
      <c r="EE271" s="42"/>
      <c r="EF271" s="140"/>
      <c r="EG271" s="42"/>
      <c r="EH271" s="42"/>
      <c r="EI271" s="140"/>
      <c r="EJ271" s="42"/>
      <c r="EK271" s="42"/>
      <c r="EL271" s="140"/>
      <c r="EM271" s="42"/>
      <c r="EN271" s="42"/>
      <c r="EO271" s="140"/>
      <c r="EP271" s="42"/>
      <c r="EQ271" s="42"/>
      <c r="ER271" s="46"/>
      <c r="ES271" s="42"/>
      <c r="ET271" s="42"/>
      <c r="EU271" s="46"/>
      <c r="EV271" s="42"/>
      <c r="EW271" s="42"/>
      <c r="EX271" s="42"/>
      <c r="EY271" s="42"/>
      <c r="EZ271" s="42"/>
      <c r="FA271" s="42"/>
      <c r="FB271" s="42"/>
      <c r="FC271" s="42"/>
      <c r="FD271" s="42"/>
      <c r="FE271" s="42"/>
      <c r="FF271" s="42"/>
      <c r="FG271" s="42"/>
      <c r="FH271" s="42"/>
      <c r="FI271" s="42"/>
      <c r="FJ271" s="42"/>
      <c r="FK271" s="42"/>
      <c r="FL271" s="42"/>
      <c r="FM271" s="42"/>
      <c r="FN271" s="42"/>
      <c r="FO271" s="42"/>
      <c r="FP271" s="42"/>
      <c r="FQ271" s="42"/>
      <c r="FR271" s="42"/>
      <c r="FS271" s="42"/>
      <c r="FT271" s="42"/>
      <c r="FU271" s="42"/>
      <c r="FV271" s="42"/>
      <c r="FW271" s="42"/>
      <c r="FX271" s="42"/>
      <c r="FY271" s="42"/>
      <c r="FZ271" s="42"/>
      <c r="GA271" s="42"/>
      <c r="GB271" s="42"/>
      <c r="GC271" s="42"/>
      <c r="GD271" s="42"/>
      <c r="GE271" s="42"/>
      <c r="GF271" s="42"/>
      <c r="GG271" s="42"/>
      <c r="GH271" s="42"/>
      <c r="GI271" s="42"/>
      <c r="GJ271" s="42"/>
      <c r="GK271" s="42"/>
      <c r="GL271" s="42"/>
      <c r="GM271" s="42"/>
      <c r="GN271" s="42"/>
      <c r="GO271" s="46"/>
      <c r="GP271" s="42"/>
      <c r="GQ271" s="140"/>
      <c r="GR271" s="46"/>
      <c r="GS271" s="42"/>
      <c r="GT271" s="140"/>
      <c r="GU271" s="42"/>
      <c r="GV271" s="42"/>
      <c r="GW271" s="42"/>
      <c r="GX271" s="42"/>
      <c r="GY271" s="42"/>
      <c r="GZ271" s="42"/>
      <c r="HA271" s="42"/>
      <c r="HB271" s="42"/>
      <c r="HC271" s="42"/>
      <c r="HD271" s="42"/>
      <c r="HE271" s="42"/>
      <c r="HF271" s="42"/>
      <c r="HG271" s="42"/>
      <c r="HH271" s="42"/>
      <c r="HI271" s="42"/>
      <c r="HJ271" s="42"/>
      <c r="HK271" s="42"/>
      <c r="HL271" s="42"/>
      <c r="HM271" s="42"/>
      <c r="HN271" s="42"/>
      <c r="HO271" s="42"/>
      <c r="HP271" s="42"/>
      <c r="HQ271" s="42"/>
      <c r="HR271" s="42"/>
      <c r="HS271" s="42"/>
      <c r="HT271" s="42"/>
      <c r="HU271" s="42"/>
    </row>
    <row r="272" spans="1:229" s="18" customFormat="1" ht="15.75" x14ac:dyDescent="0.25">
      <c r="A272" s="23" t="s">
        <v>501</v>
      </c>
      <c r="B272" s="159">
        <f t="shared" si="1188"/>
        <v>7322.2579999999998</v>
      </c>
      <c r="C272" s="159">
        <f t="shared" si="1189"/>
        <v>6260.99953</v>
      </c>
      <c r="D272" s="42">
        <f t="shared" si="1235"/>
        <v>85.506404308616283</v>
      </c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6"/>
      <c r="Z272" s="42"/>
      <c r="AA272" s="42"/>
      <c r="AB272" s="42"/>
      <c r="AC272" s="42"/>
      <c r="AD272" s="42"/>
      <c r="AE272" s="42"/>
      <c r="AF272" s="42"/>
      <c r="AG272" s="42"/>
      <c r="AH272" s="46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>
        <v>1061.258</v>
      </c>
      <c r="AY272" s="42"/>
      <c r="AZ272" s="42">
        <f t="shared" si="1199"/>
        <v>0</v>
      </c>
      <c r="BA272" s="42"/>
      <c r="BB272" s="42"/>
      <c r="BC272" s="42"/>
      <c r="BD272" s="143"/>
      <c r="BE272" s="143"/>
      <c r="BF272" s="143"/>
      <c r="BG272" s="42"/>
      <c r="BH272" s="42"/>
      <c r="BI272" s="140"/>
      <c r="BJ272" s="42"/>
      <c r="BK272" s="42"/>
      <c r="BL272" s="140"/>
      <c r="BM272" s="42"/>
      <c r="BN272" s="42"/>
      <c r="BO272" s="140"/>
      <c r="BP272" s="42"/>
      <c r="BQ272" s="42"/>
      <c r="BR272" s="140"/>
      <c r="BS272" s="42"/>
      <c r="BT272" s="42"/>
      <c r="BU272" s="42"/>
      <c r="BV272" s="42"/>
      <c r="BW272" s="42"/>
      <c r="BX272" s="140"/>
      <c r="BY272" s="42"/>
      <c r="BZ272" s="42"/>
      <c r="CA272" s="140"/>
      <c r="CB272" s="42"/>
      <c r="CC272" s="42"/>
      <c r="CD272" s="140"/>
      <c r="CE272" s="42"/>
      <c r="CF272" s="42"/>
      <c r="CG272" s="140"/>
      <c r="CH272" s="42"/>
      <c r="CI272" s="42"/>
      <c r="CJ272" s="140"/>
      <c r="CK272" s="42"/>
      <c r="CL272" s="42"/>
      <c r="CM272" s="42"/>
      <c r="CN272" s="42"/>
      <c r="CO272" s="42"/>
      <c r="CP272" s="46"/>
      <c r="CQ272" s="46"/>
      <c r="CR272" s="42"/>
      <c r="CS272" s="140"/>
      <c r="CT272" s="46"/>
      <c r="CU272" s="42"/>
      <c r="CV272" s="140"/>
      <c r="CW272" s="46"/>
      <c r="CX272" s="42"/>
      <c r="CY272" s="140"/>
      <c r="CZ272" s="46">
        <v>6261</v>
      </c>
      <c r="DA272" s="42">
        <v>6260.99953</v>
      </c>
      <c r="DB272" s="42">
        <f t="shared" si="1095"/>
        <v>99.999992493211948</v>
      </c>
      <c r="DC272" s="46"/>
      <c r="DD272" s="42"/>
      <c r="DE272" s="140"/>
      <c r="DF272" s="46"/>
      <c r="DG272" s="42"/>
      <c r="DH272" s="140"/>
      <c r="DI272" s="42"/>
      <c r="DJ272" s="42"/>
      <c r="DK272" s="140"/>
      <c r="DL272" s="42"/>
      <c r="DM272" s="42"/>
      <c r="DN272" s="140"/>
      <c r="DO272" s="46"/>
      <c r="DP272" s="42"/>
      <c r="DQ272" s="140"/>
      <c r="DR272" s="46"/>
      <c r="DS272" s="42"/>
      <c r="DT272" s="140"/>
      <c r="DU272" s="46"/>
      <c r="DV272" s="42"/>
      <c r="DW272" s="140"/>
      <c r="DX272" s="46"/>
      <c r="DY272" s="42"/>
      <c r="DZ272" s="140"/>
      <c r="EA272" s="42"/>
      <c r="EB272" s="42"/>
      <c r="EC272" s="140"/>
      <c r="ED272" s="42"/>
      <c r="EE272" s="42"/>
      <c r="EF272" s="140"/>
      <c r="EG272" s="42"/>
      <c r="EH272" s="42"/>
      <c r="EI272" s="140"/>
      <c r="EJ272" s="42"/>
      <c r="EK272" s="42"/>
      <c r="EL272" s="140"/>
      <c r="EM272" s="42"/>
      <c r="EN272" s="42"/>
      <c r="EO272" s="140"/>
      <c r="EP272" s="42"/>
      <c r="EQ272" s="42"/>
      <c r="ER272" s="46"/>
      <c r="ES272" s="42"/>
      <c r="ET272" s="42"/>
      <c r="EU272" s="46"/>
      <c r="EV272" s="42"/>
      <c r="EW272" s="42"/>
      <c r="EX272" s="42"/>
      <c r="EY272" s="42"/>
      <c r="EZ272" s="42"/>
      <c r="FA272" s="42"/>
      <c r="FB272" s="42"/>
      <c r="FC272" s="42"/>
      <c r="FD272" s="42"/>
      <c r="FE272" s="42"/>
      <c r="FF272" s="42"/>
      <c r="FG272" s="42"/>
      <c r="FH272" s="42"/>
      <c r="FI272" s="42"/>
      <c r="FJ272" s="42"/>
      <c r="FK272" s="42"/>
      <c r="FL272" s="42"/>
      <c r="FM272" s="42"/>
      <c r="FN272" s="42"/>
      <c r="FO272" s="42"/>
      <c r="FP272" s="42"/>
      <c r="FQ272" s="42"/>
      <c r="FR272" s="42"/>
      <c r="FS272" s="42"/>
      <c r="FT272" s="42"/>
      <c r="FU272" s="42"/>
      <c r="FV272" s="42"/>
      <c r="FW272" s="42"/>
      <c r="FX272" s="42"/>
      <c r="FY272" s="42"/>
      <c r="FZ272" s="42"/>
      <c r="GA272" s="42"/>
      <c r="GB272" s="42"/>
      <c r="GC272" s="42"/>
      <c r="GD272" s="42"/>
      <c r="GE272" s="42"/>
      <c r="GF272" s="42"/>
      <c r="GG272" s="42"/>
      <c r="GH272" s="42"/>
      <c r="GI272" s="42"/>
      <c r="GJ272" s="42"/>
      <c r="GK272" s="42"/>
      <c r="GL272" s="42"/>
      <c r="GM272" s="42"/>
      <c r="GN272" s="42"/>
      <c r="GO272" s="46"/>
      <c r="GP272" s="42"/>
      <c r="GQ272" s="140"/>
      <c r="GR272" s="46"/>
      <c r="GS272" s="42"/>
      <c r="GT272" s="140"/>
      <c r="GU272" s="42"/>
      <c r="GV272" s="42"/>
      <c r="GW272" s="42"/>
      <c r="GX272" s="42"/>
      <c r="GY272" s="42"/>
      <c r="GZ272" s="42"/>
      <c r="HA272" s="42"/>
      <c r="HB272" s="42"/>
      <c r="HC272" s="42"/>
      <c r="HD272" s="42"/>
      <c r="HE272" s="42"/>
      <c r="HF272" s="42"/>
      <c r="HG272" s="42"/>
      <c r="HH272" s="42"/>
      <c r="HI272" s="42"/>
      <c r="HJ272" s="42"/>
      <c r="HK272" s="42"/>
      <c r="HL272" s="42"/>
      <c r="HM272" s="42"/>
      <c r="HN272" s="42"/>
      <c r="HO272" s="42"/>
      <c r="HP272" s="42"/>
      <c r="HQ272" s="42"/>
      <c r="HR272" s="42"/>
      <c r="HS272" s="42"/>
      <c r="HT272" s="42"/>
      <c r="HU272" s="42"/>
    </row>
    <row r="273" spans="1:229" s="18" customFormat="1" ht="15.75" x14ac:dyDescent="0.25">
      <c r="A273" s="23" t="s">
        <v>502</v>
      </c>
      <c r="B273" s="159">
        <f t="shared" si="1188"/>
        <v>8335.7795999999998</v>
      </c>
      <c r="C273" s="159">
        <f t="shared" si="1189"/>
        <v>8335.7795999999998</v>
      </c>
      <c r="D273" s="42">
        <f t="shared" si="1235"/>
        <v>100</v>
      </c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6"/>
      <c r="Z273" s="42"/>
      <c r="AA273" s="42"/>
      <c r="AB273" s="42"/>
      <c r="AC273" s="42"/>
      <c r="AD273" s="42"/>
      <c r="AE273" s="42"/>
      <c r="AF273" s="42"/>
      <c r="AG273" s="42"/>
      <c r="AH273" s="46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>
        <v>1102.7796000000001</v>
      </c>
      <c r="AY273" s="42">
        <v>1102.7796000000001</v>
      </c>
      <c r="AZ273" s="42">
        <f t="shared" si="1199"/>
        <v>100</v>
      </c>
      <c r="BA273" s="42"/>
      <c r="BB273" s="42"/>
      <c r="BC273" s="42"/>
      <c r="BD273" s="143"/>
      <c r="BE273" s="143"/>
      <c r="BF273" s="143"/>
      <c r="BG273" s="42"/>
      <c r="BH273" s="42"/>
      <c r="BI273" s="140"/>
      <c r="BJ273" s="42"/>
      <c r="BK273" s="42"/>
      <c r="BL273" s="140"/>
      <c r="BM273" s="42"/>
      <c r="BN273" s="42"/>
      <c r="BO273" s="140"/>
      <c r="BP273" s="42"/>
      <c r="BQ273" s="42"/>
      <c r="BR273" s="140"/>
      <c r="BS273" s="42"/>
      <c r="BT273" s="42"/>
      <c r="BU273" s="42"/>
      <c r="BV273" s="42"/>
      <c r="BW273" s="42"/>
      <c r="BX273" s="140"/>
      <c r="BY273" s="42"/>
      <c r="BZ273" s="42"/>
      <c r="CA273" s="140"/>
      <c r="CB273" s="42"/>
      <c r="CC273" s="42"/>
      <c r="CD273" s="140"/>
      <c r="CE273" s="42"/>
      <c r="CF273" s="42"/>
      <c r="CG273" s="140"/>
      <c r="CH273" s="42"/>
      <c r="CI273" s="42"/>
      <c r="CJ273" s="140"/>
      <c r="CK273" s="42"/>
      <c r="CL273" s="42"/>
      <c r="CM273" s="42"/>
      <c r="CN273" s="42"/>
      <c r="CO273" s="42"/>
      <c r="CP273" s="46"/>
      <c r="CQ273" s="46"/>
      <c r="CR273" s="42"/>
      <c r="CS273" s="140"/>
      <c r="CT273" s="46"/>
      <c r="CU273" s="42"/>
      <c r="CV273" s="140"/>
      <c r="CW273" s="46"/>
      <c r="CX273" s="42"/>
      <c r="CY273" s="140"/>
      <c r="CZ273" s="46">
        <v>7233</v>
      </c>
      <c r="DA273" s="42">
        <v>7233</v>
      </c>
      <c r="DB273" s="42">
        <f t="shared" si="1095"/>
        <v>100</v>
      </c>
      <c r="DC273" s="46"/>
      <c r="DD273" s="42"/>
      <c r="DE273" s="140"/>
      <c r="DF273" s="46"/>
      <c r="DG273" s="42"/>
      <c r="DH273" s="140"/>
      <c r="DI273" s="42"/>
      <c r="DJ273" s="42"/>
      <c r="DK273" s="140"/>
      <c r="DL273" s="42"/>
      <c r="DM273" s="42"/>
      <c r="DN273" s="140"/>
      <c r="DO273" s="46"/>
      <c r="DP273" s="42"/>
      <c r="DQ273" s="140"/>
      <c r="DR273" s="46"/>
      <c r="DS273" s="42"/>
      <c r="DT273" s="140"/>
      <c r="DU273" s="46"/>
      <c r="DV273" s="42"/>
      <c r="DW273" s="140"/>
      <c r="DX273" s="46"/>
      <c r="DY273" s="42"/>
      <c r="DZ273" s="140"/>
      <c r="EA273" s="42"/>
      <c r="EB273" s="42"/>
      <c r="EC273" s="140"/>
      <c r="ED273" s="42"/>
      <c r="EE273" s="42"/>
      <c r="EF273" s="140"/>
      <c r="EG273" s="42"/>
      <c r="EH273" s="42"/>
      <c r="EI273" s="140"/>
      <c r="EJ273" s="42"/>
      <c r="EK273" s="42"/>
      <c r="EL273" s="140"/>
      <c r="EM273" s="42"/>
      <c r="EN273" s="42"/>
      <c r="EO273" s="140"/>
      <c r="EP273" s="42"/>
      <c r="EQ273" s="42"/>
      <c r="ER273" s="46"/>
      <c r="ES273" s="42"/>
      <c r="ET273" s="42"/>
      <c r="EU273" s="46"/>
      <c r="EV273" s="42"/>
      <c r="EW273" s="42"/>
      <c r="EX273" s="42"/>
      <c r="EY273" s="42"/>
      <c r="EZ273" s="42"/>
      <c r="FA273" s="42"/>
      <c r="FB273" s="42"/>
      <c r="FC273" s="42"/>
      <c r="FD273" s="42"/>
      <c r="FE273" s="42"/>
      <c r="FF273" s="42"/>
      <c r="FG273" s="42"/>
      <c r="FH273" s="42"/>
      <c r="FI273" s="42"/>
      <c r="FJ273" s="42"/>
      <c r="FK273" s="42"/>
      <c r="FL273" s="42"/>
      <c r="FM273" s="42"/>
      <c r="FN273" s="42"/>
      <c r="FO273" s="42"/>
      <c r="FP273" s="42"/>
      <c r="FQ273" s="42"/>
      <c r="FR273" s="42"/>
      <c r="FS273" s="42"/>
      <c r="FT273" s="42"/>
      <c r="FU273" s="42"/>
      <c r="FV273" s="42"/>
      <c r="FW273" s="42"/>
      <c r="FX273" s="42"/>
      <c r="FY273" s="42"/>
      <c r="FZ273" s="42"/>
      <c r="GA273" s="42"/>
      <c r="GB273" s="42"/>
      <c r="GC273" s="42"/>
      <c r="GD273" s="42"/>
      <c r="GE273" s="42"/>
      <c r="GF273" s="42"/>
      <c r="GG273" s="42"/>
      <c r="GH273" s="42"/>
      <c r="GI273" s="42"/>
      <c r="GJ273" s="42"/>
      <c r="GK273" s="42"/>
      <c r="GL273" s="42"/>
      <c r="GM273" s="42"/>
      <c r="GN273" s="42"/>
      <c r="GO273" s="46"/>
      <c r="GP273" s="42"/>
      <c r="GQ273" s="140"/>
      <c r="GR273" s="46"/>
      <c r="GS273" s="42"/>
      <c r="GT273" s="140"/>
      <c r="GU273" s="42"/>
      <c r="GV273" s="42"/>
      <c r="GW273" s="42"/>
      <c r="GX273" s="42"/>
      <c r="GY273" s="42"/>
      <c r="GZ273" s="42"/>
      <c r="HA273" s="42"/>
      <c r="HB273" s="42"/>
      <c r="HC273" s="42"/>
      <c r="HD273" s="42"/>
      <c r="HE273" s="42"/>
      <c r="HF273" s="42"/>
      <c r="HG273" s="42"/>
      <c r="HH273" s="42"/>
      <c r="HI273" s="42"/>
      <c r="HJ273" s="42"/>
      <c r="HK273" s="42"/>
      <c r="HL273" s="42"/>
      <c r="HM273" s="42"/>
      <c r="HN273" s="42"/>
      <c r="HO273" s="42"/>
      <c r="HP273" s="42"/>
      <c r="HQ273" s="42"/>
      <c r="HR273" s="42"/>
      <c r="HS273" s="42"/>
      <c r="HT273" s="42"/>
      <c r="HU273" s="42"/>
    </row>
    <row r="274" spans="1:229" s="18" customFormat="1" ht="15.75" x14ac:dyDescent="0.25">
      <c r="A274" s="23" t="s">
        <v>419</v>
      </c>
      <c r="B274" s="159">
        <f t="shared" si="1188"/>
        <v>8052</v>
      </c>
      <c r="C274" s="159">
        <f t="shared" si="1189"/>
        <v>8052</v>
      </c>
      <c r="D274" s="42">
        <f t="shared" si="1235"/>
        <v>100</v>
      </c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6"/>
      <c r="Z274" s="42"/>
      <c r="AA274" s="42"/>
      <c r="AB274" s="42"/>
      <c r="AC274" s="42"/>
      <c r="AD274" s="42"/>
      <c r="AE274" s="42"/>
      <c r="AF274" s="42"/>
      <c r="AG274" s="42"/>
      <c r="AH274" s="46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143"/>
      <c r="BE274" s="143"/>
      <c r="BF274" s="143"/>
      <c r="BG274" s="42"/>
      <c r="BH274" s="42"/>
      <c r="BI274" s="140"/>
      <c r="BJ274" s="42"/>
      <c r="BK274" s="42"/>
      <c r="BL274" s="140"/>
      <c r="BM274" s="42"/>
      <c r="BN274" s="42"/>
      <c r="BO274" s="140"/>
      <c r="BP274" s="42"/>
      <c r="BQ274" s="42"/>
      <c r="BR274" s="140"/>
      <c r="BS274" s="42"/>
      <c r="BT274" s="42"/>
      <c r="BU274" s="42"/>
      <c r="BV274" s="42"/>
      <c r="BW274" s="42"/>
      <c r="BX274" s="140"/>
      <c r="BY274" s="42"/>
      <c r="BZ274" s="42"/>
      <c r="CA274" s="140"/>
      <c r="CB274" s="42"/>
      <c r="CC274" s="42"/>
      <c r="CD274" s="140"/>
      <c r="CE274" s="42"/>
      <c r="CF274" s="42"/>
      <c r="CG274" s="140"/>
      <c r="CH274" s="42"/>
      <c r="CI274" s="42"/>
      <c r="CJ274" s="140"/>
      <c r="CK274" s="46"/>
      <c r="CL274" s="42"/>
      <c r="CM274" s="42"/>
      <c r="CN274" s="42"/>
      <c r="CO274" s="42"/>
      <c r="CP274" s="46"/>
      <c r="CQ274" s="46"/>
      <c r="CR274" s="42"/>
      <c r="CS274" s="140"/>
      <c r="CT274" s="46"/>
      <c r="CU274" s="42"/>
      <c r="CV274" s="140"/>
      <c r="CW274" s="46"/>
      <c r="CX274" s="42"/>
      <c r="CY274" s="140"/>
      <c r="CZ274" s="46">
        <v>8052</v>
      </c>
      <c r="DA274" s="42">
        <v>8052</v>
      </c>
      <c r="DB274" s="42">
        <f t="shared" si="1095"/>
        <v>100</v>
      </c>
      <c r="DC274" s="46"/>
      <c r="DD274" s="42"/>
      <c r="DE274" s="140"/>
      <c r="DF274" s="46"/>
      <c r="DG274" s="42"/>
      <c r="DH274" s="140"/>
      <c r="DI274" s="42"/>
      <c r="DJ274" s="42"/>
      <c r="DK274" s="140"/>
      <c r="DL274" s="42"/>
      <c r="DM274" s="42"/>
      <c r="DN274" s="140"/>
      <c r="DO274" s="46"/>
      <c r="DP274" s="42"/>
      <c r="DQ274" s="140"/>
      <c r="DR274" s="46"/>
      <c r="DS274" s="42"/>
      <c r="DT274" s="140"/>
      <c r="DU274" s="46"/>
      <c r="DV274" s="42"/>
      <c r="DW274" s="140"/>
      <c r="DX274" s="46"/>
      <c r="DY274" s="42"/>
      <c r="DZ274" s="140"/>
      <c r="EA274" s="42"/>
      <c r="EB274" s="42"/>
      <c r="EC274" s="140"/>
      <c r="ED274" s="42"/>
      <c r="EE274" s="42"/>
      <c r="EF274" s="140"/>
      <c r="EG274" s="42"/>
      <c r="EH274" s="42"/>
      <c r="EI274" s="140"/>
      <c r="EJ274" s="42"/>
      <c r="EK274" s="42"/>
      <c r="EL274" s="140"/>
      <c r="EM274" s="42"/>
      <c r="EN274" s="42"/>
      <c r="EO274" s="140"/>
      <c r="EP274" s="42"/>
      <c r="EQ274" s="42"/>
      <c r="ER274" s="46"/>
      <c r="ES274" s="42"/>
      <c r="ET274" s="42"/>
      <c r="EU274" s="46"/>
      <c r="EV274" s="42"/>
      <c r="EW274" s="42"/>
      <c r="EX274" s="42"/>
      <c r="EY274" s="42"/>
      <c r="EZ274" s="42"/>
      <c r="FA274" s="42"/>
      <c r="FB274" s="42"/>
      <c r="FC274" s="42"/>
      <c r="FD274" s="42"/>
      <c r="FE274" s="42"/>
      <c r="FF274" s="42"/>
      <c r="FG274" s="42"/>
      <c r="FH274" s="42"/>
      <c r="FI274" s="42"/>
      <c r="FJ274" s="42"/>
      <c r="FK274" s="42"/>
      <c r="FL274" s="42"/>
      <c r="FM274" s="42"/>
      <c r="FN274" s="42"/>
      <c r="FO274" s="42"/>
      <c r="FP274" s="42"/>
      <c r="FQ274" s="42"/>
      <c r="FR274" s="42"/>
      <c r="FS274" s="42"/>
      <c r="FT274" s="42"/>
      <c r="FU274" s="42"/>
      <c r="FV274" s="42"/>
      <c r="FW274" s="42"/>
      <c r="FX274" s="42"/>
      <c r="FY274" s="42"/>
      <c r="FZ274" s="42"/>
      <c r="GA274" s="42"/>
      <c r="GB274" s="42"/>
      <c r="GC274" s="42"/>
      <c r="GD274" s="42"/>
      <c r="GE274" s="42"/>
      <c r="GF274" s="42"/>
      <c r="GG274" s="42"/>
      <c r="GH274" s="42"/>
      <c r="GI274" s="42"/>
      <c r="GJ274" s="42"/>
      <c r="GK274" s="42"/>
      <c r="GL274" s="42"/>
      <c r="GM274" s="42"/>
      <c r="GN274" s="42"/>
      <c r="GO274" s="46"/>
      <c r="GP274" s="42"/>
      <c r="GQ274" s="140"/>
      <c r="GR274" s="46"/>
      <c r="GS274" s="42"/>
      <c r="GT274" s="140"/>
      <c r="GU274" s="42"/>
      <c r="GV274" s="42"/>
      <c r="GW274" s="42"/>
      <c r="GX274" s="42"/>
      <c r="GY274" s="42"/>
      <c r="GZ274" s="42"/>
      <c r="HA274" s="42"/>
      <c r="HB274" s="42"/>
      <c r="HC274" s="42"/>
      <c r="HD274" s="42"/>
      <c r="HE274" s="42"/>
      <c r="HF274" s="42"/>
      <c r="HG274" s="42"/>
      <c r="HH274" s="42"/>
      <c r="HI274" s="42"/>
      <c r="HJ274" s="42"/>
      <c r="HK274" s="42"/>
      <c r="HL274" s="42"/>
      <c r="HM274" s="42"/>
      <c r="HN274" s="42"/>
      <c r="HO274" s="42"/>
      <c r="HP274" s="42"/>
      <c r="HQ274" s="42"/>
      <c r="HR274" s="42"/>
      <c r="HS274" s="42"/>
      <c r="HT274" s="42"/>
      <c r="HU274" s="42"/>
    </row>
    <row r="275" spans="1:229" s="18" customFormat="1" ht="15.75" x14ac:dyDescent="0.25">
      <c r="A275" s="23" t="s">
        <v>503</v>
      </c>
      <c r="B275" s="159">
        <f t="shared" si="1188"/>
        <v>9708</v>
      </c>
      <c r="C275" s="159">
        <f t="shared" si="1189"/>
        <v>9708</v>
      </c>
      <c r="D275" s="42">
        <f t="shared" si="1235"/>
        <v>100</v>
      </c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6"/>
      <c r="Z275" s="42"/>
      <c r="AA275" s="42"/>
      <c r="AB275" s="42"/>
      <c r="AC275" s="42"/>
      <c r="AD275" s="42"/>
      <c r="AE275" s="42"/>
      <c r="AF275" s="42"/>
      <c r="AG275" s="42"/>
      <c r="AH275" s="46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>
        <v>1500</v>
      </c>
      <c r="AY275" s="42">
        <v>1500</v>
      </c>
      <c r="AZ275" s="42">
        <f t="shared" si="1199"/>
        <v>100</v>
      </c>
      <c r="BA275" s="42"/>
      <c r="BB275" s="42"/>
      <c r="BC275" s="42"/>
      <c r="BD275" s="143"/>
      <c r="BE275" s="143"/>
      <c r="BF275" s="143"/>
      <c r="BG275" s="42"/>
      <c r="BH275" s="42"/>
      <c r="BI275" s="140"/>
      <c r="BJ275" s="42"/>
      <c r="BK275" s="42"/>
      <c r="BL275" s="140"/>
      <c r="BM275" s="42"/>
      <c r="BN275" s="42"/>
      <c r="BO275" s="140"/>
      <c r="BP275" s="42"/>
      <c r="BQ275" s="42"/>
      <c r="BR275" s="140"/>
      <c r="BS275" s="42"/>
      <c r="BT275" s="42"/>
      <c r="BU275" s="42"/>
      <c r="BV275" s="42"/>
      <c r="BW275" s="42"/>
      <c r="BX275" s="140"/>
      <c r="BY275" s="42"/>
      <c r="BZ275" s="42"/>
      <c r="CA275" s="140"/>
      <c r="CB275" s="42"/>
      <c r="CC275" s="42"/>
      <c r="CD275" s="140"/>
      <c r="CE275" s="42"/>
      <c r="CF275" s="42"/>
      <c r="CG275" s="140"/>
      <c r="CH275" s="42"/>
      <c r="CI275" s="42"/>
      <c r="CJ275" s="140"/>
      <c r="CK275" s="42"/>
      <c r="CL275" s="42"/>
      <c r="CM275" s="42"/>
      <c r="CN275" s="42"/>
      <c r="CO275" s="42"/>
      <c r="CP275" s="46"/>
      <c r="CQ275" s="46"/>
      <c r="CR275" s="42"/>
      <c r="CS275" s="140"/>
      <c r="CT275" s="46"/>
      <c r="CU275" s="42"/>
      <c r="CV275" s="140"/>
      <c r="CW275" s="46"/>
      <c r="CX275" s="42"/>
      <c r="CY275" s="140"/>
      <c r="CZ275" s="46">
        <v>8208</v>
      </c>
      <c r="DA275" s="42">
        <v>8208</v>
      </c>
      <c r="DB275" s="42">
        <f t="shared" si="1095"/>
        <v>100</v>
      </c>
      <c r="DC275" s="46"/>
      <c r="DD275" s="42"/>
      <c r="DE275" s="140"/>
      <c r="DF275" s="46"/>
      <c r="DG275" s="42"/>
      <c r="DH275" s="140"/>
      <c r="DI275" s="42"/>
      <c r="DJ275" s="42"/>
      <c r="DK275" s="140"/>
      <c r="DL275" s="42"/>
      <c r="DM275" s="42"/>
      <c r="DN275" s="140"/>
      <c r="DO275" s="46"/>
      <c r="DP275" s="42"/>
      <c r="DQ275" s="140"/>
      <c r="DR275" s="46"/>
      <c r="DS275" s="42"/>
      <c r="DT275" s="140"/>
      <c r="DU275" s="46"/>
      <c r="DV275" s="42"/>
      <c r="DW275" s="140"/>
      <c r="DX275" s="46"/>
      <c r="DY275" s="42"/>
      <c r="DZ275" s="140"/>
      <c r="EA275" s="42"/>
      <c r="EB275" s="42"/>
      <c r="EC275" s="140"/>
      <c r="ED275" s="42"/>
      <c r="EE275" s="42"/>
      <c r="EF275" s="140"/>
      <c r="EG275" s="42"/>
      <c r="EH275" s="42"/>
      <c r="EI275" s="140"/>
      <c r="EJ275" s="42"/>
      <c r="EK275" s="42"/>
      <c r="EL275" s="140"/>
      <c r="EM275" s="42"/>
      <c r="EN275" s="42"/>
      <c r="EO275" s="140"/>
      <c r="EP275" s="42"/>
      <c r="EQ275" s="42"/>
      <c r="ER275" s="46"/>
      <c r="ES275" s="42"/>
      <c r="ET275" s="42"/>
      <c r="EU275" s="46"/>
      <c r="EV275" s="42"/>
      <c r="EW275" s="42"/>
      <c r="EX275" s="42"/>
      <c r="EY275" s="42"/>
      <c r="EZ275" s="42"/>
      <c r="FA275" s="42"/>
      <c r="FB275" s="42"/>
      <c r="FC275" s="42"/>
      <c r="FD275" s="42"/>
      <c r="FE275" s="42"/>
      <c r="FF275" s="42"/>
      <c r="FG275" s="42"/>
      <c r="FH275" s="42"/>
      <c r="FI275" s="42"/>
      <c r="FJ275" s="42"/>
      <c r="FK275" s="42"/>
      <c r="FL275" s="42"/>
      <c r="FM275" s="42"/>
      <c r="FN275" s="42"/>
      <c r="FO275" s="42"/>
      <c r="FP275" s="42"/>
      <c r="FQ275" s="42"/>
      <c r="FR275" s="42"/>
      <c r="FS275" s="42"/>
      <c r="FT275" s="42"/>
      <c r="FU275" s="42"/>
      <c r="FV275" s="42"/>
      <c r="FW275" s="42"/>
      <c r="FX275" s="42"/>
      <c r="FY275" s="42"/>
      <c r="FZ275" s="42"/>
      <c r="GA275" s="42"/>
      <c r="GB275" s="42"/>
      <c r="GC275" s="42"/>
      <c r="GD275" s="42"/>
      <c r="GE275" s="42"/>
      <c r="GF275" s="42"/>
      <c r="GG275" s="42"/>
      <c r="GH275" s="42"/>
      <c r="GI275" s="42"/>
      <c r="GJ275" s="42"/>
      <c r="GK275" s="42"/>
      <c r="GL275" s="42"/>
      <c r="GM275" s="42"/>
      <c r="GN275" s="42"/>
      <c r="GO275" s="46"/>
      <c r="GP275" s="42"/>
      <c r="GQ275" s="140"/>
      <c r="GR275" s="46"/>
      <c r="GS275" s="42"/>
      <c r="GT275" s="140"/>
      <c r="GU275" s="42"/>
      <c r="GV275" s="42"/>
      <c r="GW275" s="42"/>
      <c r="GX275" s="42"/>
      <c r="GY275" s="42"/>
      <c r="GZ275" s="42"/>
      <c r="HA275" s="42"/>
      <c r="HB275" s="42"/>
      <c r="HC275" s="42"/>
      <c r="HD275" s="42"/>
      <c r="HE275" s="42"/>
      <c r="HF275" s="42"/>
      <c r="HG275" s="42"/>
      <c r="HH275" s="42"/>
      <c r="HI275" s="42"/>
      <c r="HJ275" s="42"/>
      <c r="HK275" s="42"/>
      <c r="HL275" s="42"/>
      <c r="HM275" s="42"/>
      <c r="HN275" s="42"/>
      <c r="HO275" s="42"/>
      <c r="HP275" s="42"/>
      <c r="HQ275" s="42"/>
      <c r="HR275" s="42"/>
      <c r="HS275" s="42"/>
      <c r="HT275" s="42"/>
      <c r="HU275" s="42"/>
    </row>
    <row r="276" spans="1:229" s="18" customFormat="1" ht="15.75" x14ac:dyDescent="0.25">
      <c r="A276" s="23" t="s">
        <v>504</v>
      </c>
      <c r="B276" s="159">
        <f t="shared" si="1188"/>
        <v>6138</v>
      </c>
      <c r="C276" s="159">
        <f t="shared" si="1189"/>
        <v>6138</v>
      </c>
      <c r="D276" s="42">
        <f t="shared" si="1235"/>
        <v>100</v>
      </c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6"/>
      <c r="Z276" s="42"/>
      <c r="AA276" s="42"/>
      <c r="AB276" s="42"/>
      <c r="AC276" s="42"/>
      <c r="AD276" s="42"/>
      <c r="AE276" s="42"/>
      <c r="AF276" s="42"/>
      <c r="AG276" s="42"/>
      <c r="AH276" s="46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143"/>
      <c r="BE276" s="143"/>
      <c r="BF276" s="143"/>
      <c r="BG276" s="42"/>
      <c r="BH276" s="42"/>
      <c r="BI276" s="140"/>
      <c r="BJ276" s="42"/>
      <c r="BK276" s="42"/>
      <c r="BL276" s="140"/>
      <c r="BM276" s="42"/>
      <c r="BN276" s="42"/>
      <c r="BO276" s="140"/>
      <c r="BP276" s="42"/>
      <c r="BQ276" s="42"/>
      <c r="BR276" s="140"/>
      <c r="BS276" s="42"/>
      <c r="BT276" s="42"/>
      <c r="BU276" s="140"/>
      <c r="BV276" s="42"/>
      <c r="BW276" s="42"/>
      <c r="BX276" s="140"/>
      <c r="BY276" s="42"/>
      <c r="BZ276" s="42"/>
      <c r="CA276" s="140"/>
      <c r="CB276" s="42"/>
      <c r="CC276" s="42"/>
      <c r="CD276" s="140"/>
      <c r="CE276" s="42"/>
      <c r="CF276" s="42"/>
      <c r="CG276" s="140"/>
      <c r="CH276" s="42"/>
      <c r="CI276" s="42"/>
      <c r="CJ276" s="140"/>
      <c r="CK276" s="42"/>
      <c r="CL276" s="42"/>
      <c r="CM276" s="140"/>
      <c r="CN276" s="42"/>
      <c r="CO276" s="42"/>
      <c r="CP276" s="46"/>
      <c r="CQ276" s="46"/>
      <c r="CR276" s="42"/>
      <c r="CS276" s="140"/>
      <c r="CT276" s="46"/>
      <c r="CU276" s="42"/>
      <c r="CV276" s="140"/>
      <c r="CW276" s="46"/>
      <c r="CX276" s="42"/>
      <c r="CY276" s="140"/>
      <c r="CZ276" s="46">
        <v>6138</v>
      </c>
      <c r="DA276" s="42">
        <v>6138</v>
      </c>
      <c r="DB276" s="42">
        <f t="shared" si="1095"/>
        <v>100</v>
      </c>
      <c r="DC276" s="46"/>
      <c r="DD276" s="42"/>
      <c r="DE276" s="140"/>
      <c r="DF276" s="46"/>
      <c r="DG276" s="42"/>
      <c r="DH276" s="140"/>
      <c r="DI276" s="42"/>
      <c r="DJ276" s="42"/>
      <c r="DK276" s="140"/>
      <c r="DL276" s="42"/>
      <c r="DM276" s="42"/>
      <c r="DN276" s="140"/>
      <c r="DO276" s="46"/>
      <c r="DP276" s="42"/>
      <c r="DQ276" s="140"/>
      <c r="DR276" s="46"/>
      <c r="DS276" s="42"/>
      <c r="DT276" s="140"/>
      <c r="DU276" s="46"/>
      <c r="DV276" s="42"/>
      <c r="DW276" s="140"/>
      <c r="DX276" s="46"/>
      <c r="DY276" s="42"/>
      <c r="DZ276" s="140"/>
      <c r="EA276" s="42"/>
      <c r="EB276" s="42"/>
      <c r="EC276" s="140"/>
      <c r="ED276" s="42"/>
      <c r="EE276" s="42"/>
      <c r="EF276" s="140"/>
      <c r="EG276" s="42"/>
      <c r="EH276" s="42"/>
      <c r="EI276" s="140"/>
      <c r="EJ276" s="42"/>
      <c r="EK276" s="42"/>
      <c r="EL276" s="140"/>
      <c r="EM276" s="42"/>
      <c r="EN276" s="42"/>
      <c r="EO276" s="140"/>
      <c r="EP276" s="42"/>
      <c r="EQ276" s="42"/>
      <c r="ER276" s="46"/>
      <c r="ES276" s="42"/>
      <c r="ET276" s="42"/>
      <c r="EU276" s="46"/>
      <c r="EV276" s="42"/>
      <c r="EW276" s="42"/>
      <c r="EX276" s="42"/>
      <c r="EY276" s="42"/>
      <c r="EZ276" s="42"/>
      <c r="FA276" s="42"/>
      <c r="FB276" s="42"/>
      <c r="FC276" s="42"/>
      <c r="FD276" s="42"/>
      <c r="FE276" s="42"/>
      <c r="FF276" s="42"/>
      <c r="FG276" s="42"/>
      <c r="FH276" s="42"/>
      <c r="FI276" s="42"/>
      <c r="FJ276" s="42"/>
      <c r="FK276" s="42"/>
      <c r="FL276" s="42"/>
      <c r="FM276" s="42"/>
      <c r="FN276" s="42"/>
      <c r="FO276" s="42"/>
      <c r="FP276" s="42"/>
      <c r="FQ276" s="42"/>
      <c r="FR276" s="42"/>
      <c r="FS276" s="42"/>
      <c r="FT276" s="42"/>
      <c r="FU276" s="42"/>
      <c r="FV276" s="42"/>
      <c r="FW276" s="42"/>
      <c r="FX276" s="42"/>
      <c r="FY276" s="42"/>
      <c r="FZ276" s="42"/>
      <c r="GA276" s="42"/>
      <c r="GB276" s="42"/>
      <c r="GC276" s="42"/>
      <c r="GD276" s="42"/>
      <c r="GE276" s="42"/>
      <c r="GF276" s="42"/>
      <c r="GG276" s="42"/>
      <c r="GH276" s="42"/>
      <c r="GI276" s="42"/>
      <c r="GJ276" s="42"/>
      <c r="GK276" s="42"/>
      <c r="GL276" s="42"/>
      <c r="GM276" s="42"/>
      <c r="GN276" s="42"/>
      <c r="GO276" s="46"/>
      <c r="GP276" s="42"/>
      <c r="GQ276" s="140"/>
      <c r="GR276" s="46"/>
      <c r="GS276" s="42"/>
      <c r="GT276" s="140"/>
      <c r="GU276" s="42"/>
      <c r="GV276" s="42"/>
      <c r="GW276" s="42"/>
      <c r="GX276" s="42"/>
      <c r="GY276" s="42"/>
      <c r="GZ276" s="42"/>
      <c r="HA276" s="42"/>
      <c r="HB276" s="42"/>
      <c r="HC276" s="42"/>
      <c r="HD276" s="42"/>
      <c r="HE276" s="42"/>
      <c r="HF276" s="42"/>
      <c r="HG276" s="42"/>
      <c r="HH276" s="42"/>
      <c r="HI276" s="42"/>
      <c r="HJ276" s="42"/>
      <c r="HK276" s="42"/>
      <c r="HL276" s="42"/>
      <c r="HM276" s="42"/>
      <c r="HN276" s="42"/>
      <c r="HO276" s="42"/>
      <c r="HP276" s="42"/>
      <c r="HQ276" s="42"/>
      <c r="HR276" s="42"/>
      <c r="HS276" s="42"/>
      <c r="HT276" s="42"/>
      <c r="HU276" s="42"/>
    </row>
    <row r="277" spans="1:229" s="19" customFormat="1" ht="31.5" x14ac:dyDescent="0.25">
      <c r="A277" s="22" t="s">
        <v>349</v>
      </c>
      <c r="B277" s="158">
        <f t="shared" si="1188"/>
        <v>205678.72131000002</v>
      </c>
      <c r="C277" s="158">
        <f t="shared" si="1189"/>
        <v>142392.92570000002</v>
      </c>
      <c r="D277" s="48">
        <f t="shared" ref="D277" si="1236">C277/B277*100</f>
        <v>69.230752113333423</v>
      </c>
      <c r="E277" s="49">
        <f t="shared" ref="E277:BF277" si="1237">E278+E279+E280+E281+E282+E284+E285+E286</f>
        <v>0</v>
      </c>
      <c r="F277" s="49">
        <f t="shared" si="1237"/>
        <v>0</v>
      </c>
      <c r="G277" s="49">
        <f t="shared" si="1237"/>
        <v>0</v>
      </c>
      <c r="H277" s="49">
        <f t="shared" si="1237"/>
        <v>0</v>
      </c>
      <c r="I277" s="49">
        <f t="shared" si="1237"/>
        <v>0</v>
      </c>
      <c r="J277" s="49">
        <f t="shared" si="1237"/>
        <v>0</v>
      </c>
      <c r="K277" s="49">
        <f t="shared" ref="K277:M277" si="1238">K278+K279+K280+K281+K282+K284+K285+K286</f>
        <v>0</v>
      </c>
      <c r="L277" s="49">
        <f t="shared" si="1238"/>
        <v>0</v>
      </c>
      <c r="M277" s="49">
        <f t="shared" si="1238"/>
        <v>0</v>
      </c>
      <c r="N277" s="49">
        <f t="shared" ref="N277:P277" si="1239">N278+N279+N280+N281+N282+N284+N285+N286</f>
        <v>0</v>
      </c>
      <c r="O277" s="49">
        <f t="shared" si="1239"/>
        <v>0</v>
      </c>
      <c r="P277" s="49">
        <f t="shared" si="1239"/>
        <v>0</v>
      </c>
      <c r="Q277" s="49">
        <f t="shared" ref="Q277:S277" si="1240">Q278+Q279+Q280+Q281+Q282+Q284+Q285+Q286</f>
        <v>0</v>
      </c>
      <c r="R277" s="49">
        <f t="shared" si="1240"/>
        <v>0</v>
      </c>
      <c r="S277" s="49">
        <f t="shared" si="1240"/>
        <v>0</v>
      </c>
      <c r="T277" s="49">
        <f t="shared" ref="T277:V277" si="1241">T278+T279+T280+T281+T282+T284+T285+T286</f>
        <v>0</v>
      </c>
      <c r="U277" s="49">
        <f t="shared" si="1241"/>
        <v>0</v>
      </c>
      <c r="V277" s="49">
        <f t="shared" si="1241"/>
        <v>0</v>
      </c>
      <c r="W277" s="49">
        <f t="shared" si="1237"/>
        <v>608.86350000000004</v>
      </c>
      <c r="X277" s="49">
        <f t="shared" si="1237"/>
        <v>608.86350000000004</v>
      </c>
      <c r="Y277" s="49">
        <f t="shared" si="1196"/>
        <v>100</v>
      </c>
      <c r="Z277" s="49">
        <f t="shared" si="1237"/>
        <v>0</v>
      </c>
      <c r="AA277" s="49">
        <f t="shared" si="1237"/>
        <v>0</v>
      </c>
      <c r="AB277" s="49">
        <f t="shared" si="1237"/>
        <v>0</v>
      </c>
      <c r="AC277" s="49">
        <f t="shared" si="1237"/>
        <v>0</v>
      </c>
      <c r="AD277" s="49">
        <f t="shared" si="1237"/>
        <v>0</v>
      </c>
      <c r="AE277" s="49">
        <f t="shared" si="1237"/>
        <v>0</v>
      </c>
      <c r="AF277" s="49"/>
      <c r="AG277" s="49"/>
      <c r="AH277" s="49"/>
      <c r="AI277" s="49">
        <f t="shared" si="1237"/>
        <v>0</v>
      </c>
      <c r="AJ277" s="49">
        <f t="shared" si="1237"/>
        <v>0</v>
      </c>
      <c r="AK277" s="49">
        <f t="shared" si="1237"/>
        <v>0</v>
      </c>
      <c r="AL277" s="49"/>
      <c r="AM277" s="49"/>
      <c r="AN277" s="48"/>
      <c r="AO277" s="49">
        <f t="shared" ref="AO277:AP277" si="1242">AO278+AO279+AO280+AO281+AO282+AO284+AO285+AO286</f>
        <v>64.912859999999995</v>
      </c>
      <c r="AP277" s="49">
        <f t="shared" si="1242"/>
        <v>64.912859999999995</v>
      </c>
      <c r="AQ277" s="48">
        <f>AP277/AO277*100</f>
        <v>100</v>
      </c>
      <c r="AR277" s="49"/>
      <c r="AS277" s="49"/>
      <c r="AT277" s="48"/>
      <c r="AU277" s="49">
        <f t="shared" si="1237"/>
        <v>0</v>
      </c>
      <c r="AV277" s="49">
        <f t="shared" si="1237"/>
        <v>0</v>
      </c>
      <c r="AW277" s="49">
        <f t="shared" si="1237"/>
        <v>0</v>
      </c>
      <c r="AX277" s="49">
        <f>SUM(AX278:AX286)</f>
        <v>3000</v>
      </c>
      <c r="AY277" s="49">
        <f>SUM(AY278:AY286)</f>
        <v>2713.442</v>
      </c>
      <c r="AZ277" s="48">
        <f t="shared" si="1199"/>
        <v>90.448066666666676</v>
      </c>
      <c r="BA277" s="49">
        <f t="shared" si="1237"/>
        <v>10000</v>
      </c>
      <c r="BB277" s="49">
        <f t="shared" si="1237"/>
        <v>10000</v>
      </c>
      <c r="BC277" s="48">
        <f t="shared" ref="BC277" si="1243">BB277/BA277*100</f>
        <v>100</v>
      </c>
      <c r="BD277" s="49">
        <f t="shared" si="1237"/>
        <v>23906.1</v>
      </c>
      <c r="BE277" s="49">
        <f t="shared" si="1237"/>
        <v>15133.37868</v>
      </c>
      <c r="BF277" s="49">
        <f t="shared" si="1237"/>
        <v>63.303419127335701</v>
      </c>
      <c r="BG277" s="49">
        <f t="shared" ref="BG277:CO277" si="1244">BG278+BG279+BG280+BG281+BG282+BG284+BG285+BG286</f>
        <v>23364.04495</v>
      </c>
      <c r="BH277" s="49">
        <f t="shared" si="1244"/>
        <v>19262.06162</v>
      </c>
      <c r="BI277" s="49">
        <f>BH277/BG277*100</f>
        <v>82.443179942606648</v>
      </c>
      <c r="BJ277" s="49">
        <f t="shared" ref="BJ277:BL277" si="1245">BJ278+BJ279+BJ280+BJ281+BJ282+BJ284+BJ285+BJ286</f>
        <v>0</v>
      </c>
      <c r="BK277" s="49">
        <f t="shared" si="1245"/>
        <v>0</v>
      </c>
      <c r="BL277" s="49">
        <f t="shared" si="1245"/>
        <v>0</v>
      </c>
      <c r="BM277" s="49">
        <f t="shared" si="1244"/>
        <v>3488.1</v>
      </c>
      <c r="BN277" s="49">
        <f t="shared" si="1244"/>
        <v>2107.2061400000002</v>
      </c>
      <c r="BO277" s="49">
        <f t="shared" si="1244"/>
        <v>60.411288093804657</v>
      </c>
      <c r="BP277" s="49">
        <f t="shared" ref="BP277:BQ277" si="1246">BP278+BP279+BP280+BP281+BP282+BP284+BP285+BP286</f>
        <v>560</v>
      </c>
      <c r="BQ277" s="49">
        <f t="shared" si="1246"/>
        <v>34.886000000000003</v>
      </c>
      <c r="BR277" s="49">
        <f t="shared" ref="BR277:BR278" si="1247">BQ277/BP277*100</f>
        <v>6.2296428571428581</v>
      </c>
      <c r="BS277" s="49">
        <f t="shared" si="1244"/>
        <v>0</v>
      </c>
      <c r="BT277" s="49">
        <f t="shared" si="1244"/>
        <v>0</v>
      </c>
      <c r="BU277" s="49">
        <f t="shared" si="1244"/>
        <v>0</v>
      </c>
      <c r="BV277" s="49">
        <f t="shared" si="1244"/>
        <v>0</v>
      </c>
      <c r="BW277" s="49">
        <f t="shared" si="1244"/>
        <v>0</v>
      </c>
      <c r="BX277" s="49">
        <f t="shared" si="1244"/>
        <v>0</v>
      </c>
      <c r="BY277" s="49">
        <f t="shared" si="1244"/>
        <v>0</v>
      </c>
      <c r="BZ277" s="49">
        <f t="shared" si="1244"/>
        <v>0</v>
      </c>
      <c r="CA277" s="49">
        <f t="shared" si="1244"/>
        <v>0</v>
      </c>
      <c r="CB277" s="49">
        <f t="shared" ref="CB277:CD277" si="1248">CB278+CB279+CB280+CB281+CB282+CB284+CB285+CB286</f>
        <v>0</v>
      </c>
      <c r="CC277" s="49">
        <f t="shared" si="1248"/>
        <v>0</v>
      </c>
      <c r="CD277" s="49">
        <f t="shared" si="1248"/>
        <v>0</v>
      </c>
      <c r="CE277" s="49">
        <f t="shared" si="1244"/>
        <v>0</v>
      </c>
      <c r="CF277" s="49">
        <f t="shared" si="1244"/>
        <v>0</v>
      </c>
      <c r="CG277" s="49">
        <f t="shared" si="1244"/>
        <v>0</v>
      </c>
      <c r="CH277" s="49">
        <f t="shared" si="1244"/>
        <v>0</v>
      </c>
      <c r="CI277" s="49">
        <f t="shared" si="1244"/>
        <v>0</v>
      </c>
      <c r="CJ277" s="49">
        <f t="shared" si="1244"/>
        <v>0</v>
      </c>
      <c r="CK277" s="49">
        <f t="shared" si="1244"/>
        <v>0</v>
      </c>
      <c r="CL277" s="49">
        <f t="shared" si="1244"/>
        <v>0</v>
      </c>
      <c r="CM277" s="48"/>
      <c r="CN277" s="49">
        <f t="shared" si="1244"/>
        <v>318.39999999999998</v>
      </c>
      <c r="CO277" s="49">
        <f t="shared" si="1244"/>
        <v>0</v>
      </c>
      <c r="CP277" s="49"/>
      <c r="CQ277" s="49">
        <f t="shared" ref="CQ277:CX277" si="1249">CQ278+CQ279+CQ280+CQ281+CQ282+CQ284+CQ285+CQ286</f>
        <v>0</v>
      </c>
      <c r="CR277" s="49">
        <f t="shared" si="1249"/>
        <v>0</v>
      </c>
      <c r="CS277" s="49">
        <f t="shared" si="1249"/>
        <v>0</v>
      </c>
      <c r="CT277" s="49">
        <f t="shared" ref="CT277:CV277" si="1250">CT278+CT279+CT280+CT281+CT282+CT284+CT285+CT286</f>
        <v>0</v>
      </c>
      <c r="CU277" s="49">
        <f t="shared" si="1250"/>
        <v>0</v>
      </c>
      <c r="CV277" s="49">
        <f t="shared" si="1250"/>
        <v>0</v>
      </c>
      <c r="CW277" s="49">
        <f t="shared" si="1249"/>
        <v>4986</v>
      </c>
      <c r="CX277" s="49">
        <f t="shared" si="1249"/>
        <v>2915.0861800000002</v>
      </c>
      <c r="CY277" s="49">
        <f t="shared" si="159"/>
        <v>58.465426795026076</v>
      </c>
      <c r="CZ277" s="49">
        <f>SUM(CZ278:CZ286)</f>
        <v>45633</v>
      </c>
      <c r="DA277" s="49">
        <f>SUM(DA278:DA286)</f>
        <v>45280.948709999997</v>
      </c>
      <c r="DB277" s="48">
        <f t="shared" si="1095"/>
        <v>99.228516008151985</v>
      </c>
      <c r="DC277" s="49">
        <f t="shared" ref="DC277:DD277" si="1251">DC278+DC279+DC280+DC281+DC282+DC284+DC285+DC286</f>
        <v>6804.6</v>
      </c>
      <c r="DD277" s="49">
        <f t="shared" si="1251"/>
        <v>3080.58437</v>
      </c>
      <c r="DE277" s="49">
        <f>DD277/DC277*100</f>
        <v>45.272086088822263</v>
      </c>
      <c r="DF277" s="49">
        <f t="shared" ref="DF277:DG277" si="1252">DF278+DF279+DF280+DF281+DF282+DF284+DF285+DF286</f>
        <v>1160.0999999999999</v>
      </c>
      <c r="DG277" s="49">
        <f t="shared" si="1252"/>
        <v>30</v>
      </c>
      <c r="DH277" s="49">
        <f>DG277/DF277*100</f>
        <v>2.5859839668994056</v>
      </c>
      <c r="DI277" s="49">
        <f t="shared" ref="DI277:DN277" si="1253">DI278+DI279+DI280+DI281+DI282+DI284+DI285+DI286</f>
        <v>12500</v>
      </c>
      <c r="DJ277" s="49">
        <f t="shared" si="1253"/>
        <v>5500</v>
      </c>
      <c r="DK277" s="49">
        <f t="shared" si="1253"/>
        <v>44</v>
      </c>
      <c r="DL277" s="49">
        <f t="shared" si="1253"/>
        <v>4500</v>
      </c>
      <c r="DM277" s="49">
        <f t="shared" si="1253"/>
        <v>4423.7770499999997</v>
      </c>
      <c r="DN277" s="49">
        <f t="shared" si="1253"/>
        <v>98.306156666666652</v>
      </c>
      <c r="DO277" s="49">
        <f t="shared" ref="DO277:DQ277" si="1254">DO278+DO279+DO280+DO281+DO282+DO284+DO285+DO286</f>
        <v>0</v>
      </c>
      <c r="DP277" s="49">
        <f t="shared" si="1254"/>
        <v>0</v>
      </c>
      <c r="DQ277" s="49">
        <f t="shared" si="1254"/>
        <v>0</v>
      </c>
      <c r="DR277" s="49">
        <f t="shared" ref="DR277:DT277" si="1255">DR278+DR279+DR280+DR281+DR282+DR284+DR285+DR286</f>
        <v>0</v>
      </c>
      <c r="DS277" s="49">
        <f t="shared" si="1255"/>
        <v>0</v>
      </c>
      <c r="DT277" s="49">
        <f t="shared" si="1255"/>
        <v>0</v>
      </c>
      <c r="DU277" s="49">
        <f t="shared" ref="DU277:DW277" si="1256">DU278+DU279+DU280+DU281+DU282+DU284+DU285+DU286</f>
        <v>0</v>
      </c>
      <c r="DV277" s="49">
        <f t="shared" si="1256"/>
        <v>0</v>
      </c>
      <c r="DW277" s="49">
        <f t="shared" si="1256"/>
        <v>0</v>
      </c>
      <c r="DX277" s="49">
        <f t="shared" ref="DX277:EB277" si="1257">DX278+DX279+DX280+DX281+DX282+DX284+DX285+DX286</f>
        <v>0</v>
      </c>
      <c r="DY277" s="49">
        <f t="shared" si="1257"/>
        <v>0</v>
      </c>
      <c r="DZ277" s="49">
        <f t="shared" si="1257"/>
        <v>0</v>
      </c>
      <c r="EA277" s="49"/>
      <c r="EB277" s="49">
        <f t="shared" si="1257"/>
        <v>0</v>
      </c>
      <c r="EC277" s="49"/>
      <c r="ED277" s="49"/>
      <c r="EE277" s="49">
        <f t="shared" ref="EE277" si="1258">EE278+EE279+EE280+EE281+EE282+EE284+EE285+EE286</f>
        <v>0</v>
      </c>
      <c r="EF277" s="49"/>
      <c r="EG277" s="49">
        <f>SUM(EG278:EG286)</f>
        <v>46746.399999999994</v>
      </c>
      <c r="EH277" s="49">
        <f>SUM(EH278:EH286)</f>
        <v>14349.58259</v>
      </c>
      <c r="EI277" s="48">
        <f t="shared" ref="EI277" si="1259">EH277/EG277*100</f>
        <v>30.69665811698869</v>
      </c>
      <c r="EJ277" s="49">
        <f t="shared" ref="EJ277:EL277" si="1260">EJ278+EJ279+EJ280+EJ281+EJ282+EJ284+EJ285+EJ286</f>
        <v>0</v>
      </c>
      <c r="EK277" s="49">
        <f t="shared" si="1260"/>
        <v>0</v>
      </c>
      <c r="EL277" s="49">
        <f t="shared" si="1260"/>
        <v>0</v>
      </c>
      <c r="EM277" s="49">
        <f t="shared" ref="EM277:EO277" si="1261">EM278+EM279+EM280+EM281+EM282+EM284+EM285+EM286</f>
        <v>0</v>
      </c>
      <c r="EN277" s="49">
        <f t="shared" si="1261"/>
        <v>0</v>
      </c>
      <c r="EO277" s="49">
        <f t="shared" si="1261"/>
        <v>0</v>
      </c>
      <c r="EP277" s="49">
        <f t="shared" ref="EP277:EQ277" si="1262">EP278+EP279+EP280+EP281+EP282+EP284+EP285+EP286</f>
        <v>0</v>
      </c>
      <c r="EQ277" s="49">
        <f t="shared" si="1262"/>
        <v>0</v>
      </c>
      <c r="ER277" s="49"/>
      <c r="ES277" s="49">
        <f t="shared" ref="ES277:ET277" si="1263">ES278+ES279+ES280+ES281+ES282+ES284+ES285+ES286</f>
        <v>0</v>
      </c>
      <c r="ET277" s="49">
        <f t="shared" si="1263"/>
        <v>0</v>
      </c>
      <c r="EU277" s="49"/>
      <c r="EV277" s="49">
        <f t="shared" ref="EV277:EX277" si="1264">EV278+EV279+EV280+EV281+EV282+EV284+EV285+EV286</f>
        <v>0</v>
      </c>
      <c r="EW277" s="49">
        <f t="shared" si="1264"/>
        <v>0</v>
      </c>
      <c r="EX277" s="49">
        <f t="shared" si="1264"/>
        <v>0</v>
      </c>
      <c r="EY277" s="49"/>
      <c r="EZ277" s="49"/>
      <c r="FA277" s="48"/>
      <c r="FB277" s="49">
        <f t="shared" ref="FB277:FC277" si="1265">FB278+FB279+FB280+FB281+FB282+FB284+FB285+FB286</f>
        <v>0</v>
      </c>
      <c r="FC277" s="49">
        <f t="shared" si="1265"/>
        <v>0</v>
      </c>
      <c r="FD277" s="48"/>
      <c r="FE277" s="49">
        <f t="shared" ref="FE277:FF277" si="1266">FE278+FE279+FE280+FE281+FE282+FE284+FE285+FE286</f>
        <v>0</v>
      </c>
      <c r="FF277" s="49">
        <f t="shared" si="1266"/>
        <v>0</v>
      </c>
      <c r="FG277" s="48"/>
      <c r="FH277" s="49">
        <f t="shared" ref="FH277:FI277" si="1267">FH278+FH279+FH280+FH281+FH282+FH284+FH285+FH286</f>
        <v>3000</v>
      </c>
      <c r="FI277" s="49">
        <f t="shared" si="1267"/>
        <v>3000</v>
      </c>
      <c r="FJ277" s="48">
        <f t="shared" ref="FJ277:FJ278" si="1268">FI277/FH277*100</f>
        <v>100</v>
      </c>
      <c r="FK277" s="49">
        <f t="shared" ref="FK277:FL277" si="1269">FK278+FK279+FK280+FK281+FK282+FK284+FK285+FK286</f>
        <v>3266.2</v>
      </c>
      <c r="FL277" s="49">
        <f t="shared" si="1269"/>
        <v>3266.2</v>
      </c>
      <c r="FM277" s="48">
        <f t="shared" ref="FM277:FM278" si="1270">FL277/FK277*100</f>
        <v>100</v>
      </c>
      <c r="FN277" s="49">
        <f t="shared" ref="FN277:FO277" si="1271">FN278+FN279+FN280+FN281+FN282+FN284+FN285+FN286</f>
        <v>0</v>
      </c>
      <c r="FO277" s="49">
        <f t="shared" si="1271"/>
        <v>0</v>
      </c>
      <c r="FP277" s="48"/>
      <c r="FQ277" s="49">
        <f t="shared" ref="FQ277:FR277" si="1272">FQ278+FQ279+FQ280+FQ281+FQ282+FQ284+FQ285+FQ286</f>
        <v>11772</v>
      </c>
      <c r="FR277" s="49">
        <f t="shared" si="1272"/>
        <v>10621.995999999999</v>
      </c>
      <c r="FS277" s="48">
        <f>FR277/FQ277*100</f>
        <v>90.231022765885143</v>
      </c>
      <c r="FT277" s="49"/>
      <c r="FU277" s="49"/>
      <c r="FV277" s="48"/>
      <c r="FW277" s="49"/>
      <c r="FX277" s="49"/>
      <c r="FY277" s="48"/>
      <c r="FZ277" s="49"/>
      <c r="GA277" s="49"/>
      <c r="GB277" s="48"/>
      <c r="GC277" s="49"/>
      <c r="GD277" s="49"/>
      <c r="GE277" s="48"/>
      <c r="GF277" s="49"/>
      <c r="GG277" s="49"/>
      <c r="GH277" s="48"/>
      <c r="GI277" s="49"/>
      <c r="GJ277" s="49"/>
      <c r="GK277" s="48"/>
      <c r="GL277" s="49">
        <f t="shared" ref="GL277:GM277" si="1273">GL278+GL279+GL280+GL281+GL282+GL284+GL285+GL286</f>
        <v>0</v>
      </c>
      <c r="GM277" s="49">
        <f t="shared" si="1273"/>
        <v>0</v>
      </c>
      <c r="GN277" s="48"/>
      <c r="GO277" s="49">
        <f t="shared" ref="GO277:GQ277" si="1274">GO278+GO279+GO280+GO281+GO282+GO284+GO285+GO286</f>
        <v>0</v>
      </c>
      <c r="GP277" s="49">
        <f t="shared" si="1274"/>
        <v>0</v>
      </c>
      <c r="GQ277" s="49">
        <f t="shared" si="1274"/>
        <v>0</v>
      </c>
      <c r="GR277" s="49">
        <f t="shared" ref="GR277:GT277" si="1275">GR278+GR279+GR280+GR281+GR282+GR284+GR285+GR286</f>
        <v>0</v>
      </c>
      <c r="GS277" s="49">
        <f t="shared" si="1275"/>
        <v>0</v>
      </c>
      <c r="GT277" s="49">
        <f t="shared" si="1275"/>
        <v>0</v>
      </c>
      <c r="GU277" s="49"/>
      <c r="GV277" s="49"/>
      <c r="GW277" s="48"/>
      <c r="GX277" s="49"/>
      <c r="GY277" s="49"/>
      <c r="GZ277" s="48"/>
      <c r="HA277" s="49"/>
      <c r="HB277" s="49"/>
      <c r="HC277" s="48"/>
      <c r="HD277" s="49"/>
      <c r="HE277" s="49"/>
      <c r="HF277" s="48"/>
      <c r="HG277" s="49"/>
      <c r="HH277" s="49"/>
      <c r="HI277" s="48"/>
      <c r="HJ277" s="49"/>
      <c r="HK277" s="49"/>
      <c r="HL277" s="48"/>
      <c r="HM277" s="49"/>
      <c r="HN277" s="49"/>
      <c r="HO277" s="48"/>
      <c r="HP277" s="49"/>
      <c r="HQ277" s="49"/>
      <c r="HR277" s="48"/>
      <c r="HS277" s="49"/>
      <c r="HT277" s="49"/>
      <c r="HU277" s="48"/>
    </row>
    <row r="278" spans="1:229" s="18" customFormat="1" ht="15.75" x14ac:dyDescent="0.25">
      <c r="A278" s="23" t="s">
        <v>284</v>
      </c>
      <c r="B278" s="159">
        <f t="shared" si="1188"/>
        <v>100299.32130999998</v>
      </c>
      <c r="C278" s="159">
        <f t="shared" si="1189"/>
        <v>70048.95239999998</v>
      </c>
      <c r="D278" s="42">
        <f t="shared" si="230"/>
        <v>69.839906676433316</v>
      </c>
      <c r="E278" s="42"/>
      <c r="F278" s="42"/>
      <c r="G278" s="42"/>
      <c r="H278" s="46"/>
      <c r="I278" s="46"/>
      <c r="J278" s="42"/>
      <c r="K278" s="46"/>
      <c r="L278" s="46"/>
      <c r="M278" s="42"/>
      <c r="N278" s="46"/>
      <c r="O278" s="46"/>
      <c r="P278" s="42"/>
      <c r="Q278" s="46"/>
      <c r="R278" s="46"/>
      <c r="S278" s="42"/>
      <c r="T278" s="46"/>
      <c r="U278" s="46"/>
      <c r="V278" s="42"/>
      <c r="W278" s="42">
        <v>608.86350000000004</v>
      </c>
      <c r="X278" s="42">
        <v>608.86350000000004</v>
      </c>
      <c r="Y278" s="46">
        <f t="shared" si="1196"/>
        <v>100</v>
      </c>
      <c r="Z278" s="42"/>
      <c r="AA278" s="42"/>
      <c r="AB278" s="46"/>
      <c r="AC278" s="46">
        <v>0</v>
      </c>
      <c r="AD278" s="46">
        <v>0</v>
      </c>
      <c r="AE278" s="42"/>
      <c r="AF278" s="46"/>
      <c r="AG278" s="46"/>
      <c r="AH278" s="46"/>
      <c r="AI278" s="46"/>
      <c r="AJ278" s="46"/>
      <c r="AK278" s="42"/>
      <c r="AL278" s="46"/>
      <c r="AM278" s="46"/>
      <c r="AN278" s="42"/>
      <c r="AO278" s="46">
        <v>64.912859999999995</v>
      </c>
      <c r="AP278" s="46">
        <v>64.912859999999995</v>
      </c>
      <c r="AQ278" s="42">
        <f>AP278/AO278*100</f>
        <v>100</v>
      </c>
      <c r="AR278" s="46"/>
      <c r="AS278" s="46"/>
      <c r="AT278" s="42"/>
      <c r="AU278" s="46"/>
      <c r="AV278" s="46"/>
      <c r="AW278" s="42"/>
      <c r="AX278" s="42"/>
      <c r="AY278" s="42"/>
      <c r="AZ278" s="42"/>
      <c r="BA278" s="46">
        <v>0</v>
      </c>
      <c r="BB278" s="46"/>
      <c r="BC278" s="42"/>
      <c r="BD278" s="46">
        <v>23906.1</v>
      </c>
      <c r="BE278" s="42">
        <v>15133.37868</v>
      </c>
      <c r="BF278" s="46">
        <f t="shared" si="149"/>
        <v>63.303419127335701</v>
      </c>
      <c r="BG278" s="46">
        <v>23364.04495</v>
      </c>
      <c r="BH278" s="46">
        <v>19262.06162</v>
      </c>
      <c r="BI278" s="46">
        <f>BH278/BG278*100</f>
        <v>82.443179942606648</v>
      </c>
      <c r="BJ278" s="46"/>
      <c r="BK278" s="46"/>
      <c r="BL278" s="46"/>
      <c r="BM278" s="46">
        <v>3488.1</v>
      </c>
      <c r="BN278" s="46">
        <v>2107.2061400000002</v>
      </c>
      <c r="BO278" s="46">
        <f t="shared" si="152"/>
        <v>60.411288093804657</v>
      </c>
      <c r="BP278" s="46">
        <v>560</v>
      </c>
      <c r="BQ278" s="46">
        <v>34.886000000000003</v>
      </c>
      <c r="BR278" s="46">
        <f t="shared" si="1247"/>
        <v>6.2296428571428581</v>
      </c>
      <c r="BS278" s="46"/>
      <c r="BT278" s="139"/>
      <c r="BU278" s="139"/>
      <c r="BV278" s="46"/>
      <c r="BW278" s="139"/>
      <c r="BX278" s="139"/>
      <c r="BY278" s="46"/>
      <c r="BZ278" s="139"/>
      <c r="CA278" s="139"/>
      <c r="CB278" s="46"/>
      <c r="CC278" s="139"/>
      <c r="CD278" s="139"/>
      <c r="CE278" s="46"/>
      <c r="CF278" s="139"/>
      <c r="CG278" s="139"/>
      <c r="CH278" s="46"/>
      <c r="CI278" s="139"/>
      <c r="CJ278" s="139"/>
      <c r="CK278" s="46"/>
      <c r="CL278" s="150"/>
      <c r="CM278" s="42"/>
      <c r="CN278" s="46">
        <v>318.39999999999998</v>
      </c>
      <c r="CO278" s="139"/>
      <c r="CP278" s="46"/>
      <c r="CQ278" s="46"/>
      <c r="CR278" s="139"/>
      <c r="CS278" s="139"/>
      <c r="CT278" s="46"/>
      <c r="CU278" s="139"/>
      <c r="CV278" s="139"/>
      <c r="CW278" s="46">
        <v>4986</v>
      </c>
      <c r="CX278" s="46">
        <v>2915.0861800000002</v>
      </c>
      <c r="CY278" s="46">
        <f t="shared" si="159"/>
        <v>58.465426795026076</v>
      </c>
      <c r="CZ278" s="46"/>
      <c r="DA278" s="139"/>
      <c r="DB278" s="42"/>
      <c r="DC278" s="46">
        <v>6804.6</v>
      </c>
      <c r="DD278" s="46">
        <v>3080.58437</v>
      </c>
      <c r="DE278" s="46">
        <f>DD278/DC278*100</f>
        <v>45.272086088822263</v>
      </c>
      <c r="DF278" s="46">
        <v>1160.0999999999999</v>
      </c>
      <c r="DG278" s="46">
        <v>30</v>
      </c>
      <c r="DH278" s="46">
        <f>DG278/DF278*100</f>
        <v>2.5859839668994056</v>
      </c>
      <c r="DI278" s="46">
        <v>12500</v>
      </c>
      <c r="DJ278" s="46">
        <v>5500</v>
      </c>
      <c r="DK278" s="46">
        <f t="shared" ref="DK278" si="1276">DJ278/DI278*100</f>
        <v>44</v>
      </c>
      <c r="DL278" s="46">
        <v>4500</v>
      </c>
      <c r="DM278" s="46">
        <v>4423.7770499999997</v>
      </c>
      <c r="DN278" s="46">
        <f t="shared" ref="DN278" si="1277">DM278/DL278*100</f>
        <v>98.306156666666652</v>
      </c>
      <c r="DO278" s="46"/>
      <c r="DP278" s="139"/>
      <c r="DQ278" s="139"/>
      <c r="DR278" s="46"/>
      <c r="DS278" s="139"/>
      <c r="DT278" s="139"/>
      <c r="DU278" s="46"/>
      <c r="DV278" s="139"/>
      <c r="DW278" s="139"/>
      <c r="DX278" s="46"/>
      <c r="DY278" s="139"/>
      <c r="DZ278" s="139"/>
      <c r="EA278" s="46"/>
      <c r="EB278" s="46"/>
      <c r="EC278" s="46"/>
      <c r="ED278" s="46"/>
      <c r="EE278" s="46"/>
      <c r="EF278" s="46"/>
      <c r="EG278" s="46"/>
      <c r="EH278" s="46"/>
      <c r="EI278" s="42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>
        <v>0</v>
      </c>
      <c r="EW278" s="46">
        <v>0</v>
      </c>
      <c r="EX278" s="42"/>
      <c r="EY278" s="46"/>
      <c r="EZ278" s="46"/>
      <c r="FA278" s="42"/>
      <c r="FB278" s="46"/>
      <c r="FC278" s="46"/>
      <c r="FD278" s="42"/>
      <c r="FE278" s="46"/>
      <c r="FF278" s="46"/>
      <c r="FG278" s="42"/>
      <c r="FH278" s="46">
        <v>3000</v>
      </c>
      <c r="FI278" s="46">
        <v>3000</v>
      </c>
      <c r="FJ278" s="42">
        <f t="shared" si="1268"/>
        <v>100</v>
      </c>
      <c r="FK278" s="46">
        <v>3266.2</v>
      </c>
      <c r="FL278" s="46">
        <v>3266.2</v>
      </c>
      <c r="FM278" s="42">
        <f t="shared" si="1270"/>
        <v>100</v>
      </c>
      <c r="FN278" s="46"/>
      <c r="FO278" s="46"/>
      <c r="FP278" s="42"/>
      <c r="FQ278" s="46">
        <v>11772</v>
      </c>
      <c r="FR278" s="46">
        <v>10621.995999999999</v>
      </c>
      <c r="FS278" s="42">
        <f>FR278/FQ278*100</f>
        <v>90.231022765885143</v>
      </c>
      <c r="FT278" s="46"/>
      <c r="FU278" s="46"/>
      <c r="FV278" s="42"/>
      <c r="FW278" s="46"/>
      <c r="FX278" s="46"/>
      <c r="FY278" s="42"/>
      <c r="FZ278" s="46"/>
      <c r="GA278" s="46"/>
      <c r="GB278" s="42"/>
      <c r="GC278" s="46"/>
      <c r="GD278" s="46"/>
      <c r="GE278" s="42"/>
      <c r="GF278" s="46"/>
      <c r="GG278" s="46"/>
      <c r="GH278" s="42"/>
      <c r="GI278" s="46"/>
      <c r="GJ278" s="46"/>
      <c r="GK278" s="42"/>
      <c r="GL278" s="46"/>
      <c r="GM278" s="46"/>
      <c r="GN278" s="42"/>
      <c r="GO278" s="46"/>
      <c r="GP278" s="139"/>
      <c r="GQ278" s="139"/>
      <c r="GR278" s="46"/>
      <c r="GS278" s="139"/>
      <c r="GT278" s="139"/>
      <c r="GU278" s="46"/>
      <c r="GV278" s="46"/>
      <c r="GW278" s="42"/>
      <c r="GX278" s="46"/>
      <c r="GY278" s="46"/>
      <c r="GZ278" s="42"/>
      <c r="HA278" s="46"/>
      <c r="HB278" s="46"/>
      <c r="HC278" s="42"/>
      <c r="HD278" s="46"/>
      <c r="HE278" s="46"/>
      <c r="HF278" s="42"/>
      <c r="HG278" s="46"/>
      <c r="HH278" s="46"/>
      <c r="HI278" s="42"/>
      <c r="HJ278" s="46"/>
      <c r="HK278" s="46"/>
      <c r="HL278" s="42"/>
      <c r="HM278" s="46"/>
      <c r="HN278" s="46"/>
      <c r="HO278" s="42"/>
      <c r="HP278" s="46"/>
      <c r="HQ278" s="46"/>
      <c r="HR278" s="42"/>
      <c r="HS278" s="46"/>
      <c r="HT278" s="46"/>
      <c r="HU278" s="42"/>
    </row>
    <row r="279" spans="1:229" s="18" customFormat="1" ht="15.75" x14ac:dyDescent="0.25">
      <c r="A279" s="23" t="s">
        <v>505</v>
      </c>
      <c r="B279" s="159">
        <f t="shared" si="1188"/>
        <v>5751.32</v>
      </c>
      <c r="C279" s="159">
        <f t="shared" si="1189"/>
        <v>2813.5</v>
      </c>
      <c r="D279" s="42">
        <f t="shared" si="230"/>
        <v>48.91920463476211</v>
      </c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6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143"/>
      <c r="BE279" s="143"/>
      <c r="BF279" s="143"/>
      <c r="BG279" s="42"/>
      <c r="BH279" s="42"/>
      <c r="BI279" s="140"/>
      <c r="BJ279" s="42"/>
      <c r="BK279" s="42"/>
      <c r="BL279" s="140"/>
      <c r="BM279" s="42"/>
      <c r="BN279" s="42"/>
      <c r="BO279" s="140"/>
      <c r="BP279" s="42"/>
      <c r="BQ279" s="42"/>
      <c r="BR279" s="140"/>
      <c r="BS279" s="42"/>
      <c r="BT279" s="42"/>
      <c r="BU279" s="140"/>
      <c r="BV279" s="42"/>
      <c r="BW279" s="42"/>
      <c r="BX279" s="140"/>
      <c r="BY279" s="42"/>
      <c r="BZ279" s="42"/>
      <c r="CA279" s="140"/>
      <c r="CB279" s="42"/>
      <c r="CC279" s="42"/>
      <c r="CD279" s="140"/>
      <c r="CE279" s="42"/>
      <c r="CF279" s="42"/>
      <c r="CG279" s="140"/>
      <c r="CH279" s="42"/>
      <c r="CI279" s="42"/>
      <c r="CJ279" s="140"/>
      <c r="CK279" s="42"/>
      <c r="CL279" s="42"/>
      <c r="CM279" s="42"/>
      <c r="CN279" s="42"/>
      <c r="CO279" s="42"/>
      <c r="CP279" s="46"/>
      <c r="CQ279" s="46"/>
      <c r="CR279" s="42"/>
      <c r="CS279" s="140"/>
      <c r="CT279" s="46"/>
      <c r="CU279" s="42"/>
      <c r="CV279" s="140"/>
      <c r="CW279" s="46"/>
      <c r="CX279" s="42"/>
      <c r="CY279" s="140"/>
      <c r="CZ279" s="46">
        <v>2841</v>
      </c>
      <c r="DA279" s="42">
        <v>2813.5</v>
      </c>
      <c r="DB279" s="42">
        <f t="shared" si="1095"/>
        <v>99.032030975008794</v>
      </c>
      <c r="DC279" s="46"/>
      <c r="DD279" s="42"/>
      <c r="DE279" s="140"/>
      <c r="DF279" s="46"/>
      <c r="DG279" s="42"/>
      <c r="DH279" s="140"/>
      <c r="DI279" s="42"/>
      <c r="DJ279" s="42"/>
      <c r="DK279" s="140"/>
      <c r="DL279" s="42"/>
      <c r="DM279" s="42"/>
      <c r="DN279" s="140"/>
      <c r="DO279" s="46"/>
      <c r="DP279" s="42"/>
      <c r="DQ279" s="140"/>
      <c r="DR279" s="46"/>
      <c r="DS279" s="42"/>
      <c r="DT279" s="140"/>
      <c r="DU279" s="46"/>
      <c r="DV279" s="42"/>
      <c r="DW279" s="140"/>
      <c r="DX279" s="46"/>
      <c r="DY279" s="42"/>
      <c r="DZ279" s="140"/>
      <c r="EA279" s="42"/>
      <c r="EB279" s="42"/>
      <c r="EC279" s="140"/>
      <c r="ED279" s="42"/>
      <c r="EE279" s="42"/>
      <c r="EF279" s="140"/>
      <c r="EG279" s="42">
        <v>2910.32</v>
      </c>
      <c r="EH279" s="42"/>
      <c r="EI279" s="42">
        <f>EH279/EG279*100</f>
        <v>0</v>
      </c>
      <c r="EJ279" s="42"/>
      <c r="EK279" s="42"/>
      <c r="EL279" s="140"/>
      <c r="EM279" s="42"/>
      <c r="EN279" s="42"/>
      <c r="EO279" s="140"/>
      <c r="EP279" s="42"/>
      <c r="EQ279" s="42"/>
      <c r="ER279" s="46"/>
      <c r="ES279" s="42"/>
      <c r="ET279" s="42"/>
      <c r="EU279" s="46"/>
      <c r="EV279" s="42"/>
      <c r="EW279" s="42"/>
      <c r="EX279" s="42"/>
      <c r="EY279" s="42"/>
      <c r="EZ279" s="42"/>
      <c r="FA279" s="42"/>
      <c r="FB279" s="42"/>
      <c r="FC279" s="42"/>
      <c r="FD279" s="42"/>
      <c r="FE279" s="42"/>
      <c r="FF279" s="42"/>
      <c r="FG279" s="42"/>
      <c r="FH279" s="42"/>
      <c r="FI279" s="42"/>
      <c r="FJ279" s="42"/>
      <c r="FK279" s="42"/>
      <c r="FL279" s="42"/>
      <c r="FM279" s="42"/>
      <c r="FN279" s="42"/>
      <c r="FO279" s="42"/>
      <c r="FP279" s="42"/>
      <c r="FQ279" s="42"/>
      <c r="FR279" s="42"/>
      <c r="FS279" s="42"/>
      <c r="FT279" s="42"/>
      <c r="FU279" s="42"/>
      <c r="FV279" s="42"/>
      <c r="FW279" s="42"/>
      <c r="FX279" s="42"/>
      <c r="FY279" s="42"/>
      <c r="FZ279" s="42"/>
      <c r="GA279" s="42"/>
      <c r="GB279" s="42"/>
      <c r="GC279" s="42"/>
      <c r="GD279" s="42"/>
      <c r="GE279" s="42"/>
      <c r="GF279" s="42"/>
      <c r="GG279" s="42"/>
      <c r="GH279" s="42"/>
      <c r="GI279" s="42"/>
      <c r="GJ279" s="42"/>
      <c r="GK279" s="42"/>
      <c r="GL279" s="42"/>
      <c r="GM279" s="42"/>
      <c r="GN279" s="42"/>
      <c r="GO279" s="46"/>
      <c r="GP279" s="42"/>
      <c r="GQ279" s="140"/>
      <c r="GR279" s="46"/>
      <c r="GS279" s="42"/>
      <c r="GT279" s="140"/>
      <c r="GU279" s="42"/>
      <c r="GV279" s="42"/>
      <c r="GW279" s="42"/>
      <c r="GX279" s="42"/>
      <c r="GY279" s="42"/>
      <c r="GZ279" s="42"/>
      <c r="HA279" s="42"/>
      <c r="HB279" s="42"/>
      <c r="HC279" s="42"/>
      <c r="HD279" s="42"/>
      <c r="HE279" s="42"/>
      <c r="HF279" s="42"/>
      <c r="HG279" s="42"/>
      <c r="HH279" s="42"/>
      <c r="HI279" s="42"/>
      <c r="HJ279" s="42"/>
      <c r="HK279" s="42"/>
      <c r="HL279" s="42"/>
      <c r="HM279" s="42"/>
      <c r="HN279" s="42"/>
      <c r="HO279" s="42"/>
      <c r="HP279" s="42"/>
      <c r="HQ279" s="42"/>
      <c r="HR279" s="42"/>
      <c r="HS279" s="42"/>
      <c r="HT279" s="42"/>
      <c r="HU279" s="42"/>
    </row>
    <row r="280" spans="1:229" s="18" customFormat="1" ht="15.75" x14ac:dyDescent="0.25">
      <c r="A280" s="23" t="s">
        <v>506</v>
      </c>
      <c r="B280" s="159">
        <f t="shared" si="1188"/>
        <v>10008.630000000001</v>
      </c>
      <c r="C280" s="159">
        <f t="shared" si="1189"/>
        <v>6421.2</v>
      </c>
      <c r="D280" s="42">
        <f t="shared" si="230"/>
        <v>64.156632825871256</v>
      </c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6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143"/>
      <c r="BE280" s="143"/>
      <c r="BF280" s="143"/>
      <c r="BG280" s="42"/>
      <c r="BH280" s="42"/>
      <c r="BI280" s="140"/>
      <c r="BJ280" s="42"/>
      <c r="BK280" s="42"/>
      <c r="BL280" s="140"/>
      <c r="BM280" s="42"/>
      <c r="BN280" s="42"/>
      <c r="BO280" s="140"/>
      <c r="BP280" s="42"/>
      <c r="BQ280" s="42"/>
      <c r="BR280" s="140"/>
      <c r="BS280" s="42"/>
      <c r="BT280" s="42"/>
      <c r="BU280" s="140"/>
      <c r="BV280" s="42"/>
      <c r="BW280" s="42"/>
      <c r="BX280" s="140"/>
      <c r="BY280" s="42"/>
      <c r="BZ280" s="42"/>
      <c r="CA280" s="140"/>
      <c r="CB280" s="42"/>
      <c r="CC280" s="42"/>
      <c r="CD280" s="140"/>
      <c r="CE280" s="42"/>
      <c r="CF280" s="42"/>
      <c r="CG280" s="140"/>
      <c r="CH280" s="42"/>
      <c r="CI280" s="42"/>
      <c r="CJ280" s="140"/>
      <c r="CK280" s="42"/>
      <c r="CL280" s="42"/>
      <c r="CM280" s="42"/>
      <c r="CN280" s="42"/>
      <c r="CO280" s="42"/>
      <c r="CP280" s="46"/>
      <c r="CQ280" s="46"/>
      <c r="CR280" s="42"/>
      <c r="CS280" s="140"/>
      <c r="CT280" s="46"/>
      <c r="CU280" s="42"/>
      <c r="CV280" s="140"/>
      <c r="CW280" s="46"/>
      <c r="CX280" s="42"/>
      <c r="CY280" s="140"/>
      <c r="CZ280" s="46">
        <v>4944</v>
      </c>
      <c r="DA280" s="42">
        <v>4944</v>
      </c>
      <c r="DB280" s="42">
        <f t="shared" si="1095"/>
        <v>100</v>
      </c>
      <c r="DC280" s="46"/>
      <c r="DD280" s="42"/>
      <c r="DE280" s="140"/>
      <c r="DF280" s="46"/>
      <c r="DG280" s="42"/>
      <c r="DH280" s="140"/>
      <c r="DI280" s="42"/>
      <c r="DJ280" s="42"/>
      <c r="DK280" s="140"/>
      <c r="DL280" s="42"/>
      <c r="DM280" s="42"/>
      <c r="DN280" s="140"/>
      <c r="DO280" s="46"/>
      <c r="DP280" s="42"/>
      <c r="DQ280" s="140"/>
      <c r="DR280" s="46"/>
      <c r="DS280" s="42"/>
      <c r="DT280" s="140"/>
      <c r="DU280" s="46"/>
      <c r="DV280" s="42"/>
      <c r="DW280" s="140"/>
      <c r="DX280" s="46"/>
      <c r="DY280" s="42"/>
      <c r="DZ280" s="140"/>
      <c r="EA280" s="42"/>
      <c r="EB280" s="42"/>
      <c r="EC280" s="140"/>
      <c r="ED280" s="42"/>
      <c r="EE280" s="42"/>
      <c r="EF280" s="140"/>
      <c r="EG280" s="42">
        <v>5064.63</v>
      </c>
      <c r="EH280" s="42">
        <v>1477.2</v>
      </c>
      <c r="EI280" s="42">
        <f t="shared" ref="EI280:EI286" si="1278">EH280/EG280*100</f>
        <v>29.166987519325204</v>
      </c>
      <c r="EJ280" s="42"/>
      <c r="EK280" s="42"/>
      <c r="EL280" s="140"/>
      <c r="EM280" s="42"/>
      <c r="EN280" s="42"/>
      <c r="EO280" s="140"/>
      <c r="EP280" s="42"/>
      <c r="EQ280" s="42"/>
      <c r="ER280" s="46"/>
      <c r="ES280" s="42"/>
      <c r="ET280" s="42"/>
      <c r="EU280" s="46"/>
      <c r="EV280" s="42"/>
      <c r="EW280" s="42"/>
      <c r="EX280" s="42"/>
      <c r="EY280" s="42"/>
      <c r="EZ280" s="42"/>
      <c r="FA280" s="42"/>
      <c r="FB280" s="42"/>
      <c r="FC280" s="42"/>
      <c r="FD280" s="42"/>
      <c r="FE280" s="42"/>
      <c r="FF280" s="42"/>
      <c r="FG280" s="42"/>
      <c r="FH280" s="42"/>
      <c r="FI280" s="42"/>
      <c r="FJ280" s="42"/>
      <c r="FK280" s="42"/>
      <c r="FL280" s="42"/>
      <c r="FM280" s="42"/>
      <c r="FN280" s="42"/>
      <c r="FO280" s="42"/>
      <c r="FP280" s="42"/>
      <c r="FQ280" s="42"/>
      <c r="FR280" s="42"/>
      <c r="FS280" s="42"/>
      <c r="FT280" s="42"/>
      <c r="FU280" s="42"/>
      <c r="FV280" s="42"/>
      <c r="FW280" s="42"/>
      <c r="FX280" s="42"/>
      <c r="FY280" s="42"/>
      <c r="FZ280" s="42"/>
      <c r="GA280" s="42"/>
      <c r="GB280" s="42"/>
      <c r="GC280" s="42"/>
      <c r="GD280" s="42"/>
      <c r="GE280" s="42"/>
      <c r="GF280" s="42"/>
      <c r="GG280" s="42"/>
      <c r="GH280" s="42"/>
      <c r="GI280" s="42"/>
      <c r="GJ280" s="42"/>
      <c r="GK280" s="42"/>
      <c r="GL280" s="42"/>
      <c r="GM280" s="42"/>
      <c r="GN280" s="42"/>
      <c r="GO280" s="46"/>
      <c r="GP280" s="42"/>
      <c r="GQ280" s="140"/>
      <c r="GR280" s="46"/>
      <c r="GS280" s="42"/>
      <c r="GT280" s="140"/>
      <c r="GU280" s="42"/>
      <c r="GV280" s="42"/>
      <c r="GW280" s="42"/>
      <c r="GX280" s="42"/>
      <c r="GY280" s="42"/>
      <c r="GZ280" s="42"/>
      <c r="HA280" s="42"/>
      <c r="HB280" s="42"/>
      <c r="HC280" s="42"/>
      <c r="HD280" s="42"/>
      <c r="HE280" s="42"/>
      <c r="HF280" s="42"/>
      <c r="HG280" s="42"/>
      <c r="HH280" s="42"/>
      <c r="HI280" s="42"/>
      <c r="HJ280" s="42"/>
      <c r="HK280" s="42"/>
      <c r="HL280" s="42"/>
      <c r="HM280" s="42"/>
      <c r="HN280" s="42"/>
      <c r="HO280" s="42"/>
      <c r="HP280" s="42"/>
      <c r="HQ280" s="42"/>
      <c r="HR280" s="42"/>
      <c r="HS280" s="42"/>
      <c r="HT280" s="42"/>
      <c r="HU280" s="42"/>
    </row>
    <row r="281" spans="1:229" s="18" customFormat="1" ht="15.75" x14ac:dyDescent="0.25">
      <c r="A281" s="23" t="s">
        <v>509</v>
      </c>
      <c r="B281" s="159">
        <f t="shared" si="1188"/>
        <v>6747.32</v>
      </c>
      <c r="C281" s="159">
        <f t="shared" si="1189"/>
        <v>6747.32</v>
      </c>
      <c r="D281" s="42">
        <f t="shared" si="230"/>
        <v>100</v>
      </c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6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143"/>
      <c r="BE281" s="143"/>
      <c r="BF281" s="143"/>
      <c r="BG281" s="42"/>
      <c r="BH281" s="42"/>
      <c r="BI281" s="140"/>
      <c r="BJ281" s="42"/>
      <c r="BK281" s="42"/>
      <c r="BL281" s="140"/>
      <c r="BM281" s="42"/>
      <c r="BN281" s="42"/>
      <c r="BO281" s="140"/>
      <c r="BP281" s="42"/>
      <c r="BQ281" s="42"/>
      <c r="BR281" s="140"/>
      <c r="BS281" s="42"/>
      <c r="BT281" s="42"/>
      <c r="BU281" s="140"/>
      <c r="BV281" s="42"/>
      <c r="BW281" s="42"/>
      <c r="BX281" s="140"/>
      <c r="BY281" s="42"/>
      <c r="BZ281" s="42"/>
      <c r="CA281" s="140"/>
      <c r="CB281" s="42"/>
      <c r="CC281" s="42"/>
      <c r="CD281" s="140"/>
      <c r="CE281" s="42"/>
      <c r="CF281" s="42"/>
      <c r="CG281" s="140"/>
      <c r="CH281" s="42"/>
      <c r="CI281" s="42"/>
      <c r="CJ281" s="140"/>
      <c r="CK281" s="42"/>
      <c r="CL281" s="42"/>
      <c r="CM281" s="140"/>
      <c r="CN281" s="42"/>
      <c r="CO281" s="42"/>
      <c r="CP281" s="46"/>
      <c r="CQ281" s="46"/>
      <c r="CR281" s="42"/>
      <c r="CS281" s="140"/>
      <c r="CT281" s="46"/>
      <c r="CU281" s="42"/>
      <c r="CV281" s="140"/>
      <c r="CW281" s="46"/>
      <c r="CX281" s="42"/>
      <c r="CY281" s="140"/>
      <c r="CZ281" s="46">
        <v>3333</v>
      </c>
      <c r="DA281" s="42">
        <v>3333</v>
      </c>
      <c r="DB281" s="42">
        <f t="shared" si="1095"/>
        <v>100</v>
      </c>
      <c r="DC281" s="46"/>
      <c r="DD281" s="42"/>
      <c r="DE281" s="140"/>
      <c r="DF281" s="46"/>
      <c r="DG281" s="42"/>
      <c r="DH281" s="140"/>
      <c r="DI281" s="42"/>
      <c r="DJ281" s="42"/>
      <c r="DK281" s="140"/>
      <c r="DL281" s="42"/>
      <c r="DM281" s="42"/>
      <c r="DN281" s="140"/>
      <c r="DO281" s="46"/>
      <c r="DP281" s="42"/>
      <c r="DQ281" s="140"/>
      <c r="DR281" s="46"/>
      <c r="DS281" s="42"/>
      <c r="DT281" s="140"/>
      <c r="DU281" s="46"/>
      <c r="DV281" s="42"/>
      <c r="DW281" s="140"/>
      <c r="DX281" s="46"/>
      <c r="DY281" s="42"/>
      <c r="DZ281" s="140"/>
      <c r="EA281" s="42"/>
      <c r="EB281" s="42"/>
      <c r="EC281" s="140"/>
      <c r="ED281" s="42"/>
      <c r="EE281" s="42"/>
      <c r="EF281" s="140"/>
      <c r="EG281" s="42">
        <v>3414.32</v>
      </c>
      <c r="EH281" s="42">
        <v>3414.32</v>
      </c>
      <c r="EI281" s="42">
        <f t="shared" si="1278"/>
        <v>100</v>
      </c>
      <c r="EJ281" s="42"/>
      <c r="EK281" s="42"/>
      <c r="EL281" s="140"/>
      <c r="EM281" s="42"/>
      <c r="EN281" s="42"/>
      <c r="EO281" s="140"/>
      <c r="EP281" s="42"/>
      <c r="EQ281" s="42"/>
      <c r="ER281" s="46"/>
      <c r="ES281" s="42"/>
      <c r="ET281" s="42"/>
      <c r="EU281" s="46"/>
      <c r="EV281" s="42"/>
      <c r="EW281" s="42"/>
      <c r="EX281" s="42"/>
      <c r="EY281" s="42"/>
      <c r="EZ281" s="42"/>
      <c r="FA281" s="42"/>
      <c r="FB281" s="42"/>
      <c r="FC281" s="42"/>
      <c r="FD281" s="42"/>
      <c r="FE281" s="42"/>
      <c r="FF281" s="42"/>
      <c r="FG281" s="42"/>
      <c r="FH281" s="42"/>
      <c r="FI281" s="42"/>
      <c r="FJ281" s="42"/>
      <c r="FK281" s="42"/>
      <c r="FL281" s="42"/>
      <c r="FM281" s="42"/>
      <c r="FN281" s="42"/>
      <c r="FO281" s="42"/>
      <c r="FP281" s="42"/>
      <c r="FQ281" s="42"/>
      <c r="FR281" s="42"/>
      <c r="FS281" s="42"/>
      <c r="FT281" s="42"/>
      <c r="FU281" s="42"/>
      <c r="FV281" s="42"/>
      <c r="FW281" s="42"/>
      <c r="FX281" s="42"/>
      <c r="FY281" s="42"/>
      <c r="FZ281" s="42"/>
      <c r="GA281" s="42"/>
      <c r="GB281" s="42"/>
      <c r="GC281" s="42"/>
      <c r="GD281" s="42"/>
      <c r="GE281" s="42"/>
      <c r="GF281" s="42"/>
      <c r="GG281" s="42"/>
      <c r="GH281" s="42"/>
      <c r="GI281" s="42"/>
      <c r="GJ281" s="42"/>
      <c r="GK281" s="42"/>
      <c r="GL281" s="42"/>
      <c r="GM281" s="42"/>
      <c r="GN281" s="42"/>
      <c r="GO281" s="46"/>
      <c r="GP281" s="42"/>
      <c r="GQ281" s="140"/>
      <c r="GR281" s="46"/>
      <c r="GS281" s="42"/>
      <c r="GT281" s="140"/>
      <c r="GU281" s="42"/>
      <c r="GV281" s="42"/>
      <c r="GW281" s="42"/>
      <c r="GX281" s="42"/>
      <c r="GY281" s="42"/>
      <c r="GZ281" s="42"/>
      <c r="HA281" s="42"/>
      <c r="HB281" s="42"/>
      <c r="HC281" s="42"/>
      <c r="HD281" s="42"/>
      <c r="HE281" s="42"/>
      <c r="HF281" s="42"/>
      <c r="HG281" s="42"/>
      <c r="HH281" s="42"/>
      <c r="HI281" s="42"/>
      <c r="HJ281" s="42"/>
      <c r="HK281" s="42"/>
      <c r="HL281" s="42"/>
      <c r="HM281" s="42"/>
      <c r="HN281" s="42"/>
      <c r="HO281" s="42"/>
      <c r="HP281" s="42"/>
      <c r="HQ281" s="42"/>
      <c r="HR281" s="42"/>
      <c r="HS281" s="42"/>
      <c r="HT281" s="42"/>
      <c r="HU281" s="42"/>
    </row>
    <row r="282" spans="1:229" s="18" customFormat="1" ht="15.75" x14ac:dyDescent="0.25">
      <c r="A282" s="23" t="s">
        <v>348</v>
      </c>
      <c r="B282" s="159">
        <f t="shared" si="1188"/>
        <v>17338.900000000001</v>
      </c>
      <c r="C282" s="159">
        <f t="shared" si="1189"/>
        <v>11273.022000000001</v>
      </c>
      <c r="D282" s="42">
        <f t="shared" si="230"/>
        <v>65.015785315100729</v>
      </c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6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>
        <v>1500</v>
      </c>
      <c r="AY282" s="42">
        <v>1364.6420000000001</v>
      </c>
      <c r="AZ282" s="42">
        <f t="shared" si="1199"/>
        <v>90.976133333333337</v>
      </c>
      <c r="BA282" s="42"/>
      <c r="BB282" s="42"/>
      <c r="BC282" s="42"/>
      <c r="BD282" s="143"/>
      <c r="BE282" s="143"/>
      <c r="BF282" s="143"/>
      <c r="BG282" s="42"/>
      <c r="BH282" s="42"/>
      <c r="BI282" s="140"/>
      <c r="BJ282" s="42"/>
      <c r="BK282" s="42"/>
      <c r="BL282" s="140"/>
      <c r="BM282" s="42"/>
      <c r="BN282" s="42"/>
      <c r="BO282" s="140"/>
      <c r="BP282" s="42"/>
      <c r="BQ282" s="42"/>
      <c r="BR282" s="140"/>
      <c r="BS282" s="42"/>
      <c r="BT282" s="42"/>
      <c r="BU282" s="140"/>
      <c r="BV282" s="42"/>
      <c r="BW282" s="42"/>
      <c r="BX282" s="140"/>
      <c r="BY282" s="42"/>
      <c r="BZ282" s="42"/>
      <c r="CA282" s="140"/>
      <c r="CB282" s="42"/>
      <c r="CC282" s="42"/>
      <c r="CD282" s="140"/>
      <c r="CE282" s="42"/>
      <c r="CF282" s="42"/>
      <c r="CG282" s="140"/>
      <c r="CH282" s="42"/>
      <c r="CI282" s="42"/>
      <c r="CJ282" s="140"/>
      <c r="CK282" s="42"/>
      <c r="CL282" s="42"/>
      <c r="CM282" s="42"/>
      <c r="CN282" s="42"/>
      <c r="CO282" s="42"/>
      <c r="CP282" s="46"/>
      <c r="CQ282" s="46"/>
      <c r="CR282" s="42"/>
      <c r="CS282" s="140"/>
      <c r="CT282" s="46"/>
      <c r="CU282" s="42"/>
      <c r="CV282" s="140"/>
      <c r="CW282" s="46"/>
      <c r="CX282" s="42"/>
      <c r="CY282" s="140"/>
      <c r="CZ282" s="46">
        <v>7824</v>
      </c>
      <c r="DA282" s="42">
        <v>7824</v>
      </c>
      <c r="DB282" s="42">
        <f t="shared" si="1095"/>
        <v>100</v>
      </c>
      <c r="DC282" s="46"/>
      <c r="DD282" s="42"/>
      <c r="DE282" s="140"/>
      <c r="DF282" s="46"/>
      <c r="DG282" s="42"/>
      <c r="DH282" s="140"/>
      <c r="DI282" s="42"/>
      <c r="DJ282" s="42"/>
      <c r="DK282" s="140"/>
      <c r="DL282" s="42"/>
      <c r="DM282" s="42"/>
      <c r="DN282" s="140"/>
      <c r="DO282" s="46"/>
      <c r="DP282" s="42"/>
      <c r="DQ282" s="140"/>
      <c r="DR282" s="46"/>
      <c r="DS282" s="42"/>
      <c r="DT282" s="140"/>
      <c r="DU282" s="46"/>
      <c r="DV282" s="42"/>
      <c r="DW282" s="140"/>
      <c r="DX282" s="46"/>
      <c r="DY282" s="42"/>
      <c r="DZ282" s="140"/>
      <c r="EA282" s="42"/>
      <c r="EB282" s="42"/>
      <c r="EC282" s="140"/>
      <c r="ED282" s="42"/>
      <c r="EE282" s="42"/>
      <c r="EF282" s="140"/>
      <c r="EG282" s="42">
        <v>8014.9</v>
      </c>
      <c r="EH282" s="42">
        <v>2084.38</v>
      </c>
      <c r="EI282" s="42">
        <f t="shared" si="1278"/>
        <v>26.006313241587549</v>
      </c>
      <c r="EJ282" s="42"/>
      <c r="EK282" s="42"/>
      <c r="EL282" s="140"/>
      <c r="EM282" s="42"/>
      <c r="EN282" s="42"/>
      <c r="EO282" s="140"/>
      <c r="EP282" s="42"/>
      <c r="EQ282" s="42"/>
      <c r="ER282" s="46"/>
      <c r="ES282" s="42"/>
      <c r="ET282" s="42"/>
      <c r="EU282" s="46"/>
      <c r="EV282" s="42"/>
      <c r="EW282" s="42"/>
      <c r="EX282" s="42"/>
      <c r="EY282" s="42"/>
      <c r="EZ282" s="42"/>
      <c r="FA282" s="42"/>
      <c r="FB282" s="42"/>
      <c r="FC282" s="42"/>
      <c r="FD282" s="42"/>
      <c r="FE282" s="42"/>
      <c r="FF282" s="42"/>
      <c r="FG282" s="42"/>
      <c r="FH282" s="42"/>
      <c r="FI282" s="42"/>
      <c r="FJ282" s="42"/>
      <c r="FK282" s="42"/>
      <c r="FL282" s="42"/>
      <c r="FM282" s="42"/>
      <c r="FN282" s="42"/>
      <c r="FO282" s="42"/>
      <c r="FP282" s="42"/>
      <c r="FQ282" s="42"/>
      <c r="FR282" s="42"/>
      <c r="FS282" s="42"/>
      <c r="FT282" s="42"/>
      <c r="FU282" s="42"/>
      <c r="FV282" s="42"/>
      <c r="FW282" s="42"/>
      <c r="FX282" s="42"/>
      <c r="FY282" s="42"/>
      <c r="FZ282" s="42"/>
      <c r="GA282" s="42"/>
      <c r="GB282" s="42"/>
      <c r="GC282" s="42"/>
      <c r="GD282" s="42"/>
      <c r="GE282" s="42"/>
      <c r="GF282" s="42"/>
      <c r="GG282" s="42"/>
      <c r="GH282" s="42"/>
      <c r="GI282" s="42"/>
      <c r="GJ282" s="42"/>
      <c r="GK282" s="42"/>
      <c r="GL282" s="42"/>
      <c r="GM282" s="42"/>
      <c r="GN282" s="42"/>
      <c r="GO282" s="46"/>
      <c r="GP282" s="42"/>
      <c r="GQ282" s="140"/>
      <c r="GR282" s="46"/>
      <c r="GS282" s="42"/>
      <c r="GT282" s="140"/>
      <c r="GU282" s="42"/>
      <c r="GV282" s="42"/>
      <c r="GW282" s="42"/>
      <c r="GX282" s="42"/>
      <c r="GY282" s="42"/>
      <c r="GZ282" s="42"/>
      <c r="HA282" s="42"/>
      <c r="HB282" s="42"/>
      <c r="HC282" s="42"/>
      <c r="HD282" s="42"/>
      <c r="HE282" s="42"/>
      <c r="HF282" s="42"/>
      <c r="HG282" s="42"/>
      <c r="HH282" s="42"/>
      <c r="HI282" s="42"/>
      <c r="HJ282" s="42"/>
      <c r="HK282" s="42"/>
      <c r="HL282" s="42"/>
      <c r="HM282" s="42"/>
      <c r="HN282" s="42"/>
      <c r="HO282" s="42"/>
      <c r="HP282" s="42"/>
      <c r="HQ282" s="42"/>
      <c r="HR282" s="42"/>
      <c r="HS282" s="42"/>
      <c r="HT282" s="42"/>
      <c r="HU282" s="42"/>
    </row>
    <row r="283" spans="1:229" s="18" customFormat="1" ht="15.75" x14ac:dyDescent="0.25">
      <c r="A283" s="23" t="s">
        <v>577</v>
      </c>
      <c r="B283" s="159">
        <f t="shared" si="1188"/>
        <v>5271.5300000000007</v>
      </c>
      <c r="C283" s="159">
        <f t="shared" si="1189"/>
        <v>2948.6797899999997</v>
      </c>
      <c r="D283" s="42">
        <f t="shared" si="230"/>
        <v>55.935938712290344</v>
      </c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6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143"/>
      <c r="BE283" s="143"/>
      <c r="BF283" s="143"/>
      <c r="BG283" s="42"/>
      <c r="BH283" s="42"/>
      <c r="BI283" s="140"/>
      <c r="BJ283" s="42"/>
      <c r="BK283" s="42"/>
      <c r="BL283" s="140"/>
      <c r="BM283" s="42"/>
      <c r="BN283" s="42"/>
      <c r="BO283" s="140"/>
      <c r="BP283" s="42"/>
      <c r="BQ283" s="42"/>
      <c r="BR283" s="140"/>
      <c r="BS283" s="42"/>
      <c r="BT283" s="42"/>
      <c r="BU283" s="140"/>
      <c r="BV283" s="42"/>
      <c r="BW283" s="42"/>
      <c r="BX283" s="140"/>
      <c r="BY283" s="42"/>
      <c r="BZ283" s="42"/>
      <c r="CA283" s="140"/>
      <c r="CB283" s="42"/>
      <c r="CC283" s="42"/>
      <c r="CD283" s="140"/>
      <c r="CE283" s="42"/>
      <c r="CF283" s="42"/>
      <c r="CG283" s="140"/>
      <c r="CH283" s="42"/>
      <c r="CI283" s="42"/>
      <c r="CJ283" s="140"/>
      <c r="CK283" s="42"/>
      <c r="CL283" s="42"/>
      <c r="CM283" s="42"/>
      <c r="CN283" s="42"/>
      <c r="CO283" s="42"/>
      <c r="CP283" s="46"/>
      <c r="CQ283" s="46"/>
      <c r="CR283" s="42"/>
      <c r="CS283" s="140"/>
      <c r="CT283" s="46"/>
      <c r="CU283" s="42"/>
      <c r="CV283" s="140"/>
      <c r="CW283" s="46"/>
      <c r="CX283" s="42"/>
      <c r="CY283" s="140"/>
      <c r="CZ283" s="46">
        <v>2604</v>
      </c>
      <c r="DA283" s="42">
        <v>2492.2319199999997</v>
      </c>
      <c r="DB283" s="42">
        <f t="shared" si="1095"/>
        <v>95.707831029185854</v>
      </c>
      <c r="DC283" s="46"/>
      <c r="DD283" s="42"/>
      <c r="DE283" s="140"/>
      <c r="DF283" s="46"/>
      <c r="DG283" s="42"/>
      <c r="DH283" s="140"/>
      <c r="DI283" s="42"/>
      <c r="DJ283" s="42"/>
      <c r="DK283" s="140"/>
      <c r="DL283" s="42"/>
      <c r="DM283" s="42"/>
      <c r="DN283" s="140"/>
      <c r="DO283" s="46"/>
      <c r="DP283" s="42"/>
      <c r="DQ283" s="140"/>
      <c r="DR283" s="46"/>
      <c r="DS283" s="42"/>
      <c r="DT283" s="140"/>
      <c r="DU283" s="46"/>
      <c r="DV283" s="42"/>
      <c r="DW283" s="140"/>
      <c r="DX283" s="46"/>
      <c r="DY283" s="42"/>
      <c r="DZ283" s="140"/>
      <c r="EA283" s="42"/>
      <c r="EB283" s="42"/>
      <c r="EC283" s="140"/>
      <c r="ED283" s="42"/>
      <c r="EE283" s="42"/>
      <c r="EF283" s="140"/>
      <c r="EG283" s="42">
        <v>2667.53</v>
      </c>
      <c r="EH283" s="42">
        <v>456.44787000000002</v>
      </c>
      <c r="EI283" s="42">
        <f t="shared" si="1278"/>
        <v>17.11125535607847</v>
      </c>
      <c r="EJ283" s="42"/>
      <c r="EK283" s="42"/>
      <c r="EL283" s="140"/>
      <c r="EM283" s="42"/>
      <c r="EN283" s="42"/>
      <c r="EO283" s="140"/>
      <c r="EP283" s="42"/>
      <c r="EQ283" s="42"/>
      <c r="ER283" s="46"/>
      <c r="ES283" s="42"/>
      <c r="ET283" s="42"/>
      <c r="EU283" s="46"/>
      <c r="EV283" s="42"/>
      <c r="EW283" s="42"/>
      <c r="EX283" s="42"/>
      <c r="EY283" s="42"/>
      <c r="EZ283" s="42"/>
      <c r="FA283" s="42"/>
      <c r="FB283" s="42"/>
      <c r="FC283" s="42"/>
      <c r="FD283" s="42"/>
      <c r="FE283" s="42"/>
      <c r="FF283" s="42"/>
      <c r="FG283" s="42"/>
      <c r="FH283" s="42"/>
      <c r="FI283" s="42"/>
      <c r="FJ283" s="42"/>
      <c r="FK283" s="42"/>
      <c r="FL283" s="42"/>
      <c r="FM283" s="42"/>
      <c r="FN283" s="42"/>
      <c r="FO283" s="42"/>
      <c r="FP283" s="42"/>
      <c r="FQ283" s="42"/>
      <c r="FR283" s="42"/>
      <c r="FS283" s="42"/>
      <c r="FT283" s="42"/>
      <c r="FU283" s="42"/>
      <c r="FV283" s="42"/>
      <c r="FW283" s="42"/>
      <c r="FX283" s="42"/>
      <c r="FY283" s="42"/>
      <c r="FZ283" s="42"/>
      <c r="GA283" s="42"/>
      <c r="GB283" s="42"/>
      <c r="GC283" s="42"/>
      <c r="GD283" s="42"/>
      <c r="GE283" s="42"/>
      <c r="GF283" s="42"/>
      <c r="GG283" s="42"/>
      <c r="GH283" s="42"/>
      <c r="GI283" s="42"/>
      <c r="GJ283" s="42"/>
      <c r="GK283" s="42"/>
      <c r="GL283" s="42"/>
      <c r="GM283" s="42"/>
      <c r="GN283" s="42"/>
      <c r="GO283" s="46"/>
      <c r="GP283" s="42"/>
      <c r="GQ283" s="140"/>
      <c r="GR283" s="46"/>
      <c r="GS283" s="42"/>
      <c r="GT283" s="140"/>
      <c r="GU283" s="42"/>
      <c r="GV283" s="42"/>
      <c r="GW283" s="42"/>
      <c r="GX283" s="42"/>
      <c r="GY283" s="42"/>
      <c r="GZ283" s="42"/>
      <c r="HA283" s="42"/>
      <c r="HB283" s="42"/>
      <c r="HC283" s="42"/>
      <c r="HD283" s="42"/>
      <c r="HE283" s="42"/>
      <c r="HF283" s="42"/>
      <c r="HG283" s="42"/>
      <c r="HH283" s="42"/>
      <c r="HI283" s="42"/>
      <c r="HJ283" s="42"/>
      <c r="HK283" s="42"/>
      <c r="HL283" s="42"/>
      <c r="HM283" s="42"/>
      <c r="HN283" s="42"/>
      <c r="HO283" s="42"/>
      <c r="HP283" s="42"/>
      <c r="HQ283" s="42"/>
      <c r="HR283" s="42"/>
      <c r="HS283" s="42"/>
      <c r="HT283" s="42"/>
      <c r="HU283" s="42"/>
    </row>
    <row r="284" spans="1:229" s="18" customFormat="1" ht="15.75" x14ac:dyDescent="0.25">
      <c r="A284" s="23" t="s">
        <v>507</v>
      </c>
      <c r="B284" s="159">
        <f t="shared" si="1188"/>
        <v>14004.79</v>
      </c>
      <c r="C284" s="159">
        <f t="shared" si="1189"/>
        <v>6918</v>
      </c>
      <c r="D284" s="42">
        <f t="shared" si="230"/>
        <v>49.397384751931298</v>
      </c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6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143"/>
      <c r="BE284" s="143"/>
      <c r="BF284" s="143"/>
      <c r="BG284" s="42"/>
      <c r="BH284" s="42"/>
      <c r="BI284" s="140"/>
      <c r="BJ284" s="42"/>
      <c r="BK284" s="42"/>
      <c r="BL284" s="140"/>
      <c r="BM284" s="42"/>
      <c r="BN284" s="42"/>
      <c r="BO284" s="140"/>
      <c r="BP284" s="42"/>
      <c r="BQ284" s="42"/>
      <c r="BR284" s="140"/>
      <c r="BS284" s="42"/>
      <c r="BT284" s="42"/>
      <c r="BU284" s="140"/>
      <c r="BV284" s="42"/>
      <c r="BW284" s="42"/>
      <c r="BX284" s="140"/>
      <c r="BY284" s="42"/>
      <c r="BZ284" s="42"/>
      <c r="CA284" s="140"/>
      <c r="CB284" s="42"/>
      <c r="CC284" s="42"/>
      <c r="CD284" s="140"/>
      <c r="CE284" s="42"/>
      <c r="CF284" s="42"/>
      <c r="CG284" s="140"/>
      <c r="CH284" s="42"/>
      <c r="CI284" s="42"/>
      <c r="CJ284" s="140"/>
      <c r="CK284" s="42"/>
      <c r="CL284" s="42"/>
      <c r="CM284" s="140"/>
      <c r="CN284" s="42"/>
      <c r="CO284" s="42"/>
      <c r="CP284" s="46"/>
      <c r="CQ284" s="46"/>
      <c r="CR284" s="42"/>
      <c r="CS284" s="140"/>
      <c r="CT284" s="46"/>
      <c r="CU284" s="42"/>
      <c r="CV284" s="140"/>
      <c r="CW284" s="46"/>
      <c r="CX284" s="42"/>
      <c r="CY284" s="140"/>
      <c r="CZ284" s="46">
        <v>6918</v>
      </c>
      <c r="DA284" s="42">
        <v>6918</v>
      </c>
      <c r="DB284" s="42">
        <f t="shared" si="1095"/>
        <v>100</v>
      </c>
      <c r="DC284" s="46"/>
      <c r="DD284" s="42"/>
      <c r="DE284" s="140"/>
      <c r="DF284" s="46"/>
      <c r="DG284" s="42"/>
      <c r="DH284" s="140"/>
      <c r="DI284" s="42"/>
      <c r="DJ284" s="42"/>
      <c r="DK284" s="140"/>
      <c r="DL284" s="42"/>
      <c r="DM284" s="42"/>
      <c r="DN284" s="140"/>
      <c r="DO284" s="46"/>
      <c r="DP284" s="42"/>
      <c r="DQ284" s="140"/>
      <c r="DR284" s="46"/>
      <c r="DS284" s="42"/>
      <c r="DT284" s="140"/>
      <c r="DU284" s="46"/>
      <c r="DV284" s="42"/>
      <c r="DW284" s="140"/>
      <c r="DX284" s="46"/>
      <c r="DY284" s="42"/>
      <c r="DZ284" s="140"/>
      <c r="EA284" s="42"/>
      <c r="EB284" s="42"/>
      <c r="EC284" s="140"/>
      <c r="ED284" s="42"/>
      <c r="EE284" s="42"/>
      <c r="EF284" s="140"/>
      <c r="EG284" s="42">
        <v>7086.79</v>
      </c>
      <c r="EH284" s="42"/>
      <c r="EI284" s="42">
        <f t="shared" si="1278"/>
        <v>0</v>
      </c>
      <c r="EJ284" s="42"/>
      <c r="EK284" s="42"/>
      <c r="EL284" s="140"/>
      <c r="EM284" s="42"/>
      <c r="EN284" s="42"/>
      <c r="EO284" s="140"/>
      <c r="EP284" s="42"/>
      <c r="EQ284" s="42"/>
      <c r="ER284" s="46"/>
      <c r="ES284" s="42"/>
      <c r="ET284" s="42"/>
      <c r="EU284" s="46"/>
      <c r="EV284" s="42"/>
      <c r="EW284" s="42"/>
      <c r="EX284" s="42"/>
      <c r="EY284" s="42"/>
      <c r="EZ284" s="42"/>
      <c r="FA284" s="42"/>
      <c r="FB284" s="42"/>
      <c r="FC284" s="42"/>
      <c r="FD284" s="42"/>
      <c r="FE284" s="42"/>
      <c r="FF284" s="42"/>
      <c r="FG284" s="42"/>
      <c r="FH284" s="42"/>
      <c r="FI284" s="42"/>
      <c r="FJ284" s="42"/>
      <c r="FK284" s="42"/>
      <c r="FL284" s="42"/>
      <c r="FM284" s="42"/>
      <c r="FN284" s="42"/>
      <c r="FO284" s="42"/>
      <c r="FP284" s="42"/>
      <c r="FQ284" s="42"/>
      <c r="FR284" s="42"/>
      <c r="FS284" s="42"/>
      <c r="FT284" s="42"/>
      <c r="FU284" s="42"/>
      <c r="FV284" s="42"/>
      <c r="FW284" s="42"/>
      <c r="FX284" s="42"/>
      <c r="FY284" s="42"/>
      <c r="FZ284" s="42"/>
      <c r="GA284" s="42"/>
      <c r="GB284" s="42"/>
      <c r="GC284" s="42"/>
      <c r="GD284" s="42"/>
      <c r="GE284" s="42"/>
      <c r="GF284" s="42"/>
      <c r="GG284" s="42"/>
      <c r="GH284" s="42"/>
      <c r="GI284" s="42"/>
      <c r="GJ284" s="42"/>
      <c r="GK284" s="42"/>
      <c r="GL284" s="42"/>
      <c r="GM284" s="42"/>
      <c r="GN284" s="42"/>
      <c r="GO284" s="46"/>
      <c r="GP284" s="42"/>
      <c r="GQ284" s="140"/>
      <c r="GR284" s="46"/>
      <c r="GS284" s="42"/>
      <c r="GT284" s="140"/>
      <c r="GU284" s="42"/>
      <c r="GV284" s="42"/>
      <c r="GW284" s="42"/>
      <c r="GX284" s="42"/>
      <c r="GY284" s="42"/>
      <c r="GZ284" s="42"/>
      <c r="HA284" s="42"/>
      <c r="HB284" s="42"/>
      <c r="HC284" s="42"/>
      <c r="HD284" s="42"/>
      <c r="HE284" s="42"/>
      <c r="HF284" s="42"/>
      <c r="HG284" s="42"/>
      <c r="HH284" s="42"/>
      <c r="HI284" s="42"/>
      <c r="HJ284" s="42"/>
      <c r="HK284" s="42"/>
      <c r="HL284" s="42"/>
      <c r="HM284" s="42"/>
      <c r="HN284" s="42"/>
      <c r="HO284" s="42"/>
      <c r="HP284" s="42"/>
      <c r="HQ284" s="42"/>
      <c r="HR284" s="42"/>
      <c r="HS284" s="42"/>
      <c r="HT284" s="42"/>
      <c r="HU284" s="42"/>
    </row>
    <row r="285" spans="1:229" s="18" customFormat="1" ht="15.75" x14ac:dyDescent="0.25">
      <c r="A285" s="23" t="s">
        <v>237</v>
      </c>
      <c r="B285" s="159">
        <f t="shared" si="1188"/>
        <v>3886.85</v>
      </c>
      <c r="C285" s="159">
        <f t="shared" si="1189"/>
        <v>1764.6871699999999</v>
      </c>
      <c r="D285" s="42">
        <f t="shared" si="230"/>
        <v>45.401473429640973</v>
      </c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6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143"/>
      <c r="BE285" s="143"/>
      <c r="BF285" s="143"/>
      <c r="BG285" s="42"/>
      <c r="BH285" s="42"/>
      <c r="BI285" s="140"/>
      <c r="BJ285" s="42"/>
      <c r="BK285" s="42"/>
      <c r="BL285" s="140"/>
      <c r="BM285" s="42"/>
      <c r="BN285" s="42"/>
      <c r="BO285" s="140"/>
      <c r="BP285" s="42"/>
      <c r="BQ285" s="42"/>
      <c r="BR285" s="140"/>
      <c r="BS285" s="42"/>
      <c r="BT285" s="42"/>
      <c r="BU285" s="140"/>
      <c r="BV285" s="42"/>
      <c r="BW285" s="42"/>
      <c r="BX285" s="140"/>
      <c r="BY285" s="42"/>
      <c r="BZ285" s="42"/>
      <c r="CA285" s="140"/>
      <c r="CB285" s="42"/>
      <c r="CC285" s="42"/>
      <c r="CD285" s="140"/>
      <c r="CE285" s="42"/>
      <c r="CF285" s="42"/>
      <c r="CG285" s="140"/>
      <c r="CH285" s="42"/>
      <c r="CI285" s="42"/>
      <c r="CJ285" s="140"/>
      <c r="CK285" s="42"/>
      <c r="CL285" s="42"/>
      <c r="CM285" s="140"/>
      <c r="CN285" s="42"/>
      <c r="CO285" s="42"/>
      <c r="CP285" s="46"/>
      <c r="CQ285" s="46"/>
      <c r="CR285" s="42"/>
      <c r="CS285" s="140"/>
      <c r="CT285" s="46"/>
      <c r="CU285" s="42"/>
      <c r="CV285" s="140"/>
      <c r="CW285" s="46"/>
      <c r="CX285" s="42"/>
      <c r="CY285" s="140"/>
      <c r="CZ285" s="46">
        <v>1920</v>
      </c>
      <c r="DA285" s="42">
        <v>1707.2167899999999</v>
      </c>
      <c r="DB285" s="42">
        <f t="shared" si="1095"/>
        <v>88.91754114583334</v>
      </c>
      <c r="DC285" s="46"/>
      <c r="DD285" s="42"/>
      <c r="DE285" s="140"/>
      <c r="DF285" s="46"/>
      <c r="DG285" s="42"/>
      <c r="DH285" s="140"/>
      <c r="DI285" s="42"/>
      <c r="DJ285" s="42"/>
      <c r="DK285" s="140"/>
      <c r="DL285" s="42"/>
      <c r="DM285" s="42"/>
      <c r="DN285" s="140"/>
      <c r="DO285" s="46"/>
      <c r="DP285" s="42"/>
      <c r="DQ285" s="140"/>
      <c r="DR285" s="46"/>
      <c r="DS285" s="42"/>
      <c r="DT285" s="140"/>
      <c r="DU285" s="46"/>
      <c r="DV285" s="42"/>
      <c r="DW285" s="140"/>
      <c r="DX285" s="46"/>
      <c r="DY285" s="42"/>
      <c r="DZ285" s="140"/>
      <c r="EA285" s="42"/>
      <c r="EB285" s="42"/>
      <c r="EC285" s="140"/>
      <c r="ED285" s="42"/>
      <c r="EE285" s="42"/>
      <c r="EF285" s="140"/>
      <c r="EG285" s="42">
        <v>1966.85</v>
      </c>
      <c r="EH285" s="42">
        <v>57.470379999999999</v>
      </c>
      <c r="EI285" s="42">
        <f t="shared" si="1278"/>
        <v>2.9219503266644633</v>
      </c>
      <c r="EJ285" s="42"/>
      <c r="EK285" s="42"/>
      <c r="EL285" s="140"/>
      <c r="EM285" s="42"/>
      <c r="EN285" s="42"/>
      <c r="EO285" s="140"/>
      <c r="EP285" s="42"/>
      <c r="EQ285" s="42"/>
      <c r="ER285" s="46"/>
      <c r="ES285" s="42"/>
      <c r="ET285" s="42"/>
      <c r="EU285" s="46"/>
      <c r="EV285" s="42"/>
      <c r="EW285" s="42"/>
      <c r="EX285" s="42"/>
      <c r="EY285" s="42"/>
      <c r="EZ285" s="42"/>
      <c r="FA285" s="42"/>
      <c r="FB285" s="42"/>
      <c r="FC285" s="42"/>
      <c r="FD285" s="42"/>
      <c r="FE285" s="42"/>
      <c r="FF285" s="42"/>
      <c r="FG285" s="42"/>
      <c r="FH285" s="42"/>
      <c r="FI285" s="42"/>
      <c r="FJ285" s="42"/>
      <c r="FK285" s="42"/>
      <c r="FL285" s="42"/>
      <c r="FM285" s="42"/>
      <c r="FN285" s="42"/>
      <c r="FO285" s="42"/>
      <c r="FP285" s="42"/>
      <c r="FQ285" s="42"/>
      <c r="FR285" s="42"/>
      <c r="FS285" s="42"/>
      <c r="FT285" s="42"/>
      <c r="FU285" s="42"/>
      <c r="FV285" s="42"/>
      <c r="FW285" s="42"/>
      <c r="FX285" s="42"/>
      <c r="FY285" s="42"/>
      <c r="FZ285" s="42"/>
      <c r="GA285" s="42"/>
      <c r="GB285" s="42"/>
      <c r="GC285" s="42"/>
      <c r="GD285" s="42"/>
      <c r="GE285" s="42"/>
      <c r="GF285" s="42"/>
      <c r="GG285" s="42"/>
      <c r="GH285" s="42"/>
      <c r="GI285" s="42"/>
      <c r="GJ285" s="42"/>
      <c r="GK285" s="42"/>
      <c r="GL285" s="42"/>
      <c r="GM285" s="42"/>
      <c r="GN285" s="42"/>
      <c r="GO285" s="46"/>
      <c r="GP285" s="42"/>
      <c r="GQ285" s="140"/>
      <c r="GR285" s="46"/>
      <c r="GS285" s="42"/>
      <c r="GT285" s="140"/>
      <c r="GU285" s="42"/>
      <c r="GV285" s="42"/>
      <c r="GW285" s="42"/>
      <c r="GX285" s="42"/>
      <c r="GY285" s="42"/>
      <c r="GZ285" s="42"/>
      <c r="HA285" s="42"/>
      <c r="HB285" s="42"/>
      <c r="HC285" s="42"/>
      <c r="HD285" s="42"/>
      <c r="HE285" s="42"/>
      <c r="HF285" s="42"/>
      <c r="HG285" s="42"/>
      <c r="HH285" s="42"/>
      <c r="HI285" s="42"/>
      <c r="HJ285" s="42"/>
      <c r="HK285" s="42"/>
      <c r="HL285" s="42"/>
      <c r="HM285" s="42"/>
      <c r="HN285" s="42"/>
      <c r="HO285" s="42"/>
      <c r="HP285" s="42"/>
      <c r="HQ285" s="42"/>
      <c r="HR285" s="42"/>
      <c r="HS285" s="42"/>
      <c r="HT285" s="42"/>
      <c r="HU285" s="42"/>
    </row>
    <row r="286" spans="1:229" s="18" customFormat="1" ht="15.75" x14ac:dyDescent="0.25">
      <c r="A286" s="23" t="s">
        <v>508</v>
      </c>
      <c r="B286" s="159">
        <f t="shared" si="1188"/>
        <v>42370.06</v>
      </c>
      <c r="C286" s="159">
        <f t="shared" si="1189"/>
        <v>33457.564339999997</v>
      </c>
      <c r="D286" s="42">
        <f>C286/B286*100</f>
        <v>78.965109655261273</v>
      </c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6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>
        <v>1500</v>
      </c>
      <c r="AY286" s="42">
        <v>1348.8</v>
      </c>
      <c r="AZ286" s="42">
        <f t="shared" si="1199"/>
        <v>89.92</v>
      </c>
      <c r="BA286" s="42">
        <v>10000</v>
      </c>
      <c r="BB286" s="42">
        <v>10000</v>
      </c>
      <c r="BC286" s="42">
        <f>BB286/BA286*100</f>
        <v>100</v>
      </c>
      <c r="BD286" s="143"/>
      <c r="BE286" s="143"/>
      <c r="BF286" s="143"/>
      <c r="BG286" s="42"/>
      <c r="BH286" s="42"/>
      <c r="BI286" s="140"/>
      <c r="BJ286" s="42"/>
      <c r="BK286" s="42"/>
      <c r="BL286" s="140"/>
      <c r="BM286" s="42"/>
      <c r="BN286" s="42"/>
      <c r="BO286" s="140"/>
      <c r="BP286" s="42"/>
      <c r="BQ286" s="42"/>
      <c r="BR286" s="140"/>
      <c r="BS286" s="42"/>
      <c r="BT286" s="42"/>
      <c r="BU286" s="140"/>
      <c r="BV286" s="42"/>
      <c r="BW286" s="42"/>
      <c r="BX286" s="140"/>
      <c r="BY286" s="42"/>
      <c r="BZ286" s="42"/>
      <c r="CA286" s="140"/>
      <c r="CB286" s="42"/>
      <c r="CC286" s="42"/>
      <c r="CD286" s="140"/>
      <c r="CE286" s="42"/>
      <c r="CF286" s="42"/>
      <c r="CG286" s="140"/>
      <c r="CH286" s="42"/>
      <c r="CI286" s="42"/>
      <c r="CJ286" s="140"/>
      <c r="CK286" s="46"/>
      <c r="CL286" s="42"/>
      <c r="CM286" s="42"/>
      <c r="CN286" s="42"/>
      <c r="CO286" s="42"/>
      <c r="CP286" s="46"/>
      <c r="CQ286" s="46"/>
      <c r="CR286" s="42"/>
      <c r="CS286" s="140"/>
      <c r="CT286" s="46"/>
      <c r="CU286" s="42"/>
      <c r="CV286" s="140"/>
      <c r="CW286" s="46"/>
      <c r="CX286" s="42"/>
      <c r="CY286" s="140"/>
      <c r="CZ286" s="46">
        <v>15249</v>
      </c>
      <c r="DA286" s="42">
        <v>15249</v>
      </c>
      <c r="DB286" s="42">
        <f t="shared" si="1095"/>
        <v>100</v>
      </c>
      <c r="DC286" s="46"/>
      <c r="DD286" s="42"/>
      <c r="DE286" s="140"/>
      <c r="DF286" s="46"/>
      <c r="DG286" s="42"/>
      <c r="DH286" s="140"/>
      <c r="DI286" s="42"/>
      <c r="DJ286" s="42"/>
      <c r="DK286" s="140"/>
      <c r="DL286" s="42"/>
      <c r="DM286" s="42"/>
      <c r="DN286" s="140"/>
      <c r="DO286" s="46"/>
      <c r="DP286" s="42"/>
      <c r="DQ286" s="140"/>
      <c r="DR286" s="46"/>
      <c r="DS286" s="42"/>
      <c r="DT286" s="140"/>
      <c r="DU286" s="46"/>
      <c r="DV286" s="42"/>
      <c r="DW286" s="140"/>
      <c r="DX286" s="46"/>
      <c r="DY286" s="42"/>
      <c r="DZ286" s="140"/>
      <c r="EA286" s="42"/>
      <c r="EB286" s="42"/>
      <c r="EC286" s="140"/>
      <c r="ED286" s="42"/>
      <c r="EE286" s="42"/>
      <c r="EF286" s="140"/>
      <c r="EG286" s="42">
        <v>15621.06</v>
      </c>
      <c r="EH286" s="42">
        <v>6859.7643399999997</v>
      </c>
      <c r="EI286" s="42">
        <f t="shared" si="1278"/>
        <v>43.913565020555581</v>
      </c>
      <c r="EJ286" s="42"/>
      <c r="EK286" s="42"/>
      <c r="EL286" s="140"/>
      <c r="EM286" s="42"/>
      <c r="EN286" s="42"/>
      <c r="EO286" s="140"/>
      <c r="EP286" s="42"/>
      <c r="EQ286" s="42"/>
      <c r="ER286" s="46"/>
      <c r="ES286" s="42"/>
      <c r="ET286" s="42"/>
      <c r="EU286" s="46"/>
      <c r="EV286" s="42"/>
      <c r="EW286" s="42"/>
      <c r="EX286" s="42"/>
      <c r="EY286" s="42"/>
      <c r="EZ286" s="42"/>
      <c r="FA286" s="42"/>
      <c r="FB286" s="42"/>
      <c r="FC286" s="42"/>
      <c r="FD286" s="42"/>
      <c r="FE286" s="42"/>
      <c r="FF286" s="42"/>
      <c r="FG286" s="42"/>
      <c r="FH286" s="42"/>
      <c r="FI286" s="42"/>
      <c r="FJ286" s="42"/>
      <c r="FK286" s="42"/>
      <c r="FL286" s="42"/>
      <c r="FM286" s="42"/>
      <c r="FN286" s="42"/>
      <c r="FO286" s="42"/>
      <c r="FP286" s="42"/>
      <c r="FQ286" s="42"/>
      <c r="FR286" s="42"/>
      <c r="FS286" s="42"/>
      <c r="FT286" s="42"/>
      <c r="FU286" s="42"/>
      <c r="FV286" s="42"/>
      <c r="FW286" s="42"/>
      <c r="FX286" s="42"/>
      <c r="FY286" s="42"/>
      <c r="FZ286" s="42"/>
      <c r="GA286" s="42"/>
      <c r="GB286" s="42"/>
      <c r="GC286" s="42"/>
      <c r="GD286" s="42"/>
      <c r="GE286" s="42"/>
      <c r="GF286" s="42"/>
      <c r="GG286" s="42"/>
      <c r="GH286" s="42"/>
      <c r="GI286" s="42"/>
      <c r="GJ286" s="42"/>
      <c r="GK286" s="42"/>
      <c r="GL286" s="42"/>
      <c r="GM286" s="42"/>
      <c r="GN286" s="42"/>
      <c r="GO286" s="46"/>
      <c r="GP286" s="42"/>
      <c r="GQ286" s="140"/>
      <c r="GR286" s="46"/>
      <c r="GS286" s="42"/>
      <c r="GT286" s="140"/>
      <c r="GU286" s="42"/>
      <c r="GV286" s="42"/>
      <c r="GW286" s="42"/>
      <c r="GX286" s="42"/>
      <c r="GY286" s="42"/>
      <c r="GZ286" s="42"/>
      <c r="HA286" s="42"/>
      <c r="HB286" s="42"/>
      <c r="HC286" s="42"/>
      <c r="HD286" s="42"/>
      <c r="HE286" s="42"/>
      <c r="HF286" s="42"/>
      <c r="HG286" s="42"/>
      <c r="HH286" s="42"/>
      <c r="HI286" s="42"/>
      <c r="HJ286" s="42"/>
      <c r="HK286" s="42"/>
      <c r="HL286" s="42"/>
      <c r="HM286" s="42"/>
      <c r="HN286" s="42"/>
      <c r="HO286" s="42"/>
      <c r="HP286" s="42"/>
      <c r="HQ286" s="42"/>
      <c r="HR286" s="42"/>
      <c r="HS286" s="42"/>
      <c r="HT286" s="42"/>
      <c r="HU286" s="42"/>
    </row>
    <row r="287" spans="1:229" s="19" customFormat="1" ht="31.5" x14ac:dyDescent="0.25">
      <c r="A287" s="22" t="s">
        <v>341</v>
      </c>
      <c r="B287" s="158">
        <f t="shared" si="1188"/>
        <v>372985.46758000006</v>
      </c>
      <c r="C287" s="158">
        <f t="shared" si="1189"/>
        <v>260405.91932000004</v>
      </c>
      <c r="D287" s="48">
        <f t="shared" ref="D287" si="1279">C287/B287*100</f>
        <v>69.816639508655044</v>
      </c>
      <c r="E287" s="49">
        <f t="shared" ref="E287:BF287" si="1280">E288+E289+E290+E291+E292+E293+E294+E295+E296+E297</f>
        <v>1609.1</v>
      </c>
      <c r="F287" s="49">
        <f t="shared" si="1280"/>
        <v>1609.1</v>
      </c>
      <c r="G287" s="48">
        <f>F287/E287*100</f>
        <v>100</v>
      </c>
      <c r="H287" s="49">
        <f t="shared" si="1280"/>
        <v>810.19361000000004</v>
      </c>
      <c r="I287" s="49">
        <f t="shared" si="1280"/>
        <v>810.19361000000004</v>
      </c>
      <c r="J287" s="48">
        <f t="shared" ref="J287:J298" si="1281">I287/H287*100</f>
        <v>100</v>
      </c>
      <c r="K287" s="49">
        <f t="shared" ref="K287:M287" si="1282">K288+K289+K290+K291+K292+K293+K294+K295+K296+K297</f>
        <v>0</v>
      </c>
      <c r="L287" s="49">
        <f t="shared" si="1282"/>
        <v>0</v>
      </c>
      <c r="M287" s="49">
        <f t="shared" si="1282"/>
        <v>0</v>
      </c>
      <c r="N287" s="49">
        <f t="shared" ref="N287:P287" si="1283">N288+N289+N290+N291+N292+N293+N294+N295+N296+N297</f>
        <v>0</v>
      </c>
      <c r="O287" s="49">
        <f t="shared" si="1283"/>
        <v>0</v>
      </c>
      <c r="P287" s="49">
        <f t="shared" si="1283"/>
        <v>0</v>
      </c>
      <c r="Q287" s="49">
        <f t="shared" ref="Q287:S287" si="1284">Q288+Q289+Q290+Q291+Q292+Q293+Q294+Q295+Q296+Q297</f>
        <v>0</v>
      </c>
      <c r="R287" s="49">
        <f t="shared" si="1284"/>
        <v>0</v>
      </c>
      <c r="S287" s="49">
        <f t="shared" si="1284"/>
        <v>0</v>
      </c>
      <c r="T287" s="49">
        <f t="shared" ref="T287:V287" si="1285">T288+T289+T290+T291+T292+T293+T294+T295+T296+T297</f>
        <v>0</v>
      </c>
      <c r="U287" s="49">
        <f t="shared" si="1285"/>
        <v>0</v>
      </c>
      <c r="V287" s="49">
        <f t="shared" si="1285"/>
        <v>0</v>
      </c>
      <c r="W287" s="49">
        <f t="shared" si="1280"/>
        <v>9655.6949999999997</v>
      </c>
      <c r="X287" s="49">
        <f t="shared" si="1280"/>
        <v>9655.6949999999997</v>
      </c>
      <c r="Y287" s="49">
        <f t="shared" si="1196"/>
        <v>100</v>
      </c>
      <c r="Z287" s="49">
        <f t="shared" si="1280"/>
        <v>0</v>
      </c>
      <c r="AA287" s="49">
        <f t="shared" si="1280"/>
        <v>0</v>
      </c>
      <c r="AB287" s="49">
        <f t="shared" si="1280"/>
        <v>0</v>
      </c>
      <c r="AC287" s="49">
        <f t="shared" si="1280"/>
        <v>0</v>
      </c>
      <c r="AD287" s="49">
        <f t="shared" si="1280"/>
        <v>0</v>
      </c>
      <c r="AE287" s="49">
        <f t="shared" si="1280"/>
        <v>0</v>
      </c>
      <c r="AF287" s="49">
        <f t="shared" si="1280"/>
        <v>3206.2368999999999</v>
      </c>
      <c r="AG287" s="49">
        <f t="shared" si="1280"/>
        <v>3206.2368999999999</v>
      </c>
      <c r="AH287" s="49">
        <f>AG287/AF287*100</f>
        <v>100</v>
      </c>
      <c r="AI287" s="49">
        <f t="shared" si="1280"/>
        <v>102.04082000000001</v>
      </c>
      <c r="AJ287" s="49">
        <f t="shared" si="1280"/>
        <v>102.04082000000001</v>
      </c>
      <c r="AK287" s="48">
        <f>AJ287/AI287*100</f>
        <v>100</v>
      </c>
      <c r="AL287" s="49">
        <f t="shared" si="1280"/>
        <v>51.020410000000005</v>
      </c>
      <c r="AM287" s="49">
        <f t="shared" si="1280"/>
        <v>51.020410000000005</v>
      </c>
      <c r="AN287" s="48">
        <f>AM287/AL287*100</f>
        <v>100</v>
      </c>
      <c r="AO287" s="49">
        <f t="shared" ref="AO287:AP287" si="1286">AO288+AO289+AO290+AO291+AO292+AO293+AO294+AO295+AO296+AO297</f>
        <v>237.33545000000001</v>
      </c>
      <c r="AP287" s="49">
        <f t="shared" si="1286"/>
        <v>237.33545000000001</v>
      </c>
      <c r="AQ287" s="48">
        <f>AP287/AO287*100</f>
        <v>100</v>
      </c>
      <c r="AR287" s="49"/>
      <c r="AS287" s="49"/>
      <c r="AT287" s="48"/>
      <c r="AU287" s="49">
        <f t="shared" si="1280"/>
        <v>0</v>
      </c>
      <c r="AV287" s="49">
        <f t="shared" si="1280"/>
        <v>0</v>
      </c>
      <c r="AW287" s="49">
        <f t="shared" si="1280"/>
        <v>0</v>
      </c>
      <c r="AX287" s="49">
        <f t="shared" si="1280"/>
        <v>4426.7701999999999</v>
      </c>
      <c r="AY287" s="49">
        <f t="shared" si="1280"/>
        <v>3133.8535400000001</v>
      </c>
      <c r="AZ287" s="48">
        <f t="shared" si="1199"/>
        <v>70.793228435485545</v>
      </c>
      <c r="BA287" s="49">
        <f t="shared" si="1280"/>
        <v>5000</v>
      </c>
      <c r="BB287" s="49">
        <f t="shared" si="1280"/>
        <v>5000</v>
      </c>
      <c r="BC287" s="48">
        <f>BB287/BA287*100</f>
        <v>100</v>
      </c>
      <c r="BD287" s="49">
        <f t="shared" si="1280"/>
        <v>53083.4</v>
      </c>
      <c r="BE287" s="49">
        <f t="shared" si="1280"/>
        <v>32952.8943</v>
      </c>
      <c r="BF287" s="49">
        <f t="shared" si="1280"/>
        <v>62.077587908837792</v>
      </c>
      <c r="BG287" s="49">
        <f t="shared" ref="BG287:CO287" si="1287">BG288+BG289+BG290+BG291+BG292+BG293+BG294+BG295+BG296+BG297</f>
        <v>0</v>
      </c>
      <c r="BH287" s="49">
        <f t="shared" si="1287"/>
        <v>0</v>
      </c>
      <c r="BI287" s="49">
        <f t="shared" si="1287"/>
        <v>0</v>
      </c>
      <c r="BJ287" s="49">
        <f t="shared" ref="BJ287:BL287" si="1288">BJ288+BJ289+BJ290+BJ291+BJ292+BJ293+BJ294+BJ295+BJ296+BJ297</f>
        <v>0</v>
      </c>
      <c r="BK287" s="49">
        <f t="shared" si="1288"/>
        <v>0</v>
      </c>
      <c r="BL287" s="49">
        <f t="shared" si="1288"/>
        <v>0</v>
      </c>
      <c r="BM287" s="49">
        <f t="shared" si="1287"/>
        <v>8691</v>
      </c>
      <c r="BN287" s="49">
        <f t="shared" si="1287"/>
        <v>4998.1119500000004</v>
      </c>
      <c r="BO287" s="49">
        <f t="shared" si="1287"/>
        <v>57.509054769301585</v>
      </c>
      <c r="BP287" s="49">
        <f t="shared" ref="BP287:BQ287" si="1289">BP288+BP289+BP290+BP291+BP292+BP293+BP294+BP295+BP296+BP297</f>
        <v>1400</v>
      </c>
      <c r="BQ287" s="49">
        <f t="shared" si="1289"/>
        <v>442.8</v>
      </c>
      <c r="BR287" s="49">
        <f t="shared" ref="BR287:BR288" si="1290">BQ287/BP287*100</f>
        <v>31.628571428571426</v>
      </c>
      <c r="BS287" s="49">
        <f t="shared" si="1287"/>
        <v>0</v>
      </c>
      <c r="BT287" s="49">
        <f t="shared" si="1287"/>
        <v>0</v>
      </c>
      <c r="BU287" s="49">
        <f t="shared" si="1287"/>
        <v>0</v>
      </c>
      <c r="BV287" s="49">
        <f t="shared" si="1287"/>
        <v>0</v>
      </c>
      <c r="BW287" s="49">
        <f t="shared" si="1287"/>
        <v>0</v>
      </c>
      <c r="BX287" s="48"/>
      <c r="BY287" s="49">
        <f t="shared" si="1287"/>
        <v>0</v>
      </c>
      <c r="BZ287" s="49">
        <f t="shared" si="1287"/>
        <v>0</v>
      </c>
      <c r="CA287" s="49">
        <f t="shared" si="1287"/>
        <v>0</v>
      </c>
      <c r="CB287" s="49">
        <f t="shared" ref="CB287:CD287" si="1291">CB288+CB289+CB290+CB291+CB292+CB293+CB294+CB295+CB296+CB297</f>
        <v>0</v>
      </c>
      <c r="CC287" s="49">
        <f t="shared" si="1291"/>
        <v>0</v>
      </c>
      <c r="CD287" s="49">
        <f t="shared" si="1291"/>
        <v>0</v>
      </c>
      <c r="CE287" s="49">
        <f t="shared" si="1287"/>
        <v>0</v>
      </c>
      <c r="CF287" s="49">
        <f t="shared" si="1287"/>
        <v>0</v>
      </c>
      <c r="CG287" s="49"/>
      <c r="CH287" s="49">
        <f t="shared" si="1287"/>
        <v>0</v>
      </c>
      <c r="CI287" s="49">
        <f t="shared" si="1287"/>
        <v>0</v>
      </c>
      <c r="CJ287" s="49">
        <f t="shared" si="1287"/>
        <v>0</v>
      </c>
      <c r="CK287" s="49">
        <f t="shared" si="1287"/>
        <v>0</v>
      </c>
      <c r="CL287" s="49">
        <f t="shared" si="1287"/>
        <v>0</v>
      </c>
      <c r="CM287" s="48"/>
      <c r="CN287" s="49">
        <f t="shared" si="1287"/>
        <v>417.6</v>
      </c>
      <c r="CO287" s="49">
        <f t="shared" si="1287"/>
        <v>169.05</v>
      </c>
      <c r="CP287" s="49">
        <f t="shared" ref="CP287:CP309" si="1292">CO287/CN287*100</f>
        <v>40.481321839080458</v>
      </c>
      <c r="CQ287" s="49">
        <f t="shared" ref="CQ287:DA287" si="1293">CQ288+CQ289+CQ290+CQ291+CQ292+CQ293+CQ294+CQ295+CQ296+CQ297</f>
        <v>0</v>
      </c>
      <c r="CR287" s="49">
        <f t="shared" si="1293"/>
        <v>0</v>
      </c>
      <c r="CS287" s="49">
        <f t="shared" si="1293"/>
        <v>0</v>
      </c>
      <c r="CT287" s="49">
        <f t="shared" ref="CT287:CV287" si="1294">CT288+CT289+CT290+CT291+CT292+CT293+CT294+CT295+CT296+CT297</f>
        <v>0</v>
      </c>
      <c r="CU287" s="49">
        <f t="shared" si="1294"/>
        <v>0</v>
      </c>
      <c r="CV287" s="49">
        <f t="shared" si="1294"/>
        <v>0</v>
      </c>
      <c r="CW287" s="49">
        <f t="shared" si="1293"/>
        <v>24843.8</v>
      </c>
      <c r="CX287" s="49">
        <f t="shared" si="1293"/>
        <v>13421.57489</v>
      </c>
      <c r="CY287" s="49">
        <f t="shared" si="159"/>
        <v>54.023840515541096</v>
      </c>
      <c r="CZ287" s="49">
        <f t="shared" si="1293"/>
        <v>44673</v>
      </c>
      <c r="DA287" s="49">
        <f t="shared" si="1293"/>
        <v>44584.018000000004</v>
      </c>
      <c r="DB287" s="48">
        <f t="shared" si="1095"/>
        <v>99.800814809840404</v>
      </c>
      <c r="DC287" s="49">
        <f t="shared" ref="DC287:DD287" si="1295">DC288+DC289+DC290+DC291+DC292+DC293+DC294+DC295+DC296+DC297</f>
        <v>6817.8</v>
      </c>
      <c r="DD287" s="49">
        <f t="shared" si="1295"/>
        <v>3207.6711</v>
      </c>
      <c r="DE287" s="49">
        <f>DD287/DC287*100</f>
        <v>47.048477514740824</v>
      </c>
      <c r="DF287" s="49">
        <f t="shared" ref="DF287:DG287" si="1296">DF288+DF289+DF290+DF291+DF292+DF293+DF294+DF295+DF296+DF297</f>
        <v>1160.0999999999999</v>
      </c>
      <c r="DG287" s="49">
        <f t="shared" si="1296"/>
        <v>398.214</v>
      </c>
      <c r="DH287" s="49">
        <f>DG287/DF287*100</f>
        <v>34.325833979829326</v>
      </c>
      <c r="DI287" s="49">
        <f t="shared" ref="DI287:DN287" si="1297">DI288+DI289+DI290+DI291+DI292+DI293+DI294+DI295+DI296+DI297</f>
        <v>2000</v>
      </c>
      <c r="DJ287" s="49">
        <f t="shared" si="1297"/>
        <v>2000</v>
      </c>
      <c r="DK287" s="49">
        <f t="shared" si="1297"/>
        <v>100</v>
      </c>
      <c r="DL287" s="49">
        <f t="shared" si="1297"/>
        <v>10500</v>
      </c>
      <c r="DM287" s="49">
        <f t="shared" si="1297"/>
        <v>7500</v>
      </c>
      <c r="DN287" s="49">
        <f t="shared" si="1297"/>
        <v>71.428571428571431</v>
      </c>
      <c r="DO287" s="49">
        <f t="shared" ref="DO287:DQ287" si="1298">DO288+DO289+DO290+DO291+DO292+DO293+DO294+DO295+DO296+DO297</f>
        <v>0</v>
      </c>
      <c r="DP287" s="49">
        <f t="shared" si="1298"/>
        <v>0</v>
      </c>
      <c r="DQ287" s="49">
        <f t="shared" si="1298"/>
        <v>0</v>
      </c>
      <c r="DR287" s="49">
        <f t="shared" ref="DR287:DT287" si="1299">DR288+DR289+DR290+DR291+DR292+DR293+DR294+DR295+DR296+DR297</f>
        <v>0</v>
      </c>
      <c r="DS287" s="49">
        <f t="shared" si="1299"/>
        <v>0</v>
      </c>
      <c r="DT287" s="49">
        <f t="shared" si="1299"/>
        <v>0</v>
      </c>
      <c r="DU287" s="49">
        <f t="shared" ref="DU287:DV287" si="1300">DU288+DU289+DU290+DU291+DU292+DU293+DU294+DU295+DU296+DU297</f>
        <v>10932.95918</v>
      </c>
      <c r="DV287" s="49">
        <f t="shared" si="1300"/>
        <v>10932.95918</v>
      </c>
      <c r="DW287" s="146">
        <f>DV287/DU287*100</f>
        <v>100</v>
      </c>
      <c r="DX287" s="49">
        <f t="shared" ref="DX287:EB287" si="1301">DX288+DX289+DX290+DX291+DX292+DX293+DX294+DX295+DX296+DX297</f>
        <v>0</v>
      </c>
      <c r="DY287" s="49">
        <f t="shared" si="1301"/>
        <v>0</v>
      </c>
      <c r="DZ287" s="49">
        <f t="shared" si="1301"/>
        <v>0</v>
      </c>
      <c r="EA287" s="49">
        <f t="shared" si="1301"/>
        <v>0</v>
      </c>
      <c r="EB287" s="49">
        <f t="shared" si="1301"/>
        <v>0</v>
      </c>
      <c r="EC287" s="49"/>
      <c r="ED287" s="49">
        <f t="shared" ref="ED287:EL287" si="1302">ED288+ED289+ED290+ED291+ED292+ED293+ED294+ED295+ED296+ED297</f>
        <v>0</v>
      </c>
      <c r="EE287" s="49">
        <f t="shared" si="1302"/>
        <v>0</v>
      </c>
      <c r="EF287" s="49">
        <f t="shared" si="1302"/>
        <v>0</v>
      </c>
      <c r="EG287" s="49">
        <f t="shared" si="1302"/>
        <v>0</v>
      </c>
      <c r="EH287" s="49">
        <f t="shared" si="1302"/>
        <v>0</v>
      </c>
      <c r="EI287" s="49">
        <f t="shared" si="1302"/>
        <v>0</v>
      </c>
      <c r="EJ287" s="49">
        <f t="shared" si="1302"/>
        <v>0</v>
      </c>
      <c r="EK287" s="49">
        <f t="shared" si="1302"/>
        <v>0</v>
      </c>
      <c r="EL287" s="49">
        <f t="shared" si="1302"/>
        <v>0</v>
      </c>
      <c r="EM287" s="49">
        <f t="shared" ref="EM287:EO287" si="1303">EM288+EM289+EM290+EM291+EM292+EM293+EM294+EM295+EM296+EM297</f>
        <v>0</v>
      </c>
      <c r="EN287" s="49">
        <f t="shared" si="1303"/>
        <v>0</v>
      </c>
      <c r="EO287" s="49">
        <f t="shared" si="1303"/>
        <v>0</v>
      </c>
      <c r="EP287" s="49">
        <f t="shared" ref="EP287:EQ287" si="1304">EP288+EP289+EP290+EP291+EP292+EP293+EP294+EP295+EP296+EP297</f>
        <v>45375.831310000001</v>
      </c>
      <c r="EQ287" s="49">
        <f t="shared" si="1304"/>
        <v>32646.882849999998</v>
      </c>
      <c r="ER287" s="49">
        <f t="shared" ref="ER287:ER291" si="1305">EQ287/EP287*100</f>
        <v>71.94773496701805</v>
      </c>
      <c r="ES287" s="49">
        <f t="shared" ref="ES287:ET287" si="1306">ES288+ES289+ES290+ES291+ES292+ES293+ES294+ES295+ES296+ES297</f>
        <v>18096.960209999997</v>
      </c>
      <c r="ET287" s="49">
        <f t="shared" si="1306"/>
        <v>12543.94282</v>
      </c>
      <c r="EU287" s="49">
        <f t="shared" ref="EU287" si="1307">ET287/ES287*100</f>
        <v>69.315192576201184</v>
      </c>
      <c r="EV287" s="49">
        <f t="shared" ref="EV287:EX287" si="1308">EV288+EV289+EV290+EV291+EV292+EV293+EV294+EV295+EV296+EV297</f>
        <v>0</v>
      </c>
      <c r="EW287" s="49">
        <f t="shared" si="1308"/>
        <v>0</v>
      </c>
      <c r="EX287" s="49">
        <f t="shared" si="1308"/>
        <v>0</v>
      </c>
      <c r="EY287" s="49"/>
      <c r="EZ287" s="49"/>
      <c r="FA287" s="48"/>
      <c r="FB287" s="49">
        <f t="shared" ref="FB287:FC287" si="1309">FB288+FB289+FB290+FB291+FB292+FB293+FB294+FB295+FB296+FB297</f>
        <v>112181.22448999999</v>
      </c>
      <c r="FC287" s="49">
        <f t="shared" si="1309"/>
        <v>63088.924500000001</v>
      </c>
      <c r="FD287" s="48">
        <f t="shared" ref="FD287" si="1310">FC287/FB287*100</f>
        <v>56.238398882536579</v>
      </c>
      <c r="FE287" s="49">
        <f t="shared" ref="FE287:FF287" si="1311">FE288+FE289+FE290+FE291+FE292+FE293+FE294+FE295+FE296+FE297</f>
        <v>0</v>
      </c>
      <c r="FF287" s="49">
        <f t="shared" si="1311"/>
        <v>0</v>
      </c>
      <c r="FG287" s="48"/>
      <c r="FH287" s="49">
        <f t="shared" ref="FH287:FI287" si="1312">FH288+FH289+FH290+FH291+FH292+FH293+FH294+FH295+FH296+FH297</f>
        <v>3000</v>
      </c>
      <c r="FI287" s="49">
        <f t="shared" si="1312"/>
        <v>3000</v>
      </c>
      <c r="FJ287" s="48">
        <f t="shared" ref="FJ287:FJ288" si="1313">FI287/FH287*100</f>
        <v>100</v>
      </c>
      <c r="FK287" s="49">
        <f t="shared" ref="FK287:FL287" si="1314">FK288+FK289+FK290+FK291+FK292+FK293+FK294+FK295+FK296+FK297</f>
        <v>4571.2</v>
      </c>
      <c r="FL287" s="49">
        <f t="shared" si="1314"/>
        <v>4571.2</v>
      </c>
      <c r="FM287" s="48">
        <f t="shared" ref="FM287:FM288" si="1315">FL287/FK287*100</f>
        <v>100</v>
      </c>
      <c r="FN287" s="49">
        <f t="shared" ref="FN287:FO287" si="1316">FN288+FN289+FN290+FN291+FN292+FN293+FN294+FN295+FN296+FN297</f>
        <v>142.19999999999999</v>
      </c>
      <c r="FO287" s="49">
        <f t="shared" si="1316"/>
        <v>142.19999999999999</v>
      </c>
      <c r="FP287" s="48">
        <f t="shared" ref="FP287:FP288" si="1317">FO287/FN287*100</f>
        <v>100</v>
      </c>
      <c r="FQ287" s="49">
        <f t="shared" ref="FQ287:FR287" si="1318">FQ288+FQ289+FQ290+FQ291+FQ292+FQ293+FQ294+FQ295+FQ296+FQ297</f>
        <v>0</v>
      </c>
      <c r="FR287" s="49">
        <f t="shared" si="1318"/>
        <v>0</v>
      </c>
      <c r="FS287" s="48"/>
      <c r="FT287" s="49"/>
      <c r="FU287" s="49"/>
      <c r="FV287" s="48"/>
      <c r="FW287" s="49"/>
      <c r="FX287" s="49"/>
      <c r="FY287" s="48"/>
      <c r="FZ287" s="49"/>
      <c r="GA287" s="49"/>
      <c r="GB287" s="48"/>
      <c r="GC287" s="49"/>
      <c r="GD287" s="49"/>
      <c r="GE287" s="48"/>
      <c r="GF287" s="49"/>
      <c r="GG287" s="49"/>
      <c r="GH287" s="48"/>
      <c r="GI287" s="49"/>
      <c r="GJ287" s="49"/>
      <c r="GK287" s="48"/>
      <c r="GL287" s="49">
        <f t="shared" ref="GL287:GM287" si="1319">GL288+GL289+GL290+GL291+GL292+GL293+GL294+GL295+GL296+GL297</f>
        <v>0</v>
      </c>
      <c r="GM287" s="49">
        <f t="shared" si="1319"/>
        <v>0</v>
      </c>
      <c r="GN287" s="48"/>
      <c r="GO287" s="49">
        <f t="shared" ref="GO287:GP287" si="1320">GO288+GO289+GO290+GO291+GO292+GO293+GO294+GO295+GO296+GO297</f>
        <v>0</v>
      </c>
      <c r="GP287" s="49">
        <f t="shared" si="1320"/>
        <v>0</v>
      </c>
      <c r="GQ287" s="146"/>
      <c r="GR287" s="49">
        <f t="shared" ref="GR287:GS287" si="1321">GR288+GR289+GR290+GR291+GR292+GR293+GR294+GR295+GR296+GR297</f>
        <v>0</v>
      </c>
      <c r="GS287" s="49">
        <f t="shared" si="1321"/>
        <v>0</v>
      </c>
      <c r="GT287" s="146"/>
      <c r="GU287" s="49"/>
      <c r="GV287" s="49"/>
      <c r="GW287" s="48"/>
      <c r="GX287" s="49"/>
      <c r="GY287" s="49"/>
      <c r="GZ287" s="48"/>
      <c r="HA287" s="49"/>
      <c r="HB287" s="49"/>
      <c r="HC287" s="48"/>
      <c r="HD287" s="49"/>
      <c r="HE287" s="49"/>
      <c r="HF287" s="48"/>
      <c r="HG287" s="49"/>
      <c r="HH287" s="49"/>
      <c r="HI287" s="48"/>
      <c r="HJ287" s="49"/>
      <c r="HK287" s="49"/>
      <c r="HL287" s="48"/>
      <c r="HM287" s="49"/>
      <c r="HN287" s="49"/>
      <c r="HO287" s="48"/>
      <c r="HP287" s="49"/>
      <c r="HQ287" s="49"/>
      <c r="HR287" s="48"/>
      <c r="HS287" s="49"/>
      <c r="HT287" s="49"/>
      <c r="HU287" s="48"/>
    </row>
    <row r="288" spans="1:229" s="18" customFormat="1" ht="18.75" customHeight="1" x14ac:dyDescent="0.25">
      <c r="A288" s="23" t="s">
        <v>283</v>
      </c>
      <c r="B288" s="159">
        <f t="shared" si="1188"/>
        <v>143231.68137000003</v>
      </c>
      <c r="C288" s="159">
        <f t="shared" si="1189"/>
        <v>99408.297610000023</v>
      </c>
      <c r="D288" s="42">
        <f t="shared" si="230"/>
        <v>69.403847430378036</v>
      </c>
      <c r="E288" s="46">
        <v>1609.1</v>
      </c>
      <c r="F288" s="42">
        <v>1609.1</v>
      </c>
      <c r="G288" s="42">
        <f>F288/E288*100</f>
        <v>100</v>
      </c>
      <c r="H288" s="46">
        <v>810.19361000000004</v>
      </c>
      <c r="I288" s="46">
        <v>810.19361000000004</v>
      </c>
      <c r="J288" s="42">
        <f t="shared" si="1281"/>
        <v>100</v>
      </c>
      <c r="K288" s="46"/>
      <c r="L288" s="46"/>
      <c r="M288" s="42"/>
      <c r="N288" s="46"/>
      <c r="O288" s="46"/>
      <c r="P288" s="42"/>
      <c r="Q288" s="46"/>
      <c r="R288" s="46"/>
      <c r="S288" s="42"/>
      <c r="T288" s="46"/>
      <c r="U288" s="46"/>
      <c r="V288" s="42"/>
      <c r="W288" s="42">
        <v>9655.6949999999997</v>
      </c>
      <c r="X288" s="42">
        <v>9655.6949999999997</v>
      </c>
      <c r="Y288" s="46">
        <f>X288/W288*100</f>
        <v>100</v>
      </c>
      <c r="Z288" s="42"/>
      <c r="AA288" s="42"/>
      <c r="AB288" s="46"/>
      <c r="AC288" s="46">
        <v>0</v>
      </c>
      <c r="AD288" s="46">
        <v>0</v>
      </c>
      <c r="AE288" s="42"/>
      <c r="AF288" s="46">
        <v>3206.2368999999999</v>
      </c>
      <c r="AG288" s="46">
        <v>3206.2368999999999</v>
      </c>
      <c r="AH288" s="46">
        <f>AG288/AF288*100</f>
        <v>100</v>
      </c>
      <c r="AI288" s="46">
        <v>102.04082000000001</v>
      </c>
      <c r="AJ288" s="46">
        <v>102.04082000000001</v>
      </c>
      <c r="AK288" s="42">
        <f>AJ288/AI288*100</f>
        <v>100</v>
      </c>
      <c r="AL288" s="46">
        <v>51.020410000000005</v>
      </c>
      <c r="AM288" s="46">
        <v>51.020410000000005</v>
      </c>
      <c r="AN288" s="42">
        <f>AM288/AL288*100</f>
        <v>100</v>
      </c>
      <c r="AO288" s="46">
        <v>237.33545000000001</v>
      </c>
      <c r="AP288" s="46">
        <v>237.33545000000001</v>
      </c>
      <c r="AQ288" s="42">
        <f>AP288/AO288*100</f>
        <v>100</v>
      </c>
      <c r="AR288" s="46"/>
      <c r="AS288" s="46"/>
      <c r="AT288" s="42"/>
      <c r="AU288" s="46"/>
      <c r="AV288" s="46"/>
      <c r="AW288" s="42"/>
      <c r="AX288" s="42"/>
      <c r="AY288" s="42"/>
      <c r="AZ288" s="42"/>
      <c r="BA288" s="46">
        <v>0</v>
      </c>
      <c r="BB288" s="46"/>
      <c r="BC288" s="42"/>
      <c r="BD288" s="46">
        <v>53083.4</v>
      </c>
      <c r="BE288" s="42">
        <v>32952.8943</v>
      </c>
      <c r="BF288" s="46">
        <f t="shared" si="149"/>
        <v>62.077587908837792</v>
      </c>
      <c r="BG288" s="46"/>
      <c r="BH288" s="46"/>
      <c r="BI288" s="46"/>
      <c r="BJ288" s="46"/>
      <c r="BK288" s="46"/>
      <c r="BL288" s="46"/>
      <c r="BM288" s="46">
        <v>8691</v>
      </c>
      <c r="BN288" s="46">
        <v>4998.1119500000004</v>
      </c>
      <c r="BO288" s="46">
        <f t="shared" si="152"/>
        <v>57.509054769301585</v>
      </c>
      <c r="BP288" s="46">
        <v>1400</v>
      </c>
      <c r="BQ288" s="46">
        <v>442.8</v>
      </c>
      <c r="BR288" s="46">
        <f t="shared" si="1290"/>
        <v>31.628571428571426</v>
      </c>
      <c r="BS288" s="46"/>
      <c r="BT288" s="139"/>
      <c r="BU288" s="139"/>
      <c r="BV288" s="46"/>
      <c r="BW288" s="139"/>
      <c r="BX288" s="42"/>
      <c r="BY288" s="46"/>
      <c r="BZ288" s="139"/>
      <c r="CA288" s="139"/>
      <c r="CB288" s="46"/>
      <c r="CC288" s="139"/>
      <c r="CD288" s="139"/>
      <c r="CE288" s="46"/>
      <c r="CF288" s="139"/>
      <c r="CG288" s="139"/>
      <c r="CH288" s="46"/>
      <c r="CI288" s="139"/>
      <c r="CJ288" s="139"/>
      <c r="CK288" s="46"/>
      <c r="CL288" s="139"/>
      <c r="CM288" s="42"/>
      <c r="CN288" s="46">
        <v>417.6</v>
      </c>
      <c r="CO288" s="46">
        <v>169.05</v>
      </c>
      <c r="CP288" s="46">
        <f t="shared" si="1292"/>
        <v>40.481321839080458</v>
      </c>
      <c r="CQ288" s="46"/>
      <c r="CR288" s="139"/>
      <c r="CS288" s="139"/>
      <c r="CT288" s="46"/>
      <c r="CU288" s="139"/>
      <c r="CV288" s="139"/>
      <c r="CW288" s="46">
        <v>24843.8</v>
      </c>
      <c r="CX288" s="46">
        <v>13421.57489</v>
      </c>
      <c r="CY288" s="46">
        <f t="shared" si="159"/>
        <v>54.023840515541096</v>
      </c>
      <c r="CZ288" s="46"/>
      <c r="DA288" s="139"/>
      <c r="DB288" s="42"/>
      <c r="DC288" s="46">
        <v>6817.8</v>
      </c>
      <c r="DD288" s="46">
        <v>3207.6711</v>
      </c>
      <c r="DE288" s="46">
        <f>DD288/DC288*100</f>
        <v>47.048477514740824</v>
      </c>
      <c r="DF288" s="46">
        <v>1160.0999999999999</v>
      </c>
      <c r="DG288" s="46">
        <v>398.214</v>
      </c>
      <c r="DH288" s="46">
        <f>DG288/DF288*100</f>
        <v>34.325833979829326</v>
      </c>
      <c r="DI288" s="46">
        <v>2000</v>
      </c>
      <c r="DJ288" s="46">
        <v>2000</v>
      </c>
      <c r="DK288" s="46">
        <f t="shared" ref="DK288" si="1322">DJ288/DI288*100</f>
        <v>100</v>
      </c>
      <c r="DL288" s="46">
        <v>10500</v>
      </c>
      <c r="DM288" s="46">
        <v>7500</v>
      </c>
      <c r="DN288" s="46">
        <f t="shared" ref="DN288" si="1323">DM288/DL288*100</f>
        <v>71.428571428571431</v>
      </c>
      <c r="DO288" s="46"/>
      <c r="DP288" s="139"/>
      <c r="DQ288" s="139"/>
      <c r="DR288" s="46"/>
      <c r="DS288" s="139"/>
      <c r="DT288" s="139"/>
      <c r="DU288" s="46">
        <v>10932.95918</v>
      </c>
      <c r="DV288" s="46">
        <v>10932.95918</v>
      </c>
      <c r="DW288" s="147">
        <f>DV288/DU288*100</f>
        <v>100</v>
      </c>
      <c r="DX288" s="46"/>
      <c r="DY288" s="139"/>
      <c r="DZ288" s="139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>
        <v>0</v>
      </c>
      <c r="EW288" s="46">
        <v>0</v>
      </c>
      <c r="EX288" s="42"/>
      <c r="EY288" s="46"/>
      <c r="EZ288" s="46"/>
      <c r="FA288" s="42"/>
      <c r="FB288" s="46"/>
      <c r="FC288" s="46"/>
      <c r="FD288" s="42"/>
      <c r="FE288" s="46"/>
      <c r="FF288" s="46"/>
      <c r="FG288" s="42"/>
      <c r="FH288" s="46">
        <v>3000</v>
      </c>
      <c r="FI288" s="46">
        <v>3000</v>
      </c>
      <c r="FJ288" s="42">
        <f t="shared" si="1313"/>
        <v>100</v>
      </c>
      <c r="FK288" s="46">
        <v>4571.2</v>
      </c>
      <c r="FL288" s="46">
        <v>4571.2</v>
      </c>
      <c r="FM288" s="42">
        <f t="shared" si="1315"/>
        <v>100</v>
      </c>
      <c r="FN288" s="46">
        <v>142.19999999999999</v>
      </c>
      <c r="FO288" s="46">
        <v>142.19999999999999</v>
      </c>
      <c r="FP288" s="42">
        <f t="shared" si="1317"/>
        <v>100</v>
      </c>
      <c r="FQ288" s="46"/>
      <c r="FR288" s="46"/>
      <c r="FS288" s="42"/>
      <c r="FT288" s="46"/>
      <c r="FU288" s="46"/>
      <c r="FV288" s="42"/>
      <c r="FW288" s="46"/>
      <c r="FX288" s="46"/>
      <c r="FY288" s="42"/>
      <c r="FZ288" s="46"/>
      <c r="GA288" s="46"/>
      <c r="GB288" s="42"/>
      <c r="GC288" s="46"/>
      <c r="GD288" s="46"/>
      <c r="GE288" s="42"/>
      <c r="GF288" s="46"/>
      <c r="GG288" s="46"/>
      <c r="GH288" s="42"/>
      <c r="GI288" s="46"/>
      <c r="GJ288" s="46"/>
      <c r="GK288" s="42"/>
      <c r="GL288" s="46"/>
      <c r="GM288" s="46"/>
      <c r="GN288" s="42"/>
      <c r="GO288" s="46"/>
      <c r="GP288" s="46"/>
      <c r="GQ288" s="147"/>
      <c r="GR288" s="46"/>
      <c r="GS288" s="46"/>
      <c r="GT288" s="147"/>
      <c r="GU288" s="46"/>
      <c r="GV288" s="46"/>
      <c r="GW288" s="42"/>
      <c r="GX288" s="46"/>
      <c r="GY288" s="46"/>
      <c r="GZ288" s="42"/>
      <c r="HA288" s="46"/>
      <c r="HB288" s="46"/>
      <c r="HC288" s="42"/>
      <c r="HD288" s="46"/>
      <c r="HE288" s="46"/>
      <c r="HF288" s="42"/>
      <c r="HG288" s="46"/>
      <c r="HH288" s="46"/>
      <c r="HI288" s="42"/>
      <c r="HJ288" s="46"/>
      <c r="HK288" s="46"/>
      <c r="HL288" s="42"/>
      <c r="HM288" s="46"/>
      <c r="HN288" s="46"/>
      <c r="HO288" s="42"/>
      <c r="HP288" s="46"/>
      <c r="HQ288" s="46"/>
      <c r="HR288" s="42"/>
      <c r="HS288" s="46"/>
      <c r="HT288" s="46"/>
      <c r="HU288" s="42"/>
    </row>
    <row r="289" spans="1:229" s="18" customFormat="1" ht="15.75" x14ac:dyDescent="0.25">
      <c r="A289" s="23" t="s">
        <v>510</v>
      </c>
      <c r="B289" s="159">
        <f t="shared" si="1188"/>
        <v>67489.901519999999</v>
      </c>
      <c r="C289" s="159">
        <f t="shared" si="1189"/>
        <v>49207.935670000006</v>
      </c>
      <c r="D289" s="42">
        <f t="shared" si="230"/>
        <v>72.911553523926386</v>
      </c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>
        <v>0</v>
      </c>
      <c r="AH289" s="46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>
        <v>5000</v>
      </c>
      <c r="BB289" s="42">
        <v>5000</v>
      </c>
      <c r="BC289" s="42">
        <f t="shared" ref="BC289" si="1324">BB289/BA289*100</f>
        <v>100</v>
      </c>
      <c r="BD289" s="143"/>
      <c r="BE289" s="143"/>
      <c r="BF289" s="143"/>
      <c r="BG289" s="42"/>
      <c r="BH289" s="42"/>
      <c r="BI289" s="140"/>
      <c r="BJ289" s="42"/>
      <c r="BK289" s="42"/>
      <c r="BL289" s="140"/>
      <c r="BM289" s="42"/>
      <c r="BN289" s="42"/>
      <c r="BO289" s="140"/>
      <c r="BP289" s="42"/>
      <c r="BQ289" s="42"/>
      <c r="BR289" s="140"/>
      <c r="BS289" s="42"/>
      <c r="BT289" s="42"/>
      <c r="BU289" s="42"/>
      <c r="BV289" s="42"/>
      <c r="BW289" s="42"/>
      <c r="BX289" s="42"/>
      <c r="BY289" s="42"/>
      <c r="BZ289" s="42"/>
      <c r="CA289" s="140"/>
      <c r="CB289" s="42"/>
      <c r="CC289" s="42"/>
      <c r="CD289" s="140"/>
      <c r="CE289" s="42"/>
      <c r="CF289" s="42"/>
      <c r="CG289" s="140"/>
      <c r="CH289" s="42"/>
      <c r="CI289" s="42"/>
      <c r="CJ289" s="140"/>
      <c r="CK289" s="42"/>
      <c r="CL289" s="42"/>
      <c r="CM289" s="42"/>
      <c r="CN289" s="42"/>
      <c r="CO289" s="42"/>
      <c r="CP289" s="46"/>
      <c r="CQ289" s="46"/>
      <c r="CR289" s="42"/>
      <c r="CS289" s="140"/>
      <c r="CT289" s="46"/>
      <c r="CU289" s="42"/>
      <c r="CV289" s="140"/>
      <c r="CW289" s="46"/>
      <c r="CX289" s="42"/>
      <c r="CY289" s="140"/>
      <c r="CZ289" s="46"/>
      <c r="DA289" s="42"/>
      <c r="DB289" s="42"/>
      <c r="DC289" s="46"/>
      <c r="DD289" s="42"/>
      <c r="DE289" s="140"/>
      <c r="DF289" s="46"/>
      <c r="DG289" s="42"/>
      <c r="DH289" s="46"/>
      <c r="DI289" s="42"/>
      <c r="DJ289" s="42"/>
      <c r="DK289" s="140"/>
      <c r="DL289" s="42"/>
      <c r="DM289" s="42"/>
      <c r="DN289" s="140"/>
      <c r="DO289" s="46"/>
      <c r="DP289" s="42"/>
      <c r="DQ289" s="140"/>
      <c r="DR289" s="46"/>
      <c r="DS289" s="42"/>
      <c r="DT289" s="140"/>
      <c r="DU289" s="46"/>
      <c r="DV289" s="42"/>
      <c r="DW289" s="140"/>
      <c r="DX289" s="46"/>
      <c r="DY289" s="42"/>
      <c r="DZ289" s="140"/>
      <c r="EA289" s="42"/>
      <c r="EB289" s="42"/>
      <c r="EC289" s="140"/>
      <c r="ED289" s="42"/>
      <c r="EE289" s="42"/>
      <c r="EF289" s="140"/>
      <c r="EG289" s="42"/>
      <c r="EH289" s="42"/>
      <c r="EI289" s="140"/>
      <c r="EJ289" s="42"/>
      <c r="EK289" s="42"/>
      <c r="EL289" s="140"/>
      <c r="EM289" s="42"/>
      <c r="EN289" s="42"/>
      <c r="EO289" s="140"/>
      <c r="EP289" s="42">
        <v>44741.375820000001</v>
      </c>
      <c r="EQ289" s="42">
        <v>32012.427359999998</v>
      </c>
      <c r="ER289" s="46">
        <f t="shared" si="1305"/>
        <v>71.549939565537485</v>
      </c>
      <c r="ES289" s="42">
        <v>17748.525699999998</v>
      </c>
      <c r="ET289" s="42">
        <v>12195.508310000001</v>
      </c>
      <c r="EU289" s="46">
        <f t="shared" ref="EU289" si="1325">ET289/ES289*100</f>
        <v>68.712796297215846</v>
      </c>
      <c r="EV289" s="42"/>
      <c r="EW289" s="42"/>
      <c r="EX289" s="42"/>
      <c r="EY289" s="42"/>
      <c r="EZ289" s="42"/>
      <c r="FA289" s="42"/>
      <c r="FB289" s="42"/>
      <c r="FC289" s="42"/>
      <c r="FD289" s="42"/>
      <c r="FE289" s="42"/>
      <c r="FF289" s="42"/>
      <c r="FG289" s="42"/>
      <c r="FH289" s="42"/>
      <c r="FI289" s="42"/>
      <c r="FJ289" s="42"/>
      <c r="FK289" s="42"/>
      <c r="FL289" s="42"/>
      <c r="FM289" s="42"/>
      <c r="FN289" s="42"/>
      <c r="FO289" s="42"/>
      <c r="FP289" s="42"/>
      <c r="FQ289" s="42"/>
      <c r="FR289" s="42"/>
      <c r="FS289" s="42"/>
      <c r="FT289" s="42"/>
      <c r="FU289" s="42"/>
      <c r="FV289" s="42"/>
      <c r="FW289" s="42"/>
      <c r="FX289" s="42"/>
      <c r="FY289" s="42"/>
      <c r="FZ289" s="42"/>
      <c r="GA289" s="42"/>
      <c r="GB289" s="42"/>
      <c r="GC289" s="42"/>
      <c r="GD289" s="42"/>
      <c r="GE289" s="42"/>
      <c r="GF289" s="42"/>
      <c r="GG289" s="42"/>
      <c r="GH289" s="42"/>
      <c r="GI289" s="42"/>
      <c r="GJ289" s="42"/>
      <c r="GK289" s="42"/>
      <c r="GL289" s="42"/>
      <c r="GM289" s="42"/>
      <c r="GN289" s="42"/>
      <c r="GO289" s="46"/>
      <c r="GP289" s="42"/>
      <c r="GQ289" s="140"/>
      <c r="GR289" s="46"/>
      <c r="GS289" s="42"/>
      <c r="GT289" s="140"/>
      <c r="GU289" s="42"/>
      <c r="GV289" s="42"/>
      <c r="GW289" s="42"/>
      <c r="GX289" s="42"/>
      <c r="GY289" s="42"/>
      <c r="GZ289" s="42"/>
      <c r="HA289" s="42"/>
      <c r="HB289" s="42"/>
      <c r="HC289" s="42"/>
      <c r="HD289" s="42"/>
      <c r="HE289" s="42"/>
      <c r="HF289" s="42"/>
      <c r="HG289" s="42"/>
      <c r="HH289" s="42"/>
      <c r="HI289" s="42"/>
      <c r="HJ289" s="42"/>
      <c r="HK289" s="42"/>
      <c r="HL289" s="42"/>
      <c r="HM289" s="42"/>
      <c r="HN289" s="42"/>
      <c r="HO289" s="42"/>
      <c r="HP289" s="42"/>
      <c r="HQ289" s="42"/>
      <c r="HR289" s="42"/>
      <c r="HS289" s="42"/>
      <c r="HT289" s="42"/>
      <c r="HU289" s="42"/>
    </row>
    <row r="290" spans="1:229" s="18" customFormat="1" ht="15.75" x14ac:dyDescent="0.25">
      <c r="A290" s="23" t="s">
        <v>511</v>
      </c>
      <c r="B290" s="159">
        <f t="shared" si="1188"/>
        <v>4715.0237999999999</v>
      </c>
      <c r="C290" s="159">
        <f t="shared" si="1189"/>
        <v>4396.5071399999997</v>
      </c>
      <c r="D290" s="42">
        <f t="shared" si="230"/>
        <v>93.244643643156152</v>
      </c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>
        <v>0</v>
      </c>
      <c r="AH290" s="46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>
        <v>455.02379999999999</v>
      </c>
      <c r="AY290" s="42">
        <v>136.50714000000002</v>
      </c>
      <c r="AZ290" s="42">
        <f t="shared" si="1199"/>
        <v>30.000000000000004</v>
      </c>
      <c r="BA290" s="42"/>
      <c r="BB290" s="42"/>
      <c r="BC290" s="42"/>
      <c r="BD290" s="143"/>
      <c r="BE290" s="143"/>
      <c r="BF290" s="143"/>
      <c r="BG290" s="42"/>
      <c r="BH290" s="42"/>
      <c r="BI290" s="140"/>
      <c r="BJ290" s="42"/>
      <c r="BK290" s="42"/>
      <c r="BL290" s="140"/>
      <c r="BM290" s="42"/>
      <c r="BN290" s="42"/>
      <c r="BO290" s="140"/>
      <c r="BP290" s="42"/>
      <c r="BQ290" s="42"/>
      <c r="BR290" s="140"/>
      <c r="BS290" s="42"/>
      <c r="BT290" s="42"/>
      <c r="BU290" s="42"/>
      <c r="BV290" s="42"/>
      <c r="BW290" s="42"/>
      <c r="BX290" s="42"/>
      <c r="BY290" s="42"/>
      <c r="BZ290" s="42"/>
      <c r="CA290" s="140"/>
      <c r="CB290" s="42"/>
      <c r="CC290" s="42"/>
      <c r="CD290" s="140"/>
      <c r="CE290" s="42"/>
      <c r="CF290" s="42"/>
      <c r="CG290" s="140"/>
      <c r="CH290" s="42"/>
      <c r="CI290" s="42"/>
      <c r="CJ290" s="140"/>
      <c r="CK290" s="42"/>
      <c r="CL290" s="42"/>
      <c r="CM290" s="42"/>
      <c r="CN290" s="42"/>
      <c r="CO290" s="42"/>
      <c r="CP290" s="46"/>
      <c r="CQ290" s="46"/>
      <c r="CR290" s="42"/>
      <c r="CS290" s="140"/>
      <c r="CT290" s="46"/>
      <c r="CU290" s="42"/>
      <c r="CV290" s="140"/>
      <c r="CW290" s="46"/>
      <c r="CX290" s="42"/>
      <c r="CY290" s="140"/>
      <c r="CZ290" s="46">
        <v>4260</v>
      </c>
      <c r="DA290" s="42">
        <v>4260</v>
      </c>
      <c r="DB290" s="42">
        <f t="shared" si="1095"/>
        <v>100</v>
      </c>
      <c r="DC290" s="46"/>
      <c r="DD290" s="42"/>
      <c r="DE290" s="140"/>
      <c r="DF290" s="46"/>
      <c r="DG290" s="42"/>
      <c r="DH290" s="46"/>
      <c r="DI290" s="42"/>
      <c r="DJ290" s="42"/>
      <c r="DK290" s="140"/>
      <c r="DL290" s="42"/>
      <c r="DM290" s="42"/>
      <c r="DN290" s="140"/>
      <c r="DO290" s="46"/>
      <c r="DP290" s="42"/>
      <c r="DQ290" s="140"/>
      <c r="DR290" s="46"/>
      <c r="DS290" s="42"/>
      <c r="DT290" s="140"/>
      <c r="DU290" s="46"/>
      <c r="DV290" s="42"/>
      <c r="DW290" s="140"/>
      <c r="DX290" s="46"/>
      <c r="DY290" s="42"/>
      <c r="DZ290" s="140"/>
      <c r="EA290" s="42"/>
      <c r="EB290" s="42"/>
      <c r="EC290" s="140"/>
      <c r="ED290" s="42"/>
      <c r="EE290" s="42"/>
      <c r="EF290" s="140"/>
      <c r="EG290" s="42"/>
      <c r="EH290" s="42"/>
      <c r="EI290" s="140"/>
      <c r="EJ290" s="42"/>
      <c r="EK290" s="42"/>
      <c r="EL290" s="140"/>
      <c r="EM290" s="42"/>
      <c r="EN290" s="42"/>
      <c r="EO290" s="140"/>
      <c r="EP290" s="42"/>
      <c r="EQ290" s="42"/>
      <c r="ER290" s="46"/>
      <c r="ES290" s="42"/>
      <c r="ET290" s="42"/>
      <c r="EU290" s="46"/>
      <c r="EV290" s="42"/>
      <c r="EW290" s="42"/>
      <c r="EX290" s="42"/>
      <c r="EY290" s="42"/>
      <c r="EZ290" s="42"/>
      <c r="FA290" s="42"/>
      <c r="FB290" s="42"/>
      <c r="FC290" s="42"/>
      <c r="FD290" s="42"/>
      <c r="FE290" s="42"/>
      <c r="FF290" s="42"/>
      <c r="FG290" s="42"/>
      <c r="FH290" s="42"/>
      <c r="FI290" s="42"/>
      <c r="FJ290" s="42"/>
      <c r="FK290" s="42"/>
      <c r="FL290" s="42"/>
      <c r="FM290" s="42"/>
      <c r="FN290" s="42"/>
      <c r="FO290" s="42"/>
      <c r="FP290" s="42"/>
      <c r="FQ290" s="42"/>
      <c r="FR290" s="42"/>
      <c r="FS290" s="42"/>
      <c r="FT290" s="42"/>
      <c r="FU290" s="42"/>
      <c r="FV290" s="42"/>
      <c r="FW290" s="42"/>
      <c r="FX290" s="42"/>
      <c r="FY290" s="42"/>
      <c r="FZ290" s="42"/>
      <c r="GA290" s="42"/>
      <c r="GB290" s="42"/>
      <c r="GC290" s="42"/>
      <c r="GD290" s="42"/>
      <c r="GE290" s="42"/>
      <c r="GF290" s="42"/>
      <c r="GG290" s="42"/>
      <c r="GH290" s="42"/>
      <c r="GI290" s="42"/>
      <c r="GJ290" s="42"/>
      <c r="GK290" s="42"/>
      <c r="GL290" s="42"/>
      <c r="GM290" s="42"/>
      <c r="GN290" s="42"/>
      <c r="GO290" s="46"/>
      <c r="GP290" s="42"/>
      <c r="GQ290" s="140"/>
      <c r="GR290" s="46"/>
      <c r="GS290" s="42"/>
      <c r="GT290" s="140"/>
      <c r="GU290" s="42"/>
      <c r="GV290" s="42"/>
      <c r="GW290" s="42"/>
      <c r="GX290" s="42"/>
      <c r="GY290" s="42"/>
      <c r="GZ290" s="42"/>
      <c r="HA290" s="42"/>
      <c r="HB290" s="42"/>
      <c r="HC290" s="42"/>
      <c r="HD290" s="42"/>
      <c r="HE290" s="42"/>
      <c r="HF290" s="42"/>
      <c r="HG290" s="42"/>
      <c r="HH290" s="42"/>
      <c r="HI290" s="42"/>
      <c r="HJ290" s="42"/>
      <c r="HK290" s="42"/>
      <c r="HL290" s="42"/>
      <c r="HM290" s="42"/>
      <c r="HN290" s="42"/>
      <c r="HO290" s="42"/>
      <c r="HP290" s="42"/>
      <c r="HQ290" s="42"/>
      <c r="HR290" s="42"/>
      <c r="HS290" s="42"/>
      <c r="HT290" s="42"/>
      <c r="HU290" s="42"/>
    </row>
    <row r="291" spans="1:229" s="18" customFormat="1" ht="15.75" x14ac:dyDescent="0.25">
      <c r="A291" s="23" t="s">
        <v>338</v>
      </c>
      <c r="B291" s="159">
        <f t="shared" si="1188"/>
        <v>125779.11448999999</v>
      </c>
      <c r="C291" s="159">
        <f t="shared" si="1189"/>
        <v>75712.414499999999</v>
      </c>
      <c r="D291" s="42">
        <f t="shared" si="230"/>
        <v>60.194742829120074</v>
      </c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6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>
        <v>1392</v>
      </c>
      <c r="AY291" s="42">
        <v>417.6</v>
      </c>
      <c r="AZ291" s="42">
        <f t="shared" si="1199"/>
        <v>30</v>
      </c>
      <c r="BA291" s="42"/>
      <c r="BB291" s="42"/>
      <c r="BC291" s="42"/>
      <c r="BD291" s="143"/>
      <c r="BE291" s="143"/>
      <c r="BF291" s="143"/>
      <c r="BG291" s="42"/>
      <c r="BH291" s="42"/>
      <c r="BI291" s="140"/>
      <c r="BJ291" s="42"/>
      <c r="BK291" s="42"/>
      <c r="BL291" s="140"/>
      <c r="BM291" s="42"/>
      <c r="BN291" s="42"/>
      <c r="BO291" s="140"/>
      <c r="BP291" s="42"/>
      <c r="BQ291" s="42"/>
      <c r="BR291" s="140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2"/>
      <c r="CK291" s="46"/>
      <c r="CL291" s="42"/>
      <c r="CM291" s="42"/>
      <c r="CN291" s="42"/>
      <c r="CO291" s="42"/>
      <c r="CP291" s="46"/>
      <c r="CQ291" s="46"/>
      <c r="CR291" s="42"/>
      <c r="CS291" s="42"/>
      <c r="CT291" s="46"/>
      <c r="CU291" s="42"/>
      <c r="CV291" s="42"/>
      <c r="CW291" s="46"/>
      <c r="CX291" s="42"/>
      <c r="CY291" s="42"/>
      <c r="CZ291" s="46">
        <v>11223</v>
      </c>
      <c r="DA291" s="42">
        <v>11223</v>
      </c>
      <c r="DB291" s="42">
        <f t="shared" si="1095"/>
        <v>100</v>
      </c>
      <c r="DC291" s="46"/>
      <c r="DD291" s="42"/>
      <c r="DE291" s="42"/>
      <c r="DF291" s="46"/>
      <c r="DG291" s="42"/>
      <c r="DH291" s="46"/>
      <c r="DI291" s="42"/>
      <c r="DJ291" s="42"/>
      <c r="DK291" s="140"/>
      <c r="DL291" s="42"/>
      <c r="DM291" s="42"/>
      <c r="DN291" s="140"/>
      <c r="DO291" s="46"/>
      <c r="DP291" s="42"/>
      <c r="DQ291" s="42"/>
      <c r="DR291" s="46"/>
      <c r="DS291" s="42"/>
      <c r="DT291" s="42"/>
      <c r="DU291" s="46"/>
      <c r="DV291" s="42"/>
      <c r="DW291" s="42"/>
      <c r="DX291" s="46"/>
      <c r="DY291" s="42"/>
      <c r="DZ291" s="42"/>
      <c r="EA291" s="42"/>
      <c r="EB291" s="42"/>
      <c r="EC291" s="140"/>
      <c r="ED291" s="42"/>
      <c r="EE291" s="42"/>
      <c r="EF291" s="140"/>
      <c r="EG291" s="42"/>
      <c r="EH291" s="42"/>
      <c r="EI291" s="140"/>
      <c r="EJ291" s="42"/>
      <c r="EK291" s="42"/>
      <c r="EL291" s="140"/>
      <c r="EM291" s="42"/>
      <c r="EN291" s="42"/>
      <c r="EO291" s="140"/>
      <c r="EP291" s="42">
        <v>634.45548999999994</v>
      </c>
      <c r="EQ291" s="42">
        <v>634.45548999999994</v>
      </c>
      <c r="ER291" s="46">
        <f t="shared" si="1305"/>
        <v>100</v>
      </c>
      <c r="ES291" s="42">
        <v>348.43450999999999</v>
      </c>
      <c r="ET291" s="42">
        <v>348.43450999999999</v>
      </c>
      <c r="EU291" s="46">
        <f t="shared" ref="EU291" si="1326">ET291/ES291*100</f>
        <v>100</v>
      </c>
      <c r="EV291" s="42"/>
      <c r="EW291" s="42"/>
      <c r="EX291" s="42"/>
      <c r="EY291" s="42"/>
      <c r="EZ291" s="42"/>
      <c r="FA291" s="42"/>
      <c r="FB291" s="42">
        <v>112181.22448999999</v>
      </c>
      <c r="FC291" s="42">
        <v>63088.924500000001</v>
      </c>
      <c r="FD291" s="42">
        <f>FC291/FB291*100</f>
        <v>56.238398882536579</v>
      </c>
      <c r="FE291" s="42"/>
      <c r="FF291" s="42"/>
      <c r="FG291" s="42"/>
      <c r="FH291" s="42"/>
      <c r="FI291" s="42"/>
      <c r="FJ291" s="42"/>
      <c r="FK291" s="42"/>
      <c r="FL291" s="42"/>
      <c r="FM291" s="42"/>
      <c r="FN291" s="42"/>
      <c r="FO291" s="42"/>
      <c r="FP291" s="42"/>
      <c r="FQ291" s="42"/>
      <c r="FR291" s="42"/>
      <c r="FS291" s="42"/>
      <c r="FT291" s="42"/>
      <c r="FU291" s="42"/>
      <c r="FV291" s="42"/>
      <c r="FW291" s="42"/>
      <c r="FX291" s="42"/>
      <c r="FY291" s="42"/>
      <c r="FZ291" s="42"/>
      <c r="GA291" s="42"/>
      <c r="GB291" s="42"/>
      <c r="GC291" s="42"/>
      <c r="GD291" s="42"/>
      <c r="GE291" s="42"/>
      <c r="GF291" s="42"/>
      <c r="GG291" s="42"/>
      <c r="GH291" s="42"/>
      <c r="GI291" s="42"/>
      <c r="GJ291" s="42"/>
      <c r="GK291" s="42"/>
      <c r="GL291" s="42"/>
      <c r="GM291" s="42"/>
      <c r="GN291" s="42"/>
      <c r="GO291" s="46"/>
      <c r="GP291" s="42"/>
      <c r="GQ291" s="42"/>
      <c r="GR291" s="46"/>
      <c r="GS291" s="42"/>
      <c r="GT291" s="42"/>
      <c r="GU291" s="42"/>
      <c r="GV291" s="42"/>
      <c r="GW291" s="42"/>
      <c r="GX291" s="42"/>
      <c r="GY291" s="42"/>
      <c r="GZ291" s="42"/>
      <c r="HA291" s="42"/>
      <c r="HB291" s="42"/>
      <c r="HC291" s="42"/>
      <c r="HD291" s="42"/>
      <c r="HE291" s="42"/>
      <c r="HF291" s="42"/>
      <c r="HG291" s="42"/>
      <c r="HH291" s="42"/>
      <c r="HI291" s="42"/>
      <c r="HJ291" s="42"/>
      <c r="HK291" s="42"/>
      <c r="HL291" s="42"/>
      <c r="HM291" s="42"/>
      <c r="HN291" s="42"/>
      <c r="HO291" s="42"/>
      <c r="HP291" s="42"/>
      <c r="HQ291" s="42"/>
      <c r="HR291" s="42"/>
      <c r="HS291" s="42"/>
      <c r="HT291" s="42"/>
      <c r="HU291" s="42"/>
    </row>
    <row r="292" spans="1:229" s="18" customFormat="1" ht="15.75" x14ac:dyDescent="0.25">
      <c r="A292" s="23" t="s">
        <v>339</v>
      </c>
      <c r="B292" s="159">
        <f t="shared" si="1188"/>
        <v>5108.2759999999998</v>
      </c>
      <c r="C292" s="159">
        <f t="shared" si="1189"/>
        <v>5108.2759999999998</v>
      </c>
      <c r="D292" s="42">
        <f t="shared" si="230"/>
        <v>100</v>
      </c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6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>
        <v>1487.2760000000001</v>
      </c>
      <c r="AY292" s="42">
        <v>1487.2760000000001</v>
      </c>
      <c r="AZ292" s="42">
        <f t="shared" si="1199"/>
        <v>100</v>
      </c>
      <c r="BA292" s="42"/>
      <c r="BB292" s="42"/>
      <c r="BC292" s="42"/>
      <c r="BD292" s="143"/>
      <c r="BE292" s="143"/>
      <c r="BF292" s="143"/>
      <c r="BG292" s="42"/>
      <c r="BH292" s="42"/>
      <c r="BI292" s="140"/>
      <c r="BJ292" s="42"/>
      <c r="BK292" s="42"/>
      <c r="BL292" s="140"/>
      <c r="BM292" s="42"/>
      <c r="BN292" s="42"/>
      <c r="BO292" s="140"/>
      <c r="BP292" s="42"/>
      <c r="BQ292" s="42"/>
      <c r="BR292" s="140"/>
      <c r="BS292" s="42"/>
      <c r="BT292" s="42"/>
      <c r="BU292" s="42"/>
      <c r="BV292" s="42"/>
      <c r="BW292" s="42"/>
      <c r="BX292" s="42"/>
      <c r="BY292" s="42"/>
      <c r="BZ292" s="42"/>
      <c r="CA292" s="140"/>
      <c r="CB292" s="42"/>
      <c r="CC292" s="42"/>
      <c r="CD292" s="140"/>
      <c r="CE292" s="42"/>
      <c r="CF292" s="42"/>
      <c r="CG292" s="140"/>
      <c r="CH292" s="42"/>
      <c r="CI292" s="42"/>
      <c r="CJ292" s="140"/>
      <c r="CK292" s="42"/>
      <c r="CL292" s="42"/>
      <c r="CM292" s="42"/>
      <c r="CN292" s="42"/>
      <c r="CO292" s="42"/>
      <c r="CP292" s="46"/>
      <c r="CQ292" s="46"/>
      <c r="CR292" s="42"/>
      <c r="CS292" s="140"/>
      <c r="CT292" s="46"/>
      <c r="CU292" s="42"/>
      <c r="CV292" s="140"/>
      <c r="CW292" s="46"/>
      <c r="CX292" s="42"/>
      <c r="CY292" s="140"/>
      <c r="CZ292" s="46">
        <v>3621</v>
      </c>
      <c r="DA292" s="42">
        <v>3621</v>
      </c>
      <c r="DB292" s="42">
        <f t="shared" si="1095"/>
        <v>100</v>
      </c>
      <c r="DC292" s="46"/>
      <c r="DD292" s="42"/>
      <c r="DE292" s="140"/>
      <c r="DF292" s="46"/>
      <c r="DG292" s="42"/>
      <c r="DH292" s="46"/>
      <c r="DI292" s="42"/>
      <c r="DJ292" s="42"/>
      <c r="DK292" s="140"/>
      <c r="DL292" s="42"/>
      <c r="DM292" s="42"/>
      <c r="DN292" s="140"/>
      <c r="DO292" s="46"/>
      <c r="DP292" s="42"/>
      <c r="DQ292" s="140"/>
      <c r="DR292" s="46"/>
      <c r="DS292" s="42"/>
      <c r="DT292" s="140"/>
      <c r="DU292" s="46"/>
      <c r="DV292" s="42"/>
      <c r="DW292" s="140"/>
      <c r="DX292" s="46"/>
      <c r="DY292" s="42"/>
      <c r="DZ292" s="140"/>
      <c r="EA292" s="42"/>
      <c r="EB292" s="42"/>
      <c r="EC292" s="140"/>
      <c r="ED292" s="42"/>
      <c r="EE292" s="42"/>
      <c r="EF292" s="140"/>
      <c r="EG292" s="42"/>
      <c r="EH292" s="42"/>
      <c r="EI292" s="140"/>
      <c r="EJ292" s="42"/>
      <c r="EK292" s="42"/>
      <c r="EL292" s="140"/>
      <c r="EM292" s="42"/>
      <c r="EN292" s="42"/>
      <c r="EO292" s="140"/>
      <c r="EP292" s="42"/>
      <c r="EQ292" s="42"/>
      <c r="ER292" s="140"/>
      <c r="ES292" s="42"/>
      <c r="ET292" s="42"/>
      <c r="EU292" s="140"/>
      <c r="EV292" s="42"/>
      <c r="EW292" s="42"/>
      <c r="EX292" s="42"/>
      <c r="EY292" s="42"/>
      <c r="EZ292" s="42"/>
      <c r="FA292" s="42"/>
      <c r="FB292" s="42"/>
      <c r="FC292" s="42"/>
      <c r="FD292" s="42"/>
      <c r="FE292" s="42"/>
      <c r="FF292" s="42"/>
      <c r="FG292" s="42"/>
      <c r="FH292" s="42"/>
      <c r="FI292" s="42"/>
      <c r="FJ292" s="42"/>
      <c r="FK292" s="42"/>
      <c r="FL292" s="42"/>
      <c r="FM292" s="42"/>
      <c r="FN292" s="42"/>
      <c r="FO292" s="42"/>
      <c r="FP292" s="42"/>
      <c r="FQ292" s="42"/>
      <c r="FR292" s="42"/>
      <c r="FS292" s="42"/>
      <c r="FT292" s="42"/>
      <c r="FU292" s="42"/>
      <c r="FV292" s="42"/>
      <c r="FW292" s="42"/>
      <c r="FX292" s="42"/>
      <c r="FY292" s="42"/>
      <c r="FZ292" s="42"/>
      <c r="GA292" s="42"/>
      <c r="GB292" s="42"/>
      <c r="GC292" s="42"/>
      <c r="GD292" s="42"/>
      <c r="GE292" s="42"/>
      <c r="GF292" s="42"/>
      <c r="GG292" s="42"/>
      <c r="GH292" s="42"/>
      <c r="GI292" s="42"/>
      <c r="GJ292" s="42"/>
      <c r="GK292" s="42"/>
      <c r="GL292" s="42"/>
      <c r="GM292" s="42"/>
      <c r="GN292" s="42"/>
      <c r="GO292" s="46"/>
      <c r="GP292" s="42"/>
      <c r="GQ292" s="140"/>
      <c r="GR292" s="46"/>
      <c r="GS292" s="42"/>
      <c r="GT292" s="140"/>
      <c r="GU292" s="42"/>
      <c r="GV292" s="42"/>
      <c r="GW292" s="42"/>
      <c r="GX292" s="42"/>
      <c r="GY292" s="42"/>
      <c r="GZ292" s="42"/>
      <c r="HA292" s="42"/>
      <c r="HB292" s="42"/>
      <c r="HC292" s="42"/>
      <c r="HD292" s="42"/>
      <c r="HE292" s="42"/>
      <c r="HF292" s="42"/>
      <c r="HG292" s="42"/>
      <c r="HH292" s="42"/>
      <c r="HI292" s="42"/>
      <c r="HJ292" s="42"/>
      <c r="HK292" s="42"/>
      <c r="HL292" s="42"/>
      <c r="HM292" s="42"/>
      <c r="HN292" s="42"/>
      <c r="HO292" s="42"/>
      <c r="HP292" s="42"/>
      <c r="HQ292" s="42"/>
      <c r="HR292" s="42"/>
      <c r="HS292" s="42"/>
      <c r="HT292" s="42"/>
      <c r="HU292" s="42"/>
    </row>
    <row r="293" spans="1:229" s="18" customFormat="1" ht="15.75" x14ac:dyDescent="0.25">
      <c r="A293" s="23" t="s">
        <v>512</v>
      </c>
      <c r="B293" s="159">
        <f t="shared" si="1188"/>
        <v>5133</v>
      </c>
      <c r="C293" s="159">
        <f t="shared" si="1189"/>
        <v>5133</v>
      </c>
      <c r="D293" s="42">
        <f t="shared" si="230"/>
        <v>100</v>
      </c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6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143"/>
      <c r="BE293" s="143"/>
      <c r="BF293" s="143"/>
      <c r="BG293" s="42"/>
      <c r="BH293" s="42"/>
      <c r="BI293" s="140"/>
      <c r="BJ293" s="42"/>
      <c r="BK293" s="42"/>
      <c r="BL293" s="140"/>
      <c r="BM293" s="42"/>
      <c r="BN293" s="42"/>
      <c r="BO293" s="140"/>
      <c r="BP293" s="42"/>
      <c r="BQ293" s="42"/>
      <c r="BR293" s="140"/>
      <c r="BS293" s="42"/>
      <c r="BT293" s="42"/>
      <c r="BU293" s="42"/>
      <c r="BV293" s="42"/>
      <c r="BW293" s="42"/>
      <c r="BX293" s="42"/>
      <c r="BY293" s="42"/>
      <c r="BZ293" s="42"/>
      <c r="CA293" s="140"/>
      <c r="CB293" s="42"/>
      <c r="CC293" s="42"/>
      <c r="CD293" s="140"/>
      <c r="CE293" s="42"/>
      <c r="CF293" s="42"/>
      <c r="CG293" s="140"/>
      <c r="CH293" s="42"/>
      <c r="CI293" s="42"/>
      <c r="CJ293" s="140"/>
      <c r="CK293" s="42"/>
      <c r="CL293" s="42"/>
      <c r="CM293" s="42"/>
      <c r="CN293" s="42"/>
      <c r="CO293" s="42"/>
      <c r="CP293" s="46"/>
      <c r="CQ293" s="46"/>
      <c r="CR293" s="42"/>
      <c r="CS293" s="140"/>
      <c r="CT293" s="46"/>
      <c r="CU293" s="42"/>
      <c r="CV293" s="140"/>
      <c r="CW293" s="46"/>
      <c r="CX293" s="42"/>
      <c r="CY293" s="140"/>
      <c r="CZ293" s="46">
        <v>5133</v>
      </c>
      <c r="DA293" s="42">
        <v>5133</v>
      </c>
      <c r="DB293" s="42">
        <f t="shared" si="1095"/>
        <v>100</v>
      </c>
      <c r="DC293" s="46"/>
      <c r="DD293" s="42"/>
      <c r="DE293" s="140"/>
      <c r="DF293" s="46"/>
      <c r="DG293" s="42"/>
      <c r="DH293" s="46"/>
      <c r="DI293" s="42"/>
      <c r="DJ293" s="42"/>
      <c r="DK293" s="140"/>
      <c r="DL293" s="42"/>
      <c r="DM293" s="42"/>
      <c r="DN293" s="140"/>
      <c r="DO293" s="46"/>
      <c r="DP293" s="42"/>
      <c r="DQ293" s="140"/>
      <c r="DR293" s="46"/>
      <c r="DS293" s="42"/>
      <c r="DT293" s="140"/>
      <c r="DU293" s="46"/>
      <c r="DV293" s="42"/>
      <c r="DW293" s="140"/>
      <c r="DX293" s="46"/>
      <c r="DY293" s="42"/>
      <c r="DZ293" s="140"/>
      <c r="EA293" s="42"/>
      <c r="EB293" s="42"/>
      <c r="EC293" s="140"/>
      <c r="ED293" s="42"/>
      <c r="EE293" s="42"/>
      <c r="EF293" s="140"/>
      <c r="EG293" s="42"/>
      <c r="EH293" s="42"/>
      <c r="EI293" s="140"/>
      <c r="EJ293" s="42"/>
      <c r="EK293" s="42"/>
      <c r="EL293" s="140"/>
      <c r="EM293" s="42"/>
      <c r="EN293" s="42"/>
      <c r="EO293" s="140"/>
      <c r="EP293" s="42"/>
      <c r="EQ293" s="42"/>
      <c r="ER293" s="140"/>
      <c r="ES293" s="42"/>
      <c r="ET293" s="42"/>
      <c r="EU293" s="140"/>
      <c r="EV293" s="42"/>
      <c r="EW293" s="42"/>
      <c r="EX293" s="42"/>
      <c r="EY293" s="42"/>
      <c r="EZ293" s="42"/>
      <c r="FA293" s="42"/>
      <c r="FB293" s="42"/>
      <c r="FC293" s="42"/>
      <c r="FD293" s="42"/>
      <c r="FE293" s="42"/>
      <c r="FF293" s="42"/>
      <c r="FG293" s="42"/>
      <c r="FH293" s="42"/>
      <c r="FI293" s="42"/>
      <c r="FJ293" s="42"/>
      <c r="FK293" s="42"/>
      <c r="FL293" s="42"/>
      <c r="FM293" s="42"/>
      <c r="FN293" s="42"/>
      <c r="FO293" s="42"/>
      <c r="FP293" s="42"/>
      <c r="FQ293" s="42"/>
      <c r="FR293" s="42"/>
      <c r="FS293" s="42"/>
      <c r="FT293" s="42"/>
      <c r="FU293" s="42"/>
      <c r="FV293" s="42"/>
      <c r="FW293" s="42"/>
      <c r="FX293" s="42"/>
      <c r="FY293" s="42"/>
      <c r="FZ293" s="42"/>
      <c r="GA293" s="42"/>
      <c r="GB293" s="42"/>
      <c r="GC293" s="42"/>
      <c r="GD293" s="42"/>
      <c r="GE293" s="42"/>
      <c r="GF293" s="42"/>
      <c r="GG293" s="42"/>
      <c r="GH293" s="42"/>
      <c r="GI293" s="42"/>
      <c r="GJ293" s="42"/>
      <c r="GK293" s="42"/>
      <c r="GL293" s="42"/>
      <c r="GM293" s="42"/>
      <c r="GN293" s="42"/>
      <c r="GO293" s="46"/>
      <c r="GP293" s="42"/>
      <c r="GQ293" s="140"/>
      <c r="GR293" s="46"/>
      <c r="GS293" s="42"/>
      <c r="GT293" s="140"/>
      <c r="GU293" s="42"/>
      <c r="GV293" s="42"/>
      <c r="GW293" s="42"/>
      <c r="GX293" s="42"/>
      <c r="GY293" s="42"/>
      <c r="GZ293" s="42"/>
      <c r="HA293" s="42"/>
      <c r="HB293" s="42"/>
      <c r="HC293" s="42"/>
      <c r="HD293" s="42"/>
      <c r="HE293" s="42"/>
      <c r="HF293" s="42"/>
      <c r="HG293" s="42"/>
      <c r="HH293" s="42"/>
      <c r="HI293" s="42"/>
      <c r="HJ293" s="42"/>
      <c r="HK293" s="42"/>
      <c r="HL293" s="42"/>
      <c r="HM293" s="42"/>
      <c r="HN293" s="42"/>
      <c r="HO293" s="42"/>
      <c r="HP293" s="42"/>
      <c r="HQ293" s="42"/>
      <c r="HR293" s="42"/>
      <c r="HS293" s="42"/>
      <c r="HT293" s="42"/>
      <c r="HU293" s="42"/>
    </row>
    <row r="294" spans="1:229" s="18" customFormat="1" ht="15.75" x14ac:dyDescent="0.25">
      <c r="A294" s="23" t="s">
        <v>514</v>
      </c>
      <c r="B294" s="159">
        <f t="shared" si="1188"/>
        <v>3399</v>
      </c>
      <c r="C294" s="159">
        <f t="shared" si="1189"/>
        <v>3399</v>
      </c>
      <c r="D294" s="42">
        <f t="shared" si="230"/>
        <v>100</v>
      </c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6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143"/>
      <c r="BE294" s="143"/>
      <c r="BF294" s="143"/>
      <c r="BG294" s="42"/>
      <c r="BH294" s="42"/>
      <c r="BI294" s="140"/>
      <c r="BJ294" s="42"/>
      <c r="BK294" s="42"/>
      <c r="BL294" s="140"/>
      <c r="BM294" s="42"/>
      <c r="BN294" s="42"/>
      <c r="BO294" s="140"/>
      <c r="BP294" s="42"/>
      <c r="BQ294" s="42"/>
      <c r="BR294" s="140"/>
      <c r="BS294" s="42"/>
      <c r="BT294" s="42"/>
      <c r="BU294" s="42"/>
      <c r="BV294" s="42"/>
      <c r="BW294" s="42"/>
      <c r="BX294" s="42"/>
      <c r="BY294" s="42"/>
      <c r="BZ294" s="42"/>
      <c r="CA294" s="140"/>
      <c r="CB294" s="42"/>
      <c r="CC294" s="42"/>
      <c r="CD294" s="140"/>
      <c r="CE294" s="42"/>
      <c r="CF294" s="42"/>
      <c r="CG294" s="140"/>
      <c r="CH294" s="42"/>
      <c r="CI294" s="42"/>
      <c r="CJ294" s="140"/>
      <c r="CK294" s="42"/>
      <c r="CL294" s="42"/>
      <c r="CM294" s="42"/>
      <c r="CN294" s="42"/>
      <c r="CO294" s="42"/>
      <c r="CP294" s="46"/>
      <c r="CQ294" s="46"/>
      <c r="CR294" s="42"/>
      <c r="CS294" s="140"/>
      <c r="CT294" s="46"/>
      <c r="CU294" s="42"/>
      <c r="CV294" s="140"/>
      <c r="CW294" s="46"/>
      <c r="CX294" s="42"/>
      <c r="CY294" s="140"/>
      <c r="CZ294" s="46">
        <v>3399</v>
      </c>
      <c r="DA294" s="42">
        <v>3399</v>
      </c>
      <c r="DB294" s="42">
        <f t="shared" si="1095"/>
        <v>100</v>
      </c>
      <c r="DC294" s="46"/>
      <c r="DD294" s="42"/>
      <c r="DE294" s="140"/>
      <c r="DF294" s="46"/>
      <c r="DG294" s="42"/>
      <c r="DH294" s="46"/>
      <c r="DI294" s="42"/>
      <c r="DJ294" s="42"/>
      <c r="DK294" s="140"/>
      <c r="DL294" s="42"/>
      <c r="DM294" s="42"/>
      <c r="DN294" s="140"/>
      <c r="DO294" s="46"/>
      <c r="DP294" s="42"/>
      <c r="DQ294" s="140"/>
      <c r="DR294" s="46"/>
      <c r="DS294" s="42"/>
      <c r="DT294" s="140"/>
      <c r="DU294" s="46"/>
      <c r="DV294" s="42"/>
      <c r="DW294" s="140"/>
      <c r="DX294" s="46"/>
      <c r="DY294" s="42"/>
      <c r="DZ294" s="140"/>
      <c r="EA294" s="42"/>
      <c r="EB294" s="42"/>
      <c r="EC294" s="140"/>
      <c r="ED294" s="42"/>
      <c r="EE294" s="42"/>
      <c r="EF294" s="140"/>
      <c r="EG294" s="42"/>
      <c r="EH294" s="42"/>
      <c r="EI294" s="140"/>
      <c r="EJ294" s="42"/>
      <c r="EK294" s="42"/>
      <c r="EL294" s="140"/>
      <c r="EM294" s="42"/>
      <c r="EN294" s="42"/>
      <c r="EO294" s="140"/>
      <c r="EP294" s="42"/>
      <c r="EQ294" s="42"/>
      <c r="ER294" s="140"/>
      <c r="ES294" s="42"/>
      <c r="ET294" s="42"/>
      <c r="EU294" s="140"/>
      <c r="EV294" s="42"/>
      <c r="EW294" s="42"/>
      <c r="EX294" s="42"/>
      <c r="EY294" s="42"/>
      <c r="EZ294" s="42"/>
      <c r="FA294" s="42"/>
      <c r="FB294" s="42"/>
      <c r="FC294" s="42"/>
      <c r="FD294" s="42"/>
      <c r="FE294" s="42"/>
      <c r="FF294" s="42"/>
      <c r="FG294" s="42"/>
      <c r="FH294" s="42"/>
      <c r="FI294" s="42"/>
      <c r="FJ294" s="42"/>
      <c r="FK294" s="42"/>
      <c r="FL294" s="42"/>
      <c r="FM294" s="42"/>
      <c r="FN294" s="42"/>
      <c r="FO294" s="42"/>
      <c r="FP294" s="42"/>
      <c r="FQ294" s="42"/>
      <c r="FR294" s="42"/>
      <c r="FS294" s="42"/>
      <c r="FT294" s="42"/>
      <c r="FU294" s="42"/>
      <c r="FV294" s="42"/>
      <c r="FW294" s="42"/>
      <c r="FX294" s="42"/>
      <c r="FY294" s="42"/>
      <c r="FZ294" s="42"/>
      <c r="GA294" s="42"/>
      <c r="GB294" s="42"/>
      <c r="GC294" s="42"/>
      <c r="GD294" s="42"/>
      <c r="GE294" s="42"/>
      <c r="GF294" s="42"/>
      <c r="GG294" s="42"/>
      <c r="GH294" s="42"/>
      <c r="GI294" s="42"/>
      <c r="GJ294" s="42"/>
      <c r="GK294" s="42"/>
      <c r="GL294" s="42"/>
      <c r="GM294" s="42"/>
      <c r="GN294" s="42"/>
      <c r="GO294" s="46"/>
      <c r="GP294" s="42"/>
      <c r="GQ294" s="140"/>
      <c r="GR294" s="46"/>
      <c r="GS294" s="42"/>
      <c r="GT294" s="140"/>
      <c r="GU294" s="42"/>
      <c r="GV294" s="42"/>
      <c r="GW294" s="42"/>
      <c r="GX294" s="42"/>
      <c r="GY294" s="42"/>
      <c r="GZ294" s="42"/>
      <c r="HA294" s="42"/>
      <c r="HB294" s="42"/>
      <c r="HC294" s="42"/>
      <c r="HD294" s="42"/>
      <c r="HE294" s="42"/>
      <c r="HF294" s="42"/>
      <c r="HG294" s="42"/>
      <c r="HH294" s="42"/>
      <c r="HI294" s="42"/>
      <c r="HJ294" s="42"/>
      <c r="HK294" s="42"/>
      <c r="HL294" s="42"/>
      <c r="HM294" s="42"/>
      <c r="HN294" s="42"/>
      <c r="HO294" s="42"/>
      <c r="HP294" s="42"/>
      <c r="HQ294" s="42"/>
      <c r="HR294" s="42"/>
      <c r="HS294" s="42"/>
      <c r="HT294" s="42"/>
      <c r="HU294" s="42"/>
    </row>
    <row r="295" spans="1:229" s="18" customFormat="1" ht="15.75" x14ac:dyDescent="0.25">
      <c r="A295" s="23" t="s">
        <v>513</v>
      </c>
      <c r="B295" s="159">
        <f t="shared" si="1188"/>
        <v>7848.4704000000002</v>
      </c>
      <c r="C295" s="159">
        <f t="shared" si="1189"/>
        <v>7835.2984000000006</v>
      </c>
      <c r="D295" s="42">
        <f t="shared" si="230"/>
        <v>99.832171119610777</v>
      </c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6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>
        <v>1092.4703999999999</v>
      </c>
      <c r="AY295" s="42">
        <v>1092.4703999999999</v>
      </c>
      <c r="AZ295" s="42">
        <f t="shared" si="1199"/>
        <v>100</v>
      </c>
      <c r="BA295" s="42"/>
      <c r="BB295" s="42"/>
      <c r="BC295" s="42"/>
      <c r="BD295" s="143"/>
      <c r="BE295" s="143"/>
      <c r="BF295" s="143"/>
      <c r="BG295" s="42"/>
      <c r="BH295" s="42"/>
      <c r="BI295" s="140"/>
      <c r="BJ295" s="42"/>
      <c r="BK295" s="42"/>
      <c r="BL295" s="140"/>
      <c r="BM295" s="42"/>
      <c r="BN295" s="42"/>
      <c r="BO295" s="140"/>
      <c r="BP295" s="42"/>
      <c r="BQ295" s="42"/>
      <c r="BR295" s="140"/>
      <c r="BS295" s="42"/>
      <c r="BT295" s="42"/>
      <c r="BU295" s="42"/>
      <c r="BV295" s="42"/>
      <c r="BW295" s="42"/>
      <c r="BX295" s="42"/>
      <c r="BY295" s="42"/>
      <c r="BZ295" s="42"/>
      <c r="CA295" s="140"/>
      <c r="CB295" s="42"/>
      <c r="CC295" s="42"/>
      <c r="CD295" s="140"/>
      <c r="CE295" s="42"/>
      <c r="CF295" s="42"/>
      <c r="CG295" s="140"/>
      <c r="CH295" s="42"/>
      <c r="CI295" s="42"/>
      <c r="CJ295" s="140"/>
      <c r="CK295" s="42"/>
      <c r="CL295" s="42"/>
      <c r="CM295" s="42"/>
      <c r="CN295" s="42"/>
      <c r="CO295" s="42"/>
      <c r="CP295" s="46"/>
      <c r="CQ295" s="46"/>
      <c r="CR295" s="42"/>
      <c r="CS295" s="140"/>
      <c r="CT295" s="46"/>
      <c r="CU295" s="42"/>
      <c r="CV295" s="140"/>
      <c r="CW295" s="46"/>
      <c r="CX295" s="42"/>
      <c r="CY295" s="140"/>
      <c r="CZ295" s="46">
        <v>6756</v>
      </c>
      <c r="DA295" s="42">
        <v>6742.8280000000004</v>
      </c>
      <c r="DB295" s="42">
        <f t="shared" si="1095"/>
        <v>99.805032563647131</v>
      </c>
      <c r="DC295" s="46"/>
      <c r="DD295" s="42"/>
      <c r="DE295" s="140"/>
      <c r="DF295" s="46"/>
      <c r="DG295" s="42"/>
      <c r="DH295" s="46"/>
      <c r="DI295" s="42"/>
      <c r="DJ295" s="42"/>
      <c r="DK295" s="140"/>
      <c r="DL295" s="42"/>
      <c r="DM295" s="42"/>
      <c r="DN295" s="140"/>
      <c r="DO295" s="46"/>
      <c r="DP295" s="42"/>
      <c r="DQ295" s="140"/>
      <c r="DR295" s="46"/>
      <c r="DS295" s="42"/>
      <c r="DT295" s="140"/>
      <c r="DU295" s="46"/>
      <c r="DV295" s="42"/>
      <c r="DW295" s="140"/>
      <c r="DX295" s="46"/>
      <c r="DY295" s="42"/>
      <c r="DZ295" s="140"/>
      <c r="EA295" s="42"/>
      <c r="EB295" s="42"/>
      <c r="EC295" s="140"/>
      <c r="ED295" s="42"/>
      <c r="EE295" s="42"/>
      <c r="EF295" s="140"/>
      <c r="EG295" s="42"/>
      <c r="EH295" s="42"/>
      <c r="EI295" s="140"/>
      <c r="EJ295" s="42"/>
      <c r="EK295" s="42"/>
      <c r="EL295" s="140"/>
      <c r="EM295" s="42"/>
      <c r="EN295" s="42"/>
      <c r="EO295" s="140"/>
      <c r="EP295" s="42"/>
      <c r="EQ295" s="42"/>
      <c r="ER295" s="140"/>
      <c r="ES295" s="42"/>
      <c r="ET295" s="42"/>
      <c r="EU295" s="140"/>
      <c r="EV295" s="42"/>
      <c r="EW295" s="42"/>
      <c r="EX295" s="42"/>
      <c r="EY295" s="42"/>
      <c r="EZ295" s="42"/>
      <c r="FA295" s="42"/>
      <c r="FB295" s="42"/>
      <c r="FC295" s="42"/>
      <c r="FD295" s="42"/>
      <c r="FE295" s="42"/>
      <c r="FF295" s="42"/>
      <c r="FG295" s="42"/>
      <c r="FH295" s="42"/>
      <c r="FI295" s="42"/>
      <c r="FJ295" s="42"/>
      <c r="FK295" s="42"/>
      <c r="FL295" s="42"/>
      <c r="FM295" s="42"/>
      <c r="FN295" s="42"/>
      <c r="FO295" s="42"/>
      <c r="FP295" s="42"/>
      <c r="FQ295" s="42"/>
      <c r="FR295" s="42"/>
      <c r="FS295" s="42"/>
      <c r="FT295" s="42"/>
      <c r="FU295" s="42"/>
      <c r="FV295" s="42"/>
      <c r="FW295" s="42"/>
      <c r="FX295" s="42"/>
      <c r="FY295" s="42"/>
      <c r="FZ295" s="42"/>
      <c r="GA295" s="42"/>
      <c r="GB295" s="42"/>
      <c r="GC295" s="42"/>
      <c r="GD295" s="42"/>
      <c r="GE295" s="42"/>
      <c r="GF295" s="42"/>
      <c r="GG295" s="42"/>
      <c r="GH295" s="42"/>
      <c r="GI295" s="42"/>
      <c r="GJ295" s="42"/>
      <c r="GK295" s="42"/>
      <c r="GL295" s="42"/>
      <c r="GM295" s="42"/>
      <c r="GN295" s="42"/>
      <c r="GO295" s="46"/>
      <c r="GP295" s="42"/>
      <c r="GQ295" s="140"/>
      <c r="GR295" s="46"/>
      <c r="GS295" s="42"/>
      <c r="GT295" s="140"/>
      <c r="GU295" s="42"/>
      <c r="GV295" s="42"/>
      <c r="GW295" s="42"/>
      <c r="GX295" s="42"/>
      <c r="GY295" s="42"/>
      <c r="GZ295" s="42"/>
      <c r="HA295" s="42"/>
      <c r="HB295" s="42"/>
      <c r="HC295" s="42"/>
      <c r="HD295" s="42"/>
      <c r="HE295" s="42"/>
      <c r="HF295" s="42"/>
      <c r="HG295" s="42"/>
      <c r="HH295" s="42"/>
      <c r="HI295" s="42"/>
      <c r="HJ295" s="42"/>
      <c r="HK295" s="42"/>
      <c r="HL295" s="42"/>
      <c r="HM295" s="42"/>
      <c r="HN295" s="42"/>
      <c r="HO295" s="42"/>
      <c r="HP295" s="42"/>
      <c r="HQ295" s="42"/>
      <c r="HR295" s="42"/>
      <c r="HS295" s="42"/>
      <c r="HT295" s="42"/>
      <c r="HU295" s="42"/>
    </row>
    <row r="296" spans="1:229" s="18" customFormat="1" ht="15.75" x14ac:dyDescent="0.25">
      <c r="A296" s="23" t="s">
        <v>515</v>
      </c>
      <c r="B296" s="159">
        <f t="shared" si="1188"/>
        <v>5562</v>
      </c>
      <c r="C296" s="159">
        <f t="shared" si="1189"/>
        <v>5486.19</v>
      </c>
      <c r="D296" s="42">
        <f t="shared" si="230"/>
        <v>98.637001078748639</v>
      </c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6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143"/>
      <c r="BE296" s="143"/>
      <c r="BF296" s="143"/>
      <c r="BG296" s="42"/>
      <c r="BH296" s="42"/>
      <c r="BI296" s="140"/>
      <c r="BJ296" s="42"/>
      <c r="BK296" s="42"/>
      <c r="BL296" s="140"/>
      <c r="BM296" s="42"/>
      <c r="BN296" s="42"/>
      <c r="BO296" s="140"/>
      <c r="BP296" s="42"/>
      <c r="BQ296" s="42"/>
      <c r="BR296" s="140"/>
      <c r="BS296" s="42"/>
      <c r="BT296" s="42"/>
      <c r="BU296" s="42"/>
      <c r="BV296" s="42"/>
      <c r="BW296" s="42"/>
      <c r="BX296" s="42"/>
      <c r="BY296" s="42"/>
      <c r="BZ296" s="42"/>
      <c r="CA296" s="140"/>
      <c r="CB296" s="42"/>
      <c r="CC296" s="42"/>
      <c r="CD296" s="140"/>
      <c r="CE296" s="42"/>
      <c r="CF296" s="42"/>
      <c r="CG296" s="140"/>
      <c r="CH296" s="42"/>
      <c r="CI296" s="42"/>
      <c r="CJ296" s="140"/>
      <c r="CK296" s="42"/>
      <c r="CL296" s="42"/>
      <c r="CM296" s="42"/>
      <c r="CN296" s="42"/>
      <c r="CO296" s="42"/>
      <c r="CP296" s="46"/>
      <c r="CQ296" s="46"/>
      <c r="CR296" s="42"/>
      <c r="CS296" s="140"/>
      <c r="CT296" s="46"/>
      <c r="CU296" s="42"/>
      <c r="CV296" s="140"/>
      <c r="CW296" s="46"/>
      <c r="CX296" s="42"/>
      <c r="CY296" s="140"/>
      <c r="CZ296" s="46">
        <v>5562</v>
      </c>
      <c r="DA296" s="42">
        <v>5486.19</v>
      </c>
      <c r="DB296" s="42">
        <f t="shared" ref="DB296:DB358" si="1327">DA296/CZ296*100</f>
        <v>98.637001078748639</v>
      </c>
      <c r="DC296" s="46"/>
      <c r="DD296" s="42"/>
      <c r="DE296" s="140"/>
      <c r="DF296" s="46"/>
      <c r="DG296" s="42"/>
      <c r="DH296" s="46"/>
      <c r="DI296" s="42"/>
      <c r="DJ296" s="42"/>
      <c r="DK296" s="140"/>
      <c r="DL296" s="42"/>
      <c r="DM296" s="42"/>
      <c r="DN296" s="140"/>
      <c r="DO296" s="46"/>
      <c r="DP296" s="42"/>
      <c r="DQ296" s="140"/>
      <c r="DR296" s="46"/>
      <c r="DS296" s="42"/>
      <c r="DT296" s="140"/>
      <c r="DU296" s="46"/>
      <c r="DV296" s="42"/>
      <c r="DW296" s="140"/>
      <c r="DX296" s="46"/>
      <c r="DY296" s="42"/>
      <c r="DZ296" s="140"/>
      <c r="EA296" s="42"/>
      <c r="EB296" s="42"/>
      <c r="EC296" s="140"/>
      <c r="ED296" s="42"/>
      <c r="EE296" s="42"/>
      <c r="EF296" s="140"/>
      <c r="EG296" s="42"/>
      <c r="EH296" s="42"/>
      <c r="EI296" s="140"/>
      <c r="EJ296" s="42"/>
      <c r="EK296" s="42"/>
      <c r="EL296" s="140"/>
      <c r="EM296" s="42"/>
      <c r="EN296" s="42"/>
      <c r="EO296" s="140"/>
      <c r="EP296" s="42"/>
      <c r="EQ296" s="42"/>
      <c r="ER296" s="140"/>
      <c r="ES296" s="42"/>
      <c r="ET296" s="42"/>
      <c r="EU296" s="140"/>
      <c r="EV296" s="42"/>
      <c r="EW296" s="42"/>
      <c r="EX296" s="42"/>
      <c r="EY296" s="42"/>
      <c r="EZ296" s="42"/>
      <c r="FA296" s="42"/>
      <c r="FB296" s="42"/>
      <c r="FC296" s="42"/>
      <c r="FD296" s="42"/>
      <c r="FE296" s="42"/>
      <c r="FF296" s="42"/>
      <c r="FG296" s="42"/>
      <c r="FH296" s="42"/>
      <c r="FI296" s="42"/>
      <c r="FJ296" s="42"/>
      <c r="FK296" s="42"/>
      <c r="FL296" s="42"/>
      <c r="FM296" s="42"/>
      <c r="FN296" s="42"/>
      <c r="FO296" s="42"/>
      <c r="FP296" s="42"/>
      <c r="FQ296" s="42"/>
      <c r="FR296" s="42"/>
      <c r="FS296" s="42"/>
      <c r="FT296" s="42"/>
      <c r="FU296" s="42"/>
      <c r="FV296" s="42"/>
      <c r="FW296" s="42"/>
      <c r="FX296" s="42"/>
      <c r="FY296" s="42"/>
      <c r="FZ296" s="42"/>
      <c r="GA296" s="42"/>
      <c r="GB296" s="42"/>
      <c r="GC296" s="42"/>
      <c r="GD296" s="42"/>
      <c r="GE296" s="42"/>
      <c r="GF296" s="42"/>
      <c r="GG296" s="42"/>
      <c r="GH296" s="42"/>
      <c r="GI296" s="42"/>
      <c r="GJ296" s="42"/>
      <c r="GK296" s="42"/>
      <c r="GL296" s="42"/>
      <c r="GM296" s="42"/>
      <c r="GN296" s="42"/>
      <c r="GO296" s="46"/>
      <c r="GP296" s="42"/>
      <c r="GQ296" s="140"/>
      <c r="GR296" s="46"/>
      <c r="GS296" s="42"/>
      <c r="GT296" s="140"/>
      <c r="GU296" s="42"/>
      <c r="GV296" s="42"/>
      <c r="GW296" s="42"/>
      <c r="GX296" s="42"/>
      <c r="GY296" s="42"/>
      <c r="GZ296" s="42"/>
      <c r="HA296" s="42"/>
      <c r="HB296" s="42"/>
      <c r="HC296" s="42"/>
      <c r="HD296" s="42"/>
      <c r="HE296" s="42"/>
      <c r="HF296" s="42"/>
      <c r="HG296" s="42"/>
      <c r="HH296" s="42"/>
      <c r="HI296" s="42"/>
      <c r="HJ296" s="42"/>
      <c r="HK296" s="42"/>
      <c r="HL296" s="42"/>
      <c r="HM296" s="42"/>
      <c r="HN296" s="42"/>
      <c r="HO296" s="42"/>
      <c r="HP296" s="42"/>
      <c r="HQ296" s="42"/>
      <c r="HR296" s="42"/>
      <c r="HS296" s="42"/>
      <c r="HT296" s="42"/>
      <c r="HU296" s="42"/>
    </row>
    <row r="297" spans="1:229" s="18" customFormat="1" ht="15.75" x14ac:dyDescent="0.25">
      <c r="A297" s="23" t="s">
        <v>340</v>
      </c>
      <c r="B297" s="159">
        <f t="shared" si="1188"/>
        <v>4719</v>
      </c>
      <c r="C297" s="159">
        <f t="shared" si="1189"/>
        <v>4719</v>
      </c>
      <c r="D297" s="42">
        <f t="shared" si="230"/>
        <v>100</v>
      </c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>
        <v>0</v>
      </c>
      <c r="AH297" s="46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143"/>
      <c r="BE297" s="143"/>
      <c r="BF297" s="143"/>
      <c r="BG297" s="42"/>
      <c r="BH297" s="42"/>
      <c r="BI297" s="140"/>
      <c r="BJ297" s="42"/>
      <c r="BK297" s="42"/>
      <c r="BL297" s="140"/>
      <c r="BM297" s="42"/>
      <c r="BN297" s="42"/>
      <c r="BO297" s="140"/>
      <c r="BP297" s="42"/>
      <c r="BQ297" s="42"/>
      <c r="BR297" s="140"/>
      <c r="BS297" s="42"/>
      <c r="BT297" s="42"/>
      <c r="BU297" s="42"/>
      <c r="BV297" s="42"/>
      <c r="BW297" s="42"/>
      <c r="BX297" s="42"/>
      <c r="BY297" s="42"/>
      <c r="BZ297" s="42"/>
      <c r="CA297" s="140"/>
      <c r="CB297" s="42"/>
      <c r="CC297" s="42"/>
      <c r="CD297" s="140"/>
      <c r="CE297" s="42"/>
      <c r="CF297" s="42"/>
      <c r="CG297" s="140"/>
      <c r="CH297" s="42"/>
      <c r="CI297" s="42"/>
      <c r="CJ297" s="140"/>
      <c r="CK297" s="42"/>
      <c r="CL297" s="42"/>
      <c r="CM297" s="140"/>
      <c r="CN297" s="42"/>
      <c r="CO297" s="42"/>
      <c r="CP297" s="46"/>
      <c r="CQ297" s="46"/>
      <c r="CR297" s="42"/>
      <c r="CS297" s="140"/>
      <c r="CT297" s="46"/>
      <c r="CU297" s="42"/>
      <c r="CV297" s="140"/>
      <c r="CW297" s="46"/>
      <c r="CX297" s="42"/>
      <c r="CY297" s="140"/>
      <c r="CZ297" s="46">
        <v>4719</v>
      </c>
      <c r="DA297" s="42">
        <v>4719</v>
      </c>
      <c r="DB297" s="42">
        <f t="shared" si="1327"/>
        <v>100</v>
      </c>
      <c r="DC297" s="46"/>
      <c r="DD297" s="42"/>
      <c r="DE297" s="140"/>
      <c r="DF297" s="46"/>
      <c r="DG297" s="42"/>
      <c r="DH297" s="46"/>
      <c r="DI297" s="42"/>
      <c r="DJ297" s="42"/>
      <c r="DK297" s="140"/>
      <c r="DL297" s="42"/>
      <c r="DM297" s="42"/>
      <c r="DN297" s="140"/>
      <c r="DO297" s="46"/>
      <c r="DP297" s="42"/>
      <c r="DQ297" s="140"/>
      <c r="DR297" s="46"/>
      <c r="DS297" s="42"/>
      <c r="DT297" s="140"/>
      <c r="DU297" s="46"/>
      <c r="DV297" s="42"/>
      <c r="DW297" s="140"/>
      <c r="DX297" s="46"/>
      <c r="DY297" s="42"/>
      <c r="DZ297" s="140"/>
      <c r="EA297" s="42"/>
      <c r="EB297" s="42"/>
      <c r="EC297" s="140"/>
      <c r="ED297" s="42"/>
      <c r="EE297" s="42"/>
      <c r="EF297" s="140"/>
      <c r="EG297" s="42"/>
      <c r="EH297" s="42"/>
      <c r="EI297" s="140"/>
      <c r="EJ297" s="42"/>
      <c r="EK297" s="42"/>
      <c r="EL297" s="140"/>
      <c r="EM297" s="42"/>
      <c r="EN297" s="42"/>
      <c r="EO297" s="140"/>
      <c r="EP297" s="42"/>
      <c r="EQ297" s="42"/>
      <c r="ER297" s="140"/>
      <c r="ES297" s="42"/>
      <c r="ET297" s="42"/>
      <c r="EU297" s="140"/>
      <c r="EV297" s="42"/>
      <c r="EW297" s="42"/>
      <c r="EX297" s="42"/>
      <c r="EY297" s="42"/>
      <c r="EZ297" s="42"/>
      <c r="FA297" s="42"/>
      <c r="FB297" s="42"/>
      <c r="FC297" s="42"/>
      <c r="FD297" s="42"/>
      <c r="FE297" s="42"/>
      <c r="FF297" s="42"/>
      <c r="FG297" s="42"/>
      <c r="FH297" s="42"/>
      <c r="FI297" s="42"/>
      <c r="FJ297" s="42"/>
      <c r="FK297" s="42"/>
      <c r="FL297" s="42"/>
      <c r="FM297" s="42"/>
      <c r="FN297" s="42"/>
      <c r="FO297" s="42"/>
      <c r="FP297" s="42"/>
      <c r="FQ297" s="42"/>
      <c r="FR297" s="42"/>
      <c r="FS297" s="42"/>
      <c r="FT297" s="42"/>
      <c r="FU297" s="42"/>
      <c r="FV297" s="42"/>
      <c r="FW297" s="42"/>
      <c r="FX297" s="42"/>
      <c r="FY297" s="42"/>
      <c r="FZ297" s="42"/>
      <c r="GA297" s="42"/>
      <c r="GB297" s="42"/>
      <c r="GC297" s="42"/>
      <c r="GD297" s="42"/>
      <c r="GE297" s="42"/>
      <c r="GF297" s="42"/>
      <c r="GG297" s="42"/>
      <c r="GH297" s="42"/>
      <c r="GI297" s="42"/>
      <c r="GJ297" s="42"/>
      <c r="GK297" s="42"/>
      <c r="GL297" s="42"/>
      <c r="GM297" s="42"/>
      <c r="GN297" s="42"/>
      <c r="GO297" s="46"/>
      <c r="GP297" s="42"/>
      <c r="GQ297" s="140"/>
      <c r="GR297" s="46"/>
      <c r="GS297" s="42"/>
      <c r="GT297" s="140"/>
      <c r="GU297" s="42"/>
      <c r="GV297" s="42"/>
      <c r="GW297" s="42"/>
      <c r="GX297" s="42"/>
      <c r="GY297" s="42"/>
      <c r="GZ297" s="42"/>
      <c r="HA297" s="42"/>
      <c r="HB297" s="42"/>
      <c r="HC297" s="42"/>
      <c r="HD297" s="42"/>
      <c r="HE297" s="42"/>
      <c r="HF297" s="42"/>
      <c r="HG297" s="42"/>
      <c r="HH297" s="42"/>
      <c r="HI297" s="42"/>
      <c r="HJ297" s="42"/>
      <c r="HK297" s="42"/>
      <c r="HL297" s="42"/>
      <c r="HM297" s="42"/>
      <c r="HN297" s="42"/>
      <c r="HO297" s="42"/>
      <c r="HP297" s="42"/>
      <c r="HQ297" s="42"/>
      <c r="HR297" s="42"/>
      <c r="HS297" s="42"/>
      <c r="HT297" s="42"/>
      <c r="HU297" s="42"/>
    </row>
    <row r="298" spans="1:229" s="19" customFormat="1" ht="31.5" x14ac:dyDescent="0.25">
      <c r="A298" s="22" t="s">
        <v>351</v>
      </c>
      <c r="B298" s="158">
        <f t="shared" si="1188"/>
        <v>186847.81555</v>
      </c>
      <c r="C298" s="158">
        <f t="shared" si="1189"/>
        <v>138480.42992</v>
      </c>
      <c r="D298" s="48">
        <f t="shared" ref="D298" si="1328">C298/B298*100</f>
        <v>74.11402135602863</v>
      </c>
      <c r="E298" s="49"/>
      <c r="F298" s="49"/>
      <c r="G298" s="48"/>
      <c r="H298" s="49">
        <f t="shared" ref="H298:BF298" si="1329">H299+H300+H301+H302+H303+H304+H305+H306+H307</f>
        <v>556.08609999999999</v>
      </c>
      <c r="I298" s="49">
        <f t="shared" si="1329"/>
        <v>556.08609999999999</v>
      </c>
      <c r="J298" s="48">
        <f t="shared" si="1281"/>
        <v>100</v>
      </c>
      <c r="K298" s="49">
        <f t="shared" ref="K298:M298" si="1330">K299+K300+K301+K302+K303+K304+K305+K306+K307</f>
        <v>0</v>
      </c>
      <c r="L298" s="49">
        <f t="shared" si="1330"/>
        <v>0</v>
      </c>
      <c r="M298" s="49">
        <f t="shared" si="1330"/>
        <v>0</v>
      </c>
      <c r="N298" s="49">
        <f t="shared" ref="N298:P298" si="1331">N299+N300+N301+N302+N303+N304+N305+N306+N307</f>
        <v>0</v>
      </c>
      <c r="O298" s="49">
        <f t="shared" si="1331"/>
        <v>0</v>
      </c>
      <c r="P298" s="49">
        <f t="shared" si="1331"/>
        <v>0</v>
      </c>
      <c r="Q298" s="49">
        <f t="shared" ref="Q298:S298" si="1332">Q299+Q300+Q301+Q302+Q303+Q304+Q305+Q306+Q307</f>
        <v>0</v>
      </c>
      <c r="R298" s="49">
        <f t="shared" si="1332"/>
        <v>0</v>
      </c>
      <c r="S298" s="49">
        <f t="shared" si="1332"/>
        <v>0</v>
      </c>
      <c r="T298" s="49">
        <f t="shared" ref="T298:V298" si="1333">T299+T300+T301+T302+T303+T304+T305+T306+T307</f>
        <v>0</v>
      </c>
      <c r="U298" s="49">
        <f t="shared" si="1333"/>
        <v>0</v>
      </c>
      <c r="V298" s="49">
        <f t="shared" si="1333"/>
        <v>0</v>
      </c>
      <c r="W298" s="49">
        <f t="shared" si="1329"/>
        <v>0</v>
      </c>
      <c r="X298" s="49">
        <f t="shared" si="1329"/>
        <v>0</v>
      </c>
      <c r="Y298" s="49">
        <f t="shared" si="1329"/>
        <v>0</v>
      </c>
      <c r="Z298" s="49">
        <f t="shared" si="1329"/>
        <v>0</v>
      </c>
      <c r="AA298" s="49">
        <f t="shared" si="1329"/>
        <v>0</v>
      </c>
      <c r="AB298" s="49">
        <f t="shared" si="1329"/>
        <v>0</v>
      </c>
      <c r="AC298" s="49">
        <f t="shared" si="1329"/>
        <v>0</v>
      </c>
      <c r="AD298" s="49">
        <f t="shared" si="1329"/>
        <v>0</v>
      </c>
      <c r="AE298" s="49">
        <f t="shared" si="1329"/>
        <v>0</v>
      </c>
      <c r="AF298" s="49">
        <f t="shared" si="1329"/>
        <v>3270.9368999999997</v>
      </c>
      <c r="AG298" s="49">
        <f t="shared" si="1329"/>
        <v>3270.9368999999997</v>
      </c>
      <c r="AH298" s="49">
        <f t="shared" ref="AH298:AH299" si="1334">AG298/AF298*100</f>
        <v>100</v>
      </c>
      <c r="AI298" s="49">
        <f t="shared" si="1329"/>
        <v>0</v>
      </c>
      <c r="AJ298" s="49">
        <f t="shared" si="1329"/>
        <v>0</v>
      </c>
      <c r="AK298" s="49"/>
      <c r="AL298" s="49"/>
      <c r="AM298" s="49"/>
      <c r="AN298" s="48"/>
      <c r="AO298" s="49">
        <f t="shared" ref="AO298:AP298" si="1335">AO299+AO300+AO301+AO302+AO303+AO304+AO305+AO306+AO307</f>
        <v>72.771320000000003</v>
      </c>
      <c r="AP298" s="49">
        <f t="shared" si="1335"/>
        <v>72.771320000000003</v>
      </c>
      <c r="AQ298" s="48">
        <f>AP298/AO298*100</f>
        <v>100</v>
      </c>
      <c r="AR298" s="49"/>
      <c r="AS298" s="49"/>
      <c r="AT298" s="48"/>
      <c r="AU298" s="49">
        <f t="shared" si="1329"/>
        <v>0</v>
      </c>
      <c r="AV298" s="49">
        <f t="shared" si="1329"/>
        <v>0</v>
      </c>
      <c r="AW298" s="49">
        <f t="shared" si="1329"/>
        <v>0</v>
      </c>
      <c r="AX298" s="49">
        <f t="shared" si="1329"/>
        <v>5011.4031500000001</v>
      </c>
      <c r="AY298" s="49">
        <f t="shared" si="1329"/>
        <v>4973.7185100000006</v>
      </c>
      <c r="AZ298" s="48">
        <f t="shared" si="1199"/>
        <v>99.248022183168416</v>
      </c>
      <c r="BA298" s="49">
        <f t="shared" si="1329"/>
        <v>10000</v>
      </c>
      <c r="BB298" s="49">
        <f t="shared" si="1329"/>
        <v>10000</v>
      </c>
      <c r="BC298" s="48">
        <f t="shared" ref="BC298" si="1336">BB298/BA298*100</f>
        <v>100</v>
      </c>
      <c r="BD298" s="49">
        <f t="shared" si="1329"/>
        <v>18558</v>
      </c>
      <c r="BE298" s="49">
        <f t="shared" si="1329"/>
        <v>11816.934019999999</v>
      </c>
      <c r="BF298" s="49">
        <f t="shared" si="1329"/>
        <v>63.675687143011096</v>
      </c>
      <c r="BG298" s="49">
        <f t="shared" ref="BG298:CO298" si="1337">BG299+BG300+BG301+BG302+BG303+BG304+BG305+BG306+BG307</f>
        <v>18478.651690000002</v>
      </c>
      <c r="BH298" s="49">
        <f t="shared" si="1337"/>
        <v>13262.69605</v>
      </c>
      <c r="BI298" s="49">
        <f>BH298/BG298*100</f>
        <v>71.773072367489377</v>
      </c>
      <c r="BJ298" s="49">
        <f t="shared" ref="BJ298:BL298" si="1338">BJ299+BJ300+BJ301+BJ302+BJ303+BJ304+BJ305+BJ306+BJ307</f>
        <v>0</v>
      </c>
      <c r="BK298" s="49">
        <f t="shared" si="1338"/>
        <v>0</v>
      </c>
      <c r="BL298" s="49">
        <f t="shared" si="1338"/>
        <v>0</v>
      </c>
      <c r="BM298" s="49">
        <f t="shared" si="1337"/>
        <v>3496.1</v>
      </c>
      <c r="BN298" s="49">
        <f t="shared" si="1337"/>
        <v>2324.16138</v>
      </c>
      <c r="BO298" s="49">
        <f t="shared" si="152"/>
        <v>66.478687108492323</v>
      </c>
      <c r="BP298" s="49">
        <f t="shared" ref="BP298:BQ298" si="1339">BP299+BP300+BP301+BP302+BP303+BP304+BP305+BP306+BP307</f>
        <v>560</v>
      </c>
      <c r="BQ298" s="49">
        <f t="shared" si="1339"/>
        <v>80</v>
      </c>
      <c r="BR298" s="49">
        <f t="shared" ref="BR298:BR299" si="1340">BQ298/BP298*100</f>
        <v>14.285714285714285</v>
      </c>
      <c r="BS298" s="49">
        <f t="shared" si="1337"/>
        <v>0</v>
      </c>
      <c r="BT298" s="49">
        <f t="shared" si="1337"/>
        <v>0</v>
      </c>
      <c r="BU298" s="49">
        <f t="shared" si="1337"/>
        <v>0</v>
      </c>
      <c r="BV298" s="49">
        <f t="shared" si="1337"/>
        <v>612.05267000000003</v>
      </c>
      <c r="BW298" s="49">
        <f t="shared" si="1337"/>
        <v>612.05267000000003</v>
      </c>
      <c r="BX298" s="48">
        <f t="shared" ref="BX298" si="1341">BW298/BV298*100</f>
        <v>100</v>
      </c>
      <c r="BY298" s="49">
        <f t="shared" si="1337"/>
        <v>0</v>
      </c>
      <c r="BZ298" s="49">
        <f t="shared" si="1337"/>
        <v>0</v>
      </c>
      <c r="CA298" s="49">
        <f t="shared" si="1337"/>
        <v>0</v>
      </c>
      <c r="CB298" s="49">
        <f t="shared" ref="CB298:CD298" si="1342">CB299+CB300+CB301+CB302+CB303+CB304+CB305+CB306+CB307</f>
        <v>0</v>
      </c>
      <c r="CC298" s="49">
        <f t="shared" si="1342"/>
        <v>0</v>
      </c>
      <c r="CD298" s="49">
        <f t="shared" si="1342"/>
        <v>0</v>
      </c>
      <c r="CE298" s="49">
        <f t="shared" si="1337"/>
        <v>0</v>
      </c>
      <c r="CF298" s="49">
        <f t="shared" si="1337"/>
        <v>0</v>
      </c>
      <c r="CG298" s="49">
        <f t="shared" si="1337"/>
        <v>0</v>
      </c>
      <c r="CH298" s="49">
        <f t="shared" si="1337"/>
        <v>0</v>
      </c>
      <c r="CI298" s="49">
        <f t="shared" si="1337"/>
        <v>0</v>
      </c>
      <c r="CJ298" s="49">
        <f t="shared" si="1337"/>
        <v>0</v>
      </c>
      <c r="CK298" s="49">
        <f t="shared" si="1337"/>
        <v>1000</v>
      </c>
      <c r="CL298" s="49">
        <f t="shared" si="1337"/>
        <v>1000</v>
      </c>
      <c r="CM298" s="48">
        <f t="shared" ref="CM298" si="1343">CL298/CK298*100</f>
        <v>100</v>
      </c>
      <c r="CN298" s="49">
        <f t="shared" si="1337"/>
        <v>52.2</v>
      </c>
      <c r="CO298" s="49">
        <f t="shared" si="1337"/>
        <v>14.2</v>
      </c>
      <c r="CP298" s="49">
        <f t="shared" si="1292"/>
        <v>27.203065134099614</v>
      </c>
      <c r="CQ298" s="49">
        <f t="shared" ref="CQ298:DA298" si="1344">CQ299+CQ300+CQ301+CQ302+CQ303+CQ304+CQ305+CQ306+CQ307</f>
        <v>0</v>
      </c>
      <c r="CR298" s="49">
        <f t="shared" si="1344"/>
        <v>0</v>
      </c>
      <c r="CS298" s="49">
        <f t="shared" si="1344"/>
        <v>0</v>
      </c>
      <c r="CT298" s="49">
        <f t="shared" ref="CT298:CV298" si="1345">CT299+CT300+CT301+CT302+CT303+CT304+CT305+CT306+CT307</f>
        <v>0</v>
      </c>
      <c r="CU298" s="49">
        <f t="shared" si="1345"/>
        <v>0</v>
      </c>
      <c r="CV298" s="49">
        <f t="shared" si="1345"/>
        <v>0</v>
      </c>
      <c r="CW298" s="49">
        <f t="shared" si="1344"/>
        <v>8802.1</v>
      </c>
      <c r="CX298" s="49">
        <f t="shared" si="1344"/>
        <v>4923.7018399999997</v>
      </c>
      <c r="CY298" s="49">
        <f t="shared" si="159"/>
        <v>55.937808477522402</v>
      </c>
      <c r="CZ298" s="49">
        <f t="shared" si="1344"/>
        <v>35379</v>
      </c>
      <c r="DA298" s="49">
        <f t="shared" si="1344"/>
        <v>35379</v>
      </c>
      <c r="DB298" s="48">
        <f t="shared" si="1327"/>
        <v>100</v>
      </c>
      <c r="DC298" s="49">
        <f t="shared" ref="DC298:DD298" si="1346">DC299+DC300+DC301+DC302+DC303+DC304+DC305+DC306+DC307</f>
        <v>4313.7</v>
      </c>
      <c r="DD298" s="49">
        <f t="shared" si="1346"/>
        <v>2267.2524900000003</v>
      </c>
      <c r="DE298" s="49">
        <f t="shared" ref="DE298:DE308" si="1347">DD298/DC298*100</f>
        <v>52.559345573405672</v>
      </c>
      <c r="DF298" s="49">
        <f t="shared" ref="DF298:DG298" si="1348">DF299+DF300+DF301+DF302+DF303+DF304+DF305+DF306+DF307</f>
        <v>720</v>
      </c>
      <c r="DG298" s="49">
        <f t="shared" si="1348"/>
        <v>140</v>
      </c>
      <c r="DH298" s="49">
        <f t="shared" ref="DH298:DH309" si="1349">DG298/DF298*100</f>
        <v>19.444444444444446</v>
      </c>
      <c r="DI298" s="49">
        <f t="shared" ref="DI298:DN298" si="1350">DI299+DI300+DI301+DI302+DI303+DI304+DI305+DI306+DI307</f>
        <v>5000</v>
      </c>
      <c r="DJ298" s="49">
        <f t="shared" si="1350"/>
        <v>2000</v>
      </c>
      <c r="DK298" s="49">
        <f t="shared" si="1350"/>
        <v>40</v>
      </c>
      <c r="DL298" s="49">
        <f t="shared" si="1350"/>
        <v>4500</v>
      </c>
      <c r="DM298" s="49">
        <f t="shared" si="1350"/>
        <v>4500</v>
      </c>
      <c r="DN298" s="49">
        <f t="shared" si="1350"/>
        <v>100</v>
      </c>
      <c r="DO298" s="49">
        <f t="shared" ref="DO298:DQ298" si="1351">DO299+DO300+DO301+DO302+DO303+DO304+DO305+DO306+DO307</f>
        <v>0</v>
      </c>
      <c r="DP298" s="49">
        <f t="shared" si="1351"/>
        <v>0</v>
      </c>
      <c r="DQ298" s="49">
        <f t="shared" si="1351"/>
        <v>0</v>
      </c>
      <c r="DR298" s="49">
        <f t="shared" ref="DR298:DT298" si="1352">DR299+DR300+DR301+DR302+DR303+DR304+DR305+DR306+DR307</f>
        <v>0</v>
      </c>
      <c r="DS298" s="49">
        <f t="shared" si="1352"/>
        <v>0</v>
      </c>
      <c r="DT298" s="49">
        <f t="shared" si="1352"/>
        <v>0</v>
      </c>
      <c r="DU298" s="49">
        <f t="shared" ref="DU298:DW298" si="1353">DU299+DU300+DU301+DU302+DU303+DU304+DU305+DU306+DU307</f>
        <v>0</v>
      </c>
      <c r="DV298" s="49">
        <f t="shared" si="1353"/>
        <v>0</v>
      </c>
      <c r="DW298" s="49">
        <f t="shared" si="1353"/>
        <v>0</v>
      </c>
      <c r="DX298" s="49">
        <f t="shared" ref="DX298:EB298" si="1354">DX299+DX300+DX301+DX302+DX303+DX304+DX305+DX306+DX307</f>
        <v>0</v>
      </c>
      <c r="DY298" s="49">
        <f t="shared" si="1354"/>
        <v>0</v>
      </c>
      <c r="DZ298" s="49">
        <f t="shared" si="1354"/>
        <v>0</v>
      </c>
      <c r="EA298" s="49"/>
      <c r="EB298" s="49">
        <f t="shared" si="1354"/>
        <v>0</v>
      </c>
      <c r="EC298" s="49"/>
      <c r="ED298" s="49">
        <f>ED299+ED300+ED301+ED302+ED303+ED304+ED305+ED306+ED307</f>
        <v>1607.9924599999999</v>
      </c>
      <c r="EE298" s="49">
        <f t="shared" ref="EE298" si="1355">EE299+EE300+EE301+EE302+EE303+EE304+EE305+EE306+EE307</f>
        <v>1607.99198</v>
      </c>
      <c r="EF298" s="148">
        <f t="shared" ref="EF298" si="1356">EE298/ED298*100</f>
        <v>99.999970149113764</v>
      </c>
      <c r="EG298" s="49">
        <f t="shared" ref="EG298:EL298" si="1357">EG299+EG300+EG301+EG302+EG303+EG304+EG305+EG306+EG307</f>
        <v>0</v>
      </c>
      <c r="EH298" s="49">
        <f t="shared" si="1357"/>
        <v>0</v>
      </c>
      <c r="EI298" s="49">
        <f t="shared" si="1357"/>
        <v>0</v>
      </c>
      <c r="EJ298" s="49">
        <f t="shared" si="1357"/>
        <v>0</v>
      </c>
      <c r="EK298" s="49">
        <f t="shared" si="1357"/>
        <v>0</v>
      </c>
      <c r="EL298" s="49">
        <f t="shared" si="1357"/>
        <v>0</v>
      </c>
      <c r="EM298" s="49">
        <f t="shared" ref="EM298:EO298" si="1358">EM299+EM300+EM301+EM302+EM303+EM304+EM305+EM306+EM307</f>
        <v>0</v>
      </c>
      <c r="EN298" s="49">
        <f t="shared" si="1358"/>
        <v>0</v>
      </c>
      <c r="EO298" s="49">
        <f t="shared" si="1358"/>
        <v>0</v>
      </c>
      <c r="EP298" s="49">
        <f t="shared" ref="EP298:EQ298" si="1359">EP299+EP300+EP301+EP302+EP303+EP304+EP305+EP306+EP307</f>
        <v>61.155480000000004</v>
      </c>
      <c r="EQ298" s="49">
        <f t="shared" si="1359"/>
        <v>0</v>
      </c>
      <c r="ER298" s="49">
        <f>EQ298/EP298*100</f>
        <v>0</v>
      </c>
      <c r="ES298" s="49">
        <f t="shared" ref="ES298:ET298" si="1360">ES299+ES300+ES301+ES302+ES303+ES304+ES305+ES306+ES307</f>
        <v>33.58578</v>
      </c>
      <c r="ET298" s="49">
        <f t="shared" si="1360"/>
        <v>0</v>
      </c>
      <c r="EU298" s="49">
        <f>ET298/ES298*100</f>
        <v>0</v>
      </c>
      <c r="EV298" s="49">
        <f t="shared" ref="EV298:EX298" si="1361">EV299+EV300+EV301+EV302+EV303+EV304+EV305+EV306+EV307</f>
        <v>0</v>
      </c>
      <c r="EW298" s="49">
        <f t="shared" si="1361"/>
        <v>0</v>
      </c>
      <c r="EX298" s="49">
        <f t="shared" si="1361"/>
        <v>0</v>
      </c>
      <c r="EY298" s="49"/>
      <c r="EZ298" s="49"/>
      <c r="FA298" s="48"/>
      <c r="FB298" s="49">
        <f t="shared" ref="FB298:FC298" si="1362">FB299+FB300+FB301+FB302+FB303+FB304+FB305+FB306+FB307</f>
        <v>0</v>
      </c>
      <c r="FC298" s="49">
        <f t="shared" si="1362"/>
        <v>0</v>
      </c>
      <c r="FD298" s="48"/>
      <c r="FE298" s="49">
        <f t="shared" ref="FE298:FF298" si="1363">FE299+FE300+FE301+FE302+FE303+FE304+FE305+FE306+FE307</f>
        <v>0</v>
      </c>
      <c r="FF298" s="49">
        <f t="shared" si="1363"/>
        <v>0</v>
      </c>
      <c r="FG298" s="48"/>
      <c r="FH298" s="49">
        <f t="shared" ref="FH298:FI298" si="1364">FH299+FH300+FH301+FH302+FH303+FH304+FH305+FH306+FH307</f>
        <v>3000</v>
      </c>
      <c r="FI298" s="49">
        <f t="shared" si="1364"/>
        <v>3000</v>
      </c>
      <c r="FJ298" s="48">
        <f t="shared" ref="FJ298" si="1365">FI298/FH298*100</f>
        <v>100</v>
      </c>
      <c r="FK298" s="49">
        <f t="shared" ref="FK298:FL298" si="1366">FK299+FK300+FK301+FK302+FK303+FK304+FK305+FK306+FK307</f>
        <v>1633.1</v>
      </c>
      <c r="FL298" s="49">
        <f t="shared" si="1366"/>
        <v>1633.1</v>
      </c>
      <c r="FM298" s="48">
        <f t="shared" ref="FM298" si="1367">FL298/FK298*100</f>
        <v>100</v>
      </c>
      <c r="FN298" s="49">
        <f t="shared" ref="FN298:FO298" si="1368">FN299+FN300+FN301+FN302+FN303+FN304+FN305+FN306+FN307</f>
        <v>0</v>
      </c>
      <c r="FO298" s="49">
        <f t="shared" si="1368"/>
        <v>0</v>
      </c>
      <c r="FP298" s="48"/>
      <c r="FQ298" s="49">
        <f t="shared" ref="FQ298:FR298" si="1369">FQ299+FQ300+FQ301+FQ302+FQ303+FQ304+FQ305+FQ306+FQ307</f>
        <v>0</v>
      </c>
      <c r="FR298" s="49">
        <f t="shared" si="1369"/>
        <v>0</v>
      </c>
      <c r="FS298" s="48"/>
      <c r="FT298" s="49"/>
      <c r="FU298" s="49"/>
      <c r="FV298" s="48"/>
      <c r="FW298" s="49"/>
      <c r="FX298" s="49"/>
      <c r="FY298" s="48"/>
      <c r="FZ298" s="49"/>
      <c r="GA298" s="49"/>
      <c r="GB298" s="48"/>
      <c r="GC298" s="49"/>
      <c r="GD298" s="49"/>
      <c r="GE298" s="48"/>
      <c r="GF298" s="49"/>
      <c r="GG298" s="49"/>
      <c r="GH298" s="48"/>
      <c r="GI298" s="49"/>
      <c r="GJ298" s="49"/>
      <c r="GK298" s="48"/>
      <c r="GL298" s="49">
        <f t="shared" ref="GL298:GM298" si="1370">GL299+GL300+GL301+GL302+GL303+GL304+GL305+GL306+GL307</f>
        <v>0</v>
      </c>
      <c r="GM298" s="49">
        <f t="shared" si="1370"/>
        <v>0</v>
      </c>
      <c r="GN298" s="48"/>
      <c r="GO298" s="49">
        <f t="shared" ref="GO298:GQ298" si="1371">GO299+GO300+GO301+GO302+GO303+GO304+GO305+GO306+GO307</f>
        <v>0</v>
      </c>
      <c r="GP298" s="49">
        <f t="shared" si="1371"/>
        <v>0</v>
      </c>
      <c r="GQ298" s="49">
        <f t="shared" si="1371"/>
        <v>0</v>
      </c>
      <c r="GR298" s="49">
        <f t="shared" ref="GR298:GS298" si="1372">GR299+GR300+GR301+GR302+GR303+GR304+GR305+GR306+GR307</f>
        <v>60128.98</v>
      </c>
      <c r="GS298" s="49">
        <f t="shared" si="1372"/>
        <v>35045.826659999999</v>
      </c>
      <c r="GT298" s="49">
        <f>GS298/GR298*100</f>
        <v>58.284419027231124</v>
      </c>
      <c r="GU298" s="49"/>
      <c r="GV298" s="49"/>
      <c r="GW298" s="48"/>
      <c r="GX298" s="49"/>
      <c r="GY298" s="49"/>
      <c r="GZ298" s="48"/>
      <c r="HA298" s="49"/>
      <c r="HB298" s="49"/>
      <c r="HC298" s="48"/>
      <c r="HD298" s="49"/>
      <c r="HE298" s="49"/>
      <c r="HF298" s="48"/>
      <c r="HG298" s="49"/>
      <c r="HH298" s="49"/>
      <c r="HI298" s="48"/>
      <c r="HJ298" s="49"/>
      <c r="HK298" s="49"/>
      <c r="HL298" s="48"/>
      <c r="HM298" s="49"/>
      <c r="HN298" s="49"/>
      <c r="HO298" s="48"/>
      <c r="HP298" s="49"/>
      <c r="HQ298" s="49"/>
      <c r="HR298" s="48"/>
      <c r="HS298" s="49"/>
      <c r="HT298" s="49"/>
      <c r="HU298" s="48"/>
    </row>
    <row r="299" spans="1:229" s="18" customFormat="1" ht="15.75" x14ac:dyDescent="0.25">
      <c r="A299" s="23" t="s">
        <v>282</v>
      </c>
      <c r="B299" s="159">
        <f t="shared" si="1188"/>
        <v>133237.36726999999</v>
      </c>
      <c r="C299" s="159">
        <f t="shared" si="1189"/>
        <v>84907.666759999993</v>
      </c>
      <c r="D299" s="42">
        <f t="shared" si="230"/>
        <v>63.726617014233057</v>
      </c>
      <c r="E299" s="46"/>
      <c r="F299" s="42"/>
      <c r="G299" s="42"/>
      <c r="H299" s="46">
        <v>556.08609999999999</v>
      </c>
      <c r="I299" s="46">
        <v>556.08609999999999</v>
      </c>
      <c r="J299" s="42">
        <f>I299/H299*100</f>
        <v>100</v>
      </c>
      <c r="K299" s="46"/>
      <c r="L299" s="46"/>
      <c r="M299" s="42"/>
      <c r="N299" s="46"/>
      <c r="O299" s="46"/>
      <c r="P299" s="42"/>
      <c r="Q299" s="46"/>
      <c r="R299" s="46"/>
      <c r="S299" s="42"/>
      <c r="T299" s="46"/>
      <c r="U299" s="46"/>
      <c r="V299" s="42"/>
      <c r="W299" s="42"/>
      <c r="X299" s="42"/>
      <c r="Y299" s="46"/>
      <c r="Z299" s="42"/>
      <c r="AA299" s="42"/>
      <c r="AB299" s="46"/>
      <c r="AC299" s="46">
        <v>0</v>
      </c>
      <c r="AD299" s="46">
        <v>0</v>
      </c>
      <c r="AE299" s="42"/>
      <c r="AF299" s="46">
        <v>3270.9368999999997</v>
      </c>
      <c r="AG299" s="46">
        <v>3270.9368999999997</v>
      </c>
      <c r="AH299" s="46">
        <f t="shared" si="1334"/>
        <v>100</v>
      </c>
      <c r="AI299" s="46"/>
      <c r="AJ299" s="46"/>
      <c r="AK299" s="46"/>
      <c r="AL299" s="46"/>
      <c r="AM299" s="46"/>
      <c r="AN299" s="42"/>
      <c r="AO299" s="46">
        <v>72.771320000000003</v>
      </c>
      <c r="AP299" s="46">
        <v>72.771320000000003</v>
      </c>
      <c r="AQ299" s="42">
        <f>AP299/AO299*100</f>
        <v>100</v>
      </c>
      <c r="AR299" s="46"/>
      <c r="AS299" s="46"/>
      <c r="AT299" s="42"/>
      <c r="AU299" s="46"/>
      <c r="AV299" s="46"/>
      <c r="AW299" s="42"/>
      <c r="AX299" s="42"/>
      <c r="AY299" s="42"/>
      <c r="AZ299" s="42"/>
      <c r="BA299" s="46">
        <v>0</v>
      </c>
      <c r="BB299" s="46"/>
      <c r="BC299" s="42"/>
      <c r="BD299" s="46">
        <v>18558</v>
      </c>
      <c r="BE299" s="42">
        <v>11816.934019999999</v>
      </c>
      <c r="BF299" s="46">
        <f t="shared" si="149"/>
        <v>63.675687143011096</v>
      </c>
      <c r="BG299" s="46">
        <v>18478.651690000002</v>
      </c>
      <c r="BH299" s="46">
        <v>13262.69605</v>
      </c>
      <c r="BI299" s="46">
        <f>BH299/BG299*100</f>
        <v>71.773072367489377</v>
      </c>
      <c r="BJ299" s="46"/>
      <c r="BK299" s="46"/>
      <c r="BL299" s="46"/>
      <c r="BM299" s="46">
        <v>3496.1</v>
      </c>
      <c r="BN299" s="46">
        <v>2324.16138</v>
      </c>
      <c r="BO299" s="46">
        <f t="shared" si="152"/>
        <v>66.478687108492323</v>
      </c>
      <c r="BP299" s="46">
        <v>560</v>
      </c>
      <c r="BQ299" s="46">
        <v>80</v>
      </c>
      <c r="BR299" s="46">
        <f t="shared" si="1340"/>
        <v>14.285714285714285</v>
      </c>
      <c r="BS299" s="46"/>
      <c r="BT299" s="139"/>
      <c r="BU299" s="139"/>
      <c r="BV299" s="46"/>
      <c r="BW299" s="139"/>
      <c r="BX299" s="42"/>
      <c r="BY299" s="46"/>
      <c r="BZ299" s="139"/>
      <c r="CA299" s="139"/>
      <c r="CB299" s="46"/>
      <c r="CC299" s="139"/>
      <c r="CD299" s="139"/>
      <c r="CE299" s="46"/>
      <c r="CF299" s="139"/>
      <c r="CG299" s="139"/>
      <c r="CH299" s="46"/>
      <c r="CI299" s="139"/>
      <c r="CJ299" s="139"/>
      <c r="CK299" s="46"/>
      <c r="CL299" s="139"/>
      <c r="CM299" s="42"/>
      <c r="CN299" s="46">
        <v>52.2</v>
      </c>
      <c r="CO299" s="139">
        <v>14.2</v>
      </c>
      <c r="CP299" s="46">
        <f t="shared" si="1292"/>
        <v>27.203065134099614</v>
      </c>
      <c r="CQ299" s="46"/>
      <c r="CR299" s="139"/>
      <c r="CS299" s="139"/>
      <c r="CT299" s="46"/>
      <c r="CU299" s="139"/>
      <c r="CV299" s="139"/>
      <c r="CW299" s="46">
        <v>8802.1</v>
      </c>
      <c r="CX299" s="46">
        <v>4923.7018399999997</v>
      </c>
      <c r="CY299" s="46">
        <f t="shared" si="159"/>
        <v>55.937808477522402</v>
      </c>
      <c r="CZ299" s="46"/>
      <c r="DA299" s="139"/>
      <c r="DB299" s="42"/>
      <c r="DC299" s="46">
        <v>4313.7</v>
      </c>
      <c r="DD299" s="46">
        <v>2267.2524900000003</v>
      </c>
      <c r="DE299" s="46">
        <f t="shared" si="1347"/>
        <v>52.559345573405672</v>
      </c>
      <c r="DF299" s="46">
        <v>720</v>
      </c>
      <c r="DG299" s="46">
        <v>140</v>
      </c>
      <c r="DH299" s="46">
        <f t="shared" si="1349"/>
        <v>19.444444444444446</v>
      </c>
      <c r="DI299" s="46">
        <v>5000</v>
      </c>
      <c r="DJ299" s="46">
        <v>2000</v>
      </c>
      <c r="DK299" s="46">
        <f t="shared" ref="DK299" si="1373">DJ299/DI299*100</f>
        <v>40</v>
      </c>
      <c r="DL299" s="46">
        <v>4500</v>
      </c>
      <c r="DM299" s="46">
        <v>4500</v>
      </c>
      <c r="DN299" s="46">
        <f t="shared" ref="DN299" si="1374">DM299/DL299*100</f>
        <v>100</v>
      </c>
      <c r="DO299" s="46"/>
      <c r="DP299" s="139"/>
      <c r="DQ299" s="139"/>
      <c r="DR299" s="46"/>
      <c r="DS299" s="139"/>
      <c r="DT299" s="139"/>
      <c r="DU299" s="46"/>
      <c r="DV299" s="139"/>
      <c r="DW299" s="139"/>
      <c r="DX299" s="46"/>
      <c r="DY299" s="139"/>
      <c r="DZ299" s="139"/>
      <c r="EA299" s="46"/>
      <c r="EB299" s="46"/>
      <c r="EC299" s="46"/>
      <c r="ED299" s="46"/>
      <c r="EE299" s="46"/>
      <c r="EF299" s="93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>
        <v>61.155480000000004</v>
      </c>
      <c r="EQ299" s="46"/>
      <c r="ER299" s="46">
        <f>EQ299/EP299*100</f>
        <v>0</v>
      </c>
      <c r="ES299" s="46">
        <v>33.58578</v>
      </c>
      <c r="ET299" s="46"/>
      <c r="EU299" s="46">
        <f>ET299/ES299*100</f>
        <v>0</v>
      </c>
      <c r="EV299" s="46">
        <v>0</v>
      </c>
      <c r="EW299" s="46">
        <v>0</v>
      </c>
      <c r="EX299" s="42"/>
      <c r="EY299" s="46"/>
      <c r="EZ299" s="46"/>
      <c r="FA299" s="42"/>
      <c r="FB299" s="46"/>
      <c r="FC299" s="46"/>
      <c r="FD299" s="42"/>
      <c r="FE299" s="46"/>
      <c r="FF299" s="46"/>
      <c r="FG299" s="42"/>
      <c r="FH299" s="46">
        <v>3000</v>
      </c>
      <c r="FI299" s="46">
        <v>3000</v>
      </c>
      <c r="FJ299" s="42">
        <f>FI299/FH299*100</f>
        <v>100</v>
      </c>
      <c r="FK299" s="46">
        <v>1633.1</v>
      </c>
      <c r="FL299" s="46">
        <v>1633.1</v>
      </c>
      <c r="FM299" s="42">
        <f>FL299/FK299*100</f>
        <v>100</v>
      </c>
      <c r="FN299" s="46"/>
      <c r="FO299" s="46"/>
      <c r="FP299" s="42"/>
      <c r="FQ299" s="46"/>
      <c r="FR299" s="46"/>
      <c r="FS299" s="42"/>
      <c r="FT299" s="46"/>
      <c r="FU299" s="46"/>
      <c r="FV299" s="42"/>
      <c r="FW299" s="46"/>
      <c r="FX299" s="46"/>
      <c r="FY299" s="42"/>
      <c r="FZ299" s="46"/>
      <c r="GA299" s="46"/>
      <c r="GB299" s="42"/>
      <c r="GC299" s="46"/>
      <c r="GD299" s="46"/>
      <c r="GE299" s="42"/>
      <c r="GF299" s="46"/>
      <c r="GG299" s="46"/>
      <c r="GH299" s="42"/>
      <c r="GI299" s="46"/>
      <c r="GJ299" s="46"/>
      <c r="GK299" s="42"/>
      <c r="GL299" s="46"/>
      <c r="GM299" s="46"/>
      <c r="GN299" s="42"/>
      <c r="GO299" s="46"/>
      <c r="GP299" s="139"/>
      <c r="GQ299" s="139"/>
      <c r="GR299" s="46">
        <v>60128.98</v>
      </c>
      <c r="GS299" s="46">
        <v>35045.826659999999</v>
      </c>
      <c r="GT299" s="46">
        <f>GS299/GR299*100</f>
        <v>58.284419027231124</v>
      </c>
      <c r="GU299" s="46"/>
      <c r="GV299" s="46"/>
      <c r="GW299" s="42"/>
      <c r="GX299" s="46"/>
      <c r="GY299" s="46"/>
      <c r="GZ299" s="42"/>
      <c r="HA299" s="46"/>
      <c r="HB299" s="46"/>
      <c r="HC299" s="42"/>
      <c r="HD299" s="46"/>
      <c r="HE299" s="46"/>
      <c r="HF299" s="42"/>
      <c r="HG299" s="46"/>
      <c r="HH299" s="46"/>
      <c r="HI299" s="42"/>
      <c r="HJ299" s="46"/>
      <c r="HK299" s="46"/>
      <c r="HL299" s="42"/>
      <c r="HM299" s="46"/>
      <c r="HN299" s="46"/>
      <c r="HO299" s="42"/>
      <c r="HP299" s="46"/>
      <c r="HQ299" s="46"/>
      <c r="HR299" s="42"/>
      <c r="HS299" s="46"/>
      <c r="HT299" s="46"/>
      <c r="HU299" s="42"/>
    </row>
    <row r="300" spans="1:229" s="18" customFormat="1" ht="15.75" x14ac:dyDescent="0.25">
      <c r="A300" s="23" t="s">
        <v>350</v>
      </c>
      <c r="B300" s="159">
        <f t="shared" si="1188"/>
        <v>12112.052670000001</v>
      </c>
      <c r="C300" s="159">
        <f t="shared" si="1189"/>
        <v>12112.052670000001</v>
      </c>
      <c r="D300" s="42">
        <f>C300/B300*100</f>
        <v>100</v>
      </c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>
        <v>1500</v>
      </c>
      <c r="AY300" s="42">
        <v>1500</v>
      </c>
      <c r="AZ300" s="42">
        <f t="shared" si="1199"/>
        <v>100</v>
      </c>
      <c r="BA300" s="42">
        <v>10000</v>
      </c>
      <c r="BB300" s="42">
        <v>10000</v>
      </c>
      <c r="BC300" s="42">
        <f>BB300/BA300*100</f>
        <v>100</v>
      </c>
      <c r="BD300" s="143"/>
      <c r="BE300" s="143"/>
      <c r="BF300" s="143"/>
      <c r="BG300" s="42"/>
      <c r="BH300" s="42"/>
      <c r="BI300" s="140"/>
      <c r="BJ300" s="42"/>
      <c r="BK300" s="42"/>
      <c r="BL300" s="140"/>
      <c r="BM300" s="42"/>
      <c r="BN300" s="42"/>
      <c r="BO300" s="140"/>
      <c r="BP300" s="42"/>
      <c r="BQ300" s="42"/>
      <c r="BR300" s="140"/>
      <c r="BS300" s="42"/>
      <c r="BT300" s="42"/>
      <c r="BU300" s="42"/>
      <c r="BV300" s="42">
        <v>612.05267000000003</v>
      </c>
      <c r="BW300" s="42">
        <v>612.05267000000003</v>
      </c>
      <c r="BX300" s="42">
        <f>BW300/BV300*100</f>
        <v>100</v>
      </c>
      <c r="BY300" s="42"/>
      <c r="BZ300" s="42"/>
      <c r="CA300" s="140"/>
      <c r="CB300" s="42"/>
      <c r="CC300" s="42"/>
      <c r="CD300" s="140"/>
      <c r="CE300" s="42"/>
      <c r="CF300" s="42"/>
      <c r="CG300" s="140"/>
      <c r="CH300" s="42"/>
      <c r="CI300" s="42"/>
      <c r="CJ300" s="140"/>
      <c r="CK300" s="42"/>
      <c r="CL300" s="42"/>
      <c r="CM300" s="42"/>
      <c r="CN300" s="42"/>
      <c r="CO300" s="42"/>
      <c r="CP300" s="46"/>
      <c r="CQ300" s="46"/>
      <c r="CR300" s="42"/>
      <c r="CS300" s="140"/>
      <c r="CT300" s="46"/>
      <c r="CU300" s="42"/>
      <c r="CV300" s="140"/>
      <c r="CW300" s="46"/>
      <c r="CX300" s="42"/>
      <c r="CY300" s="140"/>
      <c r="CZ300" s="46"/>
      <c r="DA300" s="42"/>
      <c r="DB300" s="42"/>
      <c r="DC300" s="46"/>
      <c r="DD300" s="42"/>
      <c r="DE300" s="46"/>
      <c r="DF300" s="46"/>
      <c r="DG300" s="42"/>
      <c r="DH300" s="46"/>
      <c r="DI300" s="42"/>
      <c r="DJ300" s="42"/>
      <c r="DK300" s="140"/>
      <c r="DL300" s="42"/>
      <c r="DM300" s="42"/>
      <c r="DN300" s="140"/>
      <c r="DO300" s="46"/>
      <c r="DP300" s="42"/>
      <c r="DQ300" s="140"/>
      <c r="DR300" s="46"/>
      <c r="DS300" s="42"/>
      <c r="DT300" s="140"/>
      <c r="DU300" s="46"/>
      <c r="DV300" s="42"/>
      <c r="DW300" s="140"/>
      <c r="DX300" s="46"/>
      <c r="DY300" s="42"/>
      <c r="DZ300" s="140"/>
      <c r="EA300" s="42"/>
      <c r="EB300" s="42"/>
      <c r="EC300" s="140"/>
      <c r="ED300" s="42"/>
      <c r="EE300" s="42"/>
      <c r="EF300" s="93"/>
      <c r="EG300" s="42"/>
      <c r="EH300" s="42"/>
      <c r="EI300" s="140"/>
      <c r="EJ300" s="42"/>
      <c r="EK300" s="42"/>
      <c r="EL300" s="140"/>
      <c r="EM300" s="42"/>
      <c r="EN300" s="42"/>
      <c r="EO300" s="140"/>
      <c r="EP300" s="42"/>
      <c r="EQ300" s="42"/>
      <c r="ER300" s="140"/>
      <c r="ES300" s="42"/>
      <c r="ET300" s="42"/>
      <c r="EU300" s="140"/>
      <c r="EV300" s="42"/>
      <c r="EW300" s="42"/>
      <c r="EX300" s="42"/>
      <c r="EY300" s="42"/>
      <c r="EZ300" s="42"/>
      <c r="FA300" s="42"/>
      <c r="FB300" s="42"/>
      <c r="FC300" s="42"/>
      <c r="FD300" s="42"/>
      <c r="FE300" s="42"/>
      <c r="FF300" s="42"/>
      <c r="FG300" s="42"/>
      <c r="FH300" s="42"/>
      <c r="FI300" s="42"/>
      <c r="FJ300" s="42"/>
      <c r="FK300" s="42"/>
      <c r="FL300" s="42"/>
      <c r="FM300" s="42"/>
      <c r="FN300" s="42"/>
      <c r="FO300" s="42"/>
      <c r="FP300" s="42"/>
      <c r="FQ300" s="42"/>
      <c r="FR300" s="42"/>
      <c r="FS300" s="42"/>
      <c r="FT300" s="42"/>
      <c r="FU300" s="42"/>
      <c r="FV300" s="42"/>
      <c r="FW300" s="42"/>
      <c r="FX300" s="42"/>
      <c r="FY300" s="42"/>
      <c r="FZ300" s="42"/>
      <c r="GA300" s="42"/>
      <c r="GB300" s="42"/>
      <c r="GC300" s="42"/>
      <c r="GD300" s="42"/>
      <c r="GE300" s="42"/>
      <c r="GF300" s="42"/>
      <c r="GG300" s="42"/>
      <c r="GH300" s="42"/>
      <c r="GI300" s="42"/>
      <c r="GJ300" s="42"/>
      <c r="GK300" s="42"/>
      <c r="GL300" s="42"/>
      <c r="GM300" s="42"/>
      <c r="GN300" s="42"/>
      <c r="GO300" s="46"/>
      <c r="GP300" s="42"/>
      <c r="GQ300" s="140"/>
      <c r="GR300" s="46"/>
      <c r="GS300" s="42"/>
      <c r="GT300" s="140"/>
      <c r="GU300" s="42"/>
      <c r="GV300" s="42"/>
      <c r="GW300" s="42"/>
      <c r="GX300" s="42"/>
      <c r="GY300" s="42"/>
      <c r="GZ300" s="42"/>
      <c r="HA300" s="42"/>
      <c r="HB300" s="42"/>
      <c r="HC300" s="42"/>
      <c r="HD300" s="42"/>
      <c r="HE300" s="42"/>
      <c r="HF300" s="42"/>
      <c r="HG300" s="42"/>
      <c r="HH300" s="42"/>
      <c r="HI300" s="42"/>
      <c r="HJ300" s="42"/>
      <c r="HK300" s="42"/>
      <c r="HL300" s="42"/>
      <c r="HM300" s="42"/>
      <c r="HN300" s="42"/>
      <c r="HO300" s="42"/>
      <c r="HP300" s="42"/>
      <c r="HQ300" s="42"/>
      <c r="HR300" s="42"/>
      <c r="HS300" s="42"/>
      <c r="HT300" s="42"/>
      <c r="HU300" s="42"/>
    </row>
    <row r="301" spans="1:229" s="18" customFormat="1" ht="15.75" x14ac:dyDescent="0.25">
      <c r="A301" s="23" t="s">
        <v>516</v>
      </c>
      <c r="B301" s="159">
        <f t="shared" si="1188"/>
        <v>5721.6442699999998</v>
      </c>
      <c r="C301" s="159">
        <f t="shared" si="1189"/>
        <v>5721.6442699999998</v>
      </c>
      <c r="D301" s="42">
        <f t="shared" ref="D301:D307" si="1375">C301/B301*100</f>
        <v>100</v>
      </c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>
        <v>639.64427000000001</v>
      </c>
      <c r="AY301" s="42">
        <v>639.64427000000001</v>
      </c>
      <c r="AZ301" s="42">
        <f t="shared" si="1199"/>
        <v>100</v>
      </c>
      <c r="BA301" s="42"/>
      <c r="BB301" s="42"/>
      <c r="BC301" s="42"/>
      <c r="BD301" s="143"/>
      <c r="BE301" s="143"/>
      <c r="BF301" s="143"/>
      <c r="BG301" s="42"/>
      <c r="BH301" s="42"/>
      <c r="BI301" s="140"/>
      <c r="BJ301" s="42"/>
      <c r="BK301" s="42"/>
      <c r="BL301" s="140"/>
      <c r="BM301" s="42"/>
      <c r="BN301" s="42"/>
      <c r="BO301" s="140"/>
      <c r="BP301" s="42"/>
      <c r="BQ301" s="42"/>
      <c r="BR301" s="140"/>
      <c r="BS301" s="42"/>
      <c r="BT301" s="42"/>
      <c r="BU301" s="140"/>
      <c r="BV301" s="42"/>
      <c r="BW301" s="42"/>
      <c r="BX301" s="140"/>
      <c r="BY301" s="42"/>
      <c r="BZ301" s="42"/>
      <c r="CA301" s="140"/>
      <c r="CB301" s="42"/>
      <c r="CC301" s="42"/>
      <c r="CD301" s="140"/>
      <c r="CE301" s="42"/>
      <c r="CF301" s="42"/>
      <c r="CG301" s="140"/>
      <c r="CH301" s="42"/>
      <c r="CI301" s="42"/>
      <c r="CJ301" s="140"/>
      <c r="CK301" s="42"/>
      <c r="CL301" s="42"/>
      <c r="CM301" s="42"/>
      <c r="CN301" s="42"/>
      <c r="CO301" s="42"/>
      <c r="CP301" s="46"/>
      <c r="CQ301" s="46"/>
      <c r="CR301" s="42"/>
      <c r="CS301" s="140"/>
      <c r="CT301" s="46"/>
      <c r="CU301" s="42"/>
      <c r="CV301" s="140"/>
      <c r="CW301" s="46"/>
      <c r="CX301" s="42"/>
      <c r="CY301" s="140"/>
      <c r="CZ301" s="46">
        <v>5082</v>
      </c>
      <c r="DA301" s="42">
        <v>5082</v>
      </c>
      <c r="DB301" s="42">
        <f t="shared" si="1327"/>
        <v>100</v>
      </c>
      <c r="DC301" s="46"/>
      <c r="DD301" s="42"/>
      <c r="DE301" s="46"/>
      <c r="DF301" s="46"/>
      <c r="DG301" s="42"/>
      <c r="DH301" s="46"/>
      <c r="DI301" s="42"/>
      <c r="DJ301" s="42"/>
      <c r="DK301" s="140"/>
      <c r="DL301" s="42"/>
      <c r="DM301" s="42"/>
      <c r="DN301" s="140"/>
      <c r="DO301" s="46"/>
      <c r="DP301" s="42"/>
      <c r="DQ301" s="140"/>
      <c r="DR301" s="46"/>
      <c r="DS301" s="42"/>
      <c r="DT301" s="140"/>
      <c r="DU301" s="46"/>
      <c r="DV301" s="42"/>
      <c r="DW301" s="140"/>
      <c r="DX301" s="46"/>
      <c r="DY301" s="42"/>
      <c r="DZ301" s="140"/>
      <c r="EA301" s="42"/>
      <c r="EB301" s="42"/>
      <c r="EC301" s="140"/>
      <c r="ED301" s="42"/>
      <c r="EE301" s="42"/>
      <c r="EF301" s="93"/>
      <c r="EG301" s="42"/>
      <c r="EH301" s="42"/>
      <c r="EI301" s="140"/>
      <c r="EJ301" s="42"/>
      <c r="EK301" s="42"/>
      <c r="EL301" s="140"/>
      <c r="EM301" s="42"/>
      <c r="EN301" s="42"/>
      <c r="EO301" s="140"/>
      <c r="EP301" s="42"/>
      <c r="EQ301" s="42"/>
      <c r="ER301" s="140"/>
      <c r="ES301" s="42"/>
      <c r="ET301" s="42"/>
      <c r="EU301" s="140"/>
      <c r="EV301" s="42"/>
      <c r="EW301" s="42"/>
      <c r="EX301" s="42"/>
      <c r="EY301" s="42"/>
      <c r="EZ301" s="42"/>
      <c r="FA301" s="42"/>
      <c r="FB301" s="42"/>
      <c r="FC301" s="42"/>
      <c r="FD301" s="42"/>
      <c r="FE301" s="42"/>
      <c r="FF301" s="42"/>
      <c r="FG301" s="42"/>
      <c r="FH301" s="42"/>
      <c r="FI301" s="42"/>
      <c r="FJ301" s="42"/>
      <c r="FK301" s="42"/>
      <c r="FL301" s="42"/>
      <c r="FM301" s="42"/>
      <c r="FN301" s="42"/>
      <c r="FO301" s="42"/>
      <c r="FP301" s="42"/>
      <c r="FQ301" s="42"/>
      <c r="FR301" s="42"/>
      <c r="FS301" s="42"/>
      <c r="FT301" s="42"/>
      <c r="FU301" s="42"/>
      <c r="FV301" s="42"/>
      <c r="FW301" s="42"/>
      <c r="FX301" s="42"/>
      <c r="FY301" s="42"/>
      <c r="FZ301" s="42"/>
      <c r="GA301" s="42"/>
      <c r="GB301" s="42"/>
      <c r="GC301" s="42"/>
      <c r="GD301" s="42"/>
      <c r="GE301" s="42"/>
      <c r="GF301" s="42"/>
      <c r="GG301" s="42"/>
      <c r="GH301" s="42"/>
      <c r="GI301" s="42"/>
      <c r="GJ301" s="42"/>
      <c r="GK301" s="42"/>
      <c r="GL301" s="42"/>
      <c r="GM301" s="42"/>
      <c r="GN301" s="42"/>
      <c r="GO301" s="46"/>
      <c r="GP301" s="42"/>
      <c r="GQ301" s="140"/>
      <c r="GR301" s="46"/>
      <c r="GS301" s="42"/>
      <c r="GT301" s="140"/>
      <c r="GU301" s="42"/>
      <c r="GV301" s="42"/>
      <c r="GW301" s="42"/>
      <c r="GX301" s="42"/>
      <c r="GY301" s="42"/>
      <c r="GZ301" s="42"/>
      <c r="HA301" s="42"/>
      <c r="HB301" s="42"/>
      <c r="HC301" s="42"/>
      <c r="HD301" s="42"/>
      <c r="HE301" s="42"/>
      <c r="HF301" s="42"/>
      <c r="HG301" s="42"/>
      <c r="HH301" s="42"/>
      <c r="HI301" s="42"/>
      <c r="HJ301" s="42"/>
      <c r="HK301" s="42"/>
      <c r="HL301" s="42"/>
      <c r="HM301" s="42"/>
      <c r="HN301" s="42"/>
      <c r="HO301" s="42"/>
      <c r="HP301" s="42"/>
      <c r="HQ301" s="42"/>
      <c r="HR301" s="42"/>
      <c r="HS301" s="42"/>
      <c r="HT301" s="42"/>
      <c r="HU301" s="42"/>
    </row>
    <row r="302" spans="1:229" s="18" customFormat="1" ht="15.75" x14ac:dyDescent="0.25">
      <c r="A302" s="23" t="s">
        <v>517</v>
      </c>
      <c r="B302" s="159">
        <f t="shared" si="1188"/>
        <v>3804</v>
      </c>
      <c r="C302" s="159">
        <f t="shared" si="1189"/>
        <v>3804</v>
      </c>
      <c r="D302" s="42">
        <f t="shared" si="1375"/>
        <v>100</v>
      </c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143"/>
      <c r="BE302" s="143"/>
      <c r="BF302" s="143"/>
      <c r="BG302" s="42"/>
      <c r="BH302" s="42"/>
      <c r="BI302" s="140"/>
      <c r="BJ302" s="42"/>
      <c r="BK302" s="42"/>
      <c r="BL302" s="140"/>
      <c r="BM302" s="42"/>
      <c r="BN302" s="42"/>
      <c r="BO302" s="140"/>
      <c r="BP302" s="42"/>
      <c r="BQ302" s="42"/>
      <c r="BR302" s="140"/>
      <c r="BS302" s="42"/>
      <c r="BT302" s="42"/>
      <c r="BU302" s="140"/>
      <c r="BV302" s="42"/>
      <c r="BW302" s="42"/>
      <c r="BX302" s="140"/>
      <c r="BY302" s="42"/>
      <c r="BZ302" s="42"/>
      <c r="CA302" s="140"/>
      <c r="CB302" s="42"/>
      <c r="CC302" s="42"/>
      <c r="CD302" s="140"/>
      <c r="CE302" s="42"/>
      <c r="CF302" s="42"/>
      <c r="CG302" s="140"/>
      <c r="CH302" s="42"/>
      <c r="CI302" s="42"/>
      <c r="CJ302" s="140"/>
      <c r="CK302" s="46"/>
      <c r="CL302" s="42"/>
      <c r="CM302" s="42"/>
      <c r="CN302" s="42"/>
      <c r="CO302" s="42"/>
      <c r="CP302" s="46"/>
      <c r="CQ302" s="46"/>
      <c r="CR302" s="42"/>
      <c r="CS302" s="140"/>
      <c r="CT302" s="46"/>
      <c r="CU302" s="42"/>
      <c r="CV302" s="140"/>
      <c r="CW302" s="46"/>
      <c r="CX302" s="42"/>
      <c r="CY302" s="140"/>
      <c r="CZ302" s="46">
        <v>3804</v>
      </c>
      <c r="DA302" s="42">
        <v>3804</v>
      </c>
      <c r="DB302" s="42">
        <f t="shared" si="1327"/>
        <v>100</v>
      </c>
      <c r="DC302" s="46"/>
      <c r="DD302" s="42"/>
      <c r="DE302" s="46"/>
      <c r="DF302" s="46"/>
      <c r="DG302" s="42"/>
      <c r="DH302" s="46"/>
      <c r="DI302" s="42"/>
      <c r="DJ302" s="42"/>
      <c r="DK302" s="140"/>
      <c r="DL302" s="42"/>
      <c r="DM302" s="42"/>
      <c r="DN302" s="140"/>
      <c r="DO302" s="46"/>
      <c r="DP302" s="42"/>
      <c r="DQ302" s="140"/>
      <c r="DR302" s="46"/>
      <c r="DS302" s="42"/>
      <c r="DT302" s="140"/>
      <c r="DU302" s="46"/>
      <c r="DV302" s="42"/>
      <c r="DW302" s="140"/>
      <c r="DX302" s="46"/>
      <c r="DY302" s="42"/>
      <c r="DZ302" s="140"/>
      <c r="EA302" s="42"/>
      <c r="EB302" s="42"/>
      <c r="EC302" s="140"/>
      <c r="ED302" s="42"/>
      <c r="EE302" s="42"/>
      <c r="EF302" s="93"/>
      <c r="EG302" s="42"/>
      <c r="EH302" s="42"/>
      <c r="EI302" s="140"/>
      <c r="EJ302" s="42"/>
      <c r="EK302" s="42"/>
      <c r="EL302" s="140"/>
      <c r="EM302" s="42"/>
      <c r="EN302" s="42"/>
      <c r="EO302" s="140"/>
      <c r="EP302" s="42"/>
      <c r="EQ302" s="42"/>
      <c r="ER302" s="140"/>
      <c r="ES302" s="42"/>
      <c r="ET302" s="42"/>
      <c r="EU302" s="140"/>
      <c r="EV302" s="42"/>
      <c r="EW302" s="42"/>
      <c r="EX302" s="42"/>
      <c r="EY302" s="42"/>
      <c r="EZ302" s="42"/>
      <c r="FA302" s="42"/>
      <c r="FB302" s="42"/>
      <c r="FC302" s="42"/>
      <c r="FD302" s="42"/>
      <c r="FE302" s="42"/>
      <c r="FF302" s="42"/>
      <c r="FG302" s="42"/>
      <c r="FH302" s="42"/>
      <c r="FI302" s="42"/>
      <c r="FJ302" s="42"/>
      <c r="FK302" s="42"/>
      <c r="FL302" s="42"/>
      <c r="FM302" s="42"/>
      <c r="FN302" s="42"/>
      <c r="FO302" s="42"/>
      <c r="FP302" s="42"/>
      <c r="FQ302" s="42"/>
      <c r="FR302" s="42"/>
      <c r="FS302" s="42"/>
      <c r="FT302" s="42"/>
      <c r="FU302" s="42"/>
      <c r="FV302" s="42"/>
      <c r="FW302" s="42"/>
      <c r="FX302" s="42"/>
      <c r="FY302" s="42"/>
      <c r="FZ302" s="42"/>
      <c r="GA302" s="42"/>
      <c r="GB302" s="42"/>
      <c r="GC302" s="42"/>
      <c r="GD302" s="42"/>
      <c r="GE302" s="42"/>
      <c r="GF302" s="42"/>
      <c r="GG302" s="42"/>
      <c r="GH302" s="42"/>
      <c r="GI302" s="42"/>
      <c r="GJ302" s="42"/>
      <c r="GK302" s="42"/>
      <c r="GL302" s="42"/>
      <c r="GM302" s="42"/>
      <c r="GN302" s="42"/>
      <c r="GO302" s="46"/>
      <c r="GP302" s="42"/>
      <c r="GQ302" s="140"/>
      <c r="GR302" s="46"/>
      <c r="GS302" s="42"/>
      <c r="GT302" s="140"/>
      <c r="GU302" s="42"/>
      <c r="GV302" s="42"/>
      <c r="GW302" s="42"/>
      <c r="GX302" s="42"/>
      <c r="GY302" s="42"/>
      <c r="GZ302" s="42"/>
      <c r="HA302" s="42"/>
      <c r="HB302" s="42"/>
      <c r="HC302" s="42"/>
      <c r="HD302" s="42"/>
      <c r="HE302" s="42"/>
      <c r="HF302" s="42"/>
      <c r="HG302" s="42"/>
      <c r="HH302" s="42"/>
      <c r="HI302" s="42"/>
      <c r="HJ302" s="42"/>
      <c r="HK302" s="42"/>
      <c r="HL302" s="42"/>
      <c r="HM302" s="42"/>
      <c r="HN302" s="42"/>
      <c r="HO302" s="42"/>
      <c r="HP302" s="42"/>
      <c r="HQ302" s="42"/>
      <c r="HR302" s="42"/>
      <c r="HS302" s="42"/>
      <c r="HT302" s="42"/>
      <c r="HU302" s="42"/>
    </row>
    <row r="303" spans="1:229" s="18" customFormat="1" ht="15.75" x14ac:dyDescent="0.25">
      <c r="A303" s="23" t="s">
        <v>518</v>
      </c>
      <c r="B303" s="159">
        <f t="shared" si="1188"/>
        <v>4658.7637199999999</v>
      </c>
      <c r="C303" s="159">
        <f t="shared" si="1189"/>
        <v>4658.7637199999999</v>
      </c>
      <c r="D303" s="42">
        <f t="shared" si="1375"/>
        <v>100</v>
      </c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>
        <v>704.76371999999992</v>
      </c>
      <c r="AY303" s="42">
        <v>704.76371999999992</v>
      </c>
      <c r="AZ303" s="42">
        <f t="shared" si="1199"/>
        <v>100</v>
      </c>
      <c r="BA303" s="42"/>
      <c r="BB303" s="42"/>
      <c r="BC303" s="42"/>
      <c r="BD303" s="143"/>
      <c r="BE303" s="143"/>
      <c r="BF303" s="143"/>
      <c r="BG303" s="42"/>
      <c r="BH303" s="42"/>
      <c r="BI303" s="140"/>
      <c r="BJ303" s="42"/>
      <c r="BK303" s="42"/>
      <c r="BL303" s="140"/>
      <c r="BM303" s="42"/>
      <c r="BN303" s="42"/>
      <c r="BO303" s="140"/>
      <c r="BP303" s="42"/>
      <c r="BQ303" s="42"/>
      <c r="BR303" s="140"/>
      <c r="BS303" s="42"/>
      <c r="BT303" s="42"/>
      <c r="BU303" s="140"/>
      <c r="BV303" s="42"/>
      <c r="BW303" s="42"/>
      <c r="BX303" s="140"/>
      <c r="BY303" s="42"/>
      <c r="BZ303" s="42"/>
      <c r="CA303" s="140"/>
      <c r="CB303" s="42"/>
      <c r="CC303" s="42"/>
      <c r="CD303" s="140"/>
      <c r="CE303" s="42"/>
      <c r="CF303" s="42"/>
      <c r="CG303" s="140"/>
      <c r="CH303" s="42"/>
      <c r="CI303" s="42"/>
      <c r="CJ303" s="140"/>
      <c r="CK303" s="42"/>
      <c r="CL303" s="42"/>
      <c r="CM303" s="42"/>
      <c r="CN303" s="42"/>
      <c r="CO303" s="42"/>
      <c r="CP303" s="46"/>
      <c r="CQ303" s="46"/>
      <c r="CR303" s="42"/>
      <c r="CS303" s="140"/>
      <c r="CT303" s="46"/>
      <c r="CU303" s="42"/>
      <c r="CV303" s="140"/>
      <c r="CW303" s="46"/>
      <c r="CX303" s="42"/>
      <c r="CY303" s="140"/>
      <c r="CZ303" s="46">
        <v>3954</v>
      </c>
      <c r="DA303" s="42">
        <v>3954</v>
      </c>
      <c r="DB303" s="42">
        <f t="shared" si="1327"/>
        <v>100</v>
      </c>
      <c r="DC303" s="46"/>
      <c r="DD303" s="42"/>
      <c r="DE303" s="46"/>
      <c r="DF303" s="46"/>
      <c r="DG303" s="42"/>
      <c r="DH303" s="46"/>
      <c r="DI303" s="42"/>
      <c r="DJ303" s="42"/>
      <c r="DK303" s="140"/>
      <c r="DL303" s="42"/>
      <c r="DM303" s="42"/>
      <c r="DN303" s="140"/>
      <c r="DO303" s="46"/>
      <c r="DP303" s="42"/>
      <c r="DQ303" s="140"/>
      <c r="DR303" s="46"/>
      <c r="DS303" s="42"/>
      <c r="DT303" s="140"/>
      <c r="DU303" s="46"/>
      <c r="DV303" s="42"/>
      <c r="DW303" s="140"/>
      <c r="DX303" s="46"/>
      <c r="DY303" s="42"/>
      <c r="DZ303" s="140"/>
      <c r="EA303" s="42"/>
      <c r="EB303" s="42"/>
      <c r="EC303" s="140"/>
      <c r="ED303" s="42"/>
      <c r="EE303" s="42"/>
      <c r="EF303" s="93"/>
      <c r="EG303" s="42"/>
      <c r="EH303" s="42"/>
      <c r="EI303" s="140"/>
      <c r="EJ303" s="42"/>
      <c r="EK303" s="42"/>
      <c r="EL303" s="140"/>
      <c r="EM303" s="42"/>
      <c r="EN303" s="42"/>
      <c r="EO303" s="140"/>
      <c r="EP303" s="42"/>
      <c r="EQ303" s="42"/>
      <c r="ER303" s="140"/>
      <c r="ES303" s="42"/>
      <c r="ET303" s="42"/>
      <c r="EU303" s="140"/>
      <c r="EV303" s="42"/>
      <c r="EW303" s="42"/>
      <c r="EX303" s="42"/>
      <c r="EY303" s="42"/>
      <c r="EZ303" s="42"/>
      <c r="FA303" s="42"/>
      <c r="FB303" s="42"/>
      <c r="FC303" s="42"/>
      <c r="FD303" s="42"/>
      <c r="FE303" s="42"/>
      <c r="FF303" s="42"/>
      <c r="FG303" s="42"/>
      <c r="FH303" s="42"/>
      <c r="FI303" s="42"/>
      <c r="FJ303" s="42"/>
      <c r="FK303" s="42"/>
      <c r="FL303" s="42"/>
      <c r="FM303" s="42"/>
      <c r="FN303" s="42"/>
      <c r="FO303" s="42"/>
      <c r="FP303" s="42"/>
      <c r="FQ303" s="42"/>
      <c r="FR303" s="42"/>
      <c r="FS303" s="42"/>
      <c r="FT303" s="42"/>
      <c r="FU303" s="42"/>
      <c r="FV303" s="42"/>
      <c r="FW303" s="42"/>
      <c r="FX303" s="42"/>
      <c r="FY303" s="42"/>
      <c r="FZ303" s="42"/>
      <c r="GA303" s="42"/>
      <c r="GB303" s="42"/>
      <c r="GC303" s="42"/>
      <c r="GD303" s="42"/>
      <c r="GE303" s="42"/>
      <c r="GF303" s="42"/>
      <c r="GG303" s="42"/>
      <c r="GH303" s="42"/>
      <c r="GI303" s="42"/>
      <c r="GJ303" s="42"/>
      <c r="GK303" s="42"/>
      <c r="GL303" s="42"/>
      <c r="GM303" s="42"/>
      <c r="GN303" s="42"/>
      <c r="GO303" s="46"/>
      <c r="GP303" s="42"/>
      <c r="GQ303" s="140"/>
      <c r="GR303" s="46"/>
      <c r="GS303" s="42"/>
      <c r="GT303" s="140"/>
      <c r="GU303" s="42"/>
      <c r="GV303" s="42"/>
      <c r="GW303" s="42"/>
      <c r="GX303" s="42"/>
      <c r="GY303" s="42"/>
      <c r="GZ303" s="42"/>
      <c r="HA303" s="42"/>
      <c r="HB303" s="42"/>
      <c r="HC303" s="42"/>
      <c r="HD303" s="42"/>
      <c r="HE303" s="42"/>
      <c r="HF303" s="42"/>
      <c r="HG303" s="42"/>
      <c r="HH303" s="42"/>
      <c r="HI303" s="42"/>
      <c r="HJ303" s="42"/>
      <c r="HK303" s="42"/>
      <c r="HL303" s="42"/>
      <c r="HM303" s="42"/>
      <c r="HN303" s="42"/>
      <c r="HO303" s="42"/>
      <c r="HP303" s="42"/>
      <c r="HQ303" s="42"/>
      <c r="HR303" s="42"/>
      <c r="HS303" s="42"/>
      <c r="HT303" s="42"/>
      <c r="HU303" s="42"/>
    </row>
    <row r="304" spans="1:229" s="18" customFormat="1" ht="15.75" x14ac:dyDescent="0.25">
      <c r="A304" s="23" t="s">
        <v>320</v>
      </c>
      <c r="B304" s="159">
        <f t="shared" si="1188"/>
        <v>5934.9747200000002</v>
      </c>
      <c r="C304" s="159">
        <f t="shared" si="1189"/>
        <v>5934.9747200000002</v>
      </c>
      <c r="D304" s="42">
        <f t="shared" si="1375"/>
        <v>100</v>
      </c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>
        <v>717.97471999999993</v>
      </c>
      <c r="AY304" s="42">
        <v>717.97471999999993</v>
      </c>
      <c r="AZ304" s="42">
        <f t="shared" si="1199"/>
        <v>100</v>
      </c>
      <c r="BA304" s="42"/>
      <c r="BB304" s="42"/>
      <c r="BC304" s="42"/>
      <c r="BD304" s="143"/>
      <c r="BE304" s="143"/>
      <c r="BF304" s="143"/>
      <c r="BG304" s="42"/>
      <c r="BH304" s="42"/>
      <c r="BI304" s="140"/>
      <c r="BJ304" s="42"/>
      <c r="BK304" s="42"/>
      <c r="BL304" s="140"/>
      <c r="BM304" s="42"/>
      <c r="BN304" s="42"/>
      <c r="BO304" s="140"/>
      <c r="BP304" s="42"/>
      <c r="BQ304" s="42"/>
      <c r="BR304" s="140"/>
      <c r="BS304" s="42"/>
      <c r="BT304" s="42"/>
      <c r="BU304" s="140"/>
      <c r="BV304" s="42"/>
      <c r="BW304" s="42"/>
      <c r="BX304" s="140"/>
      <c r="BY304" s="42"/>
      <c r="BZ304" s="42"/>
      <c r="CA304" s="140"/>
      <c r="CB304" s="42"/>
      <c r="CC304" s="42"/>
      <c r="CD304" s="140"/>
      <c r="CE304" s="42"/>
      <c r="CF304" s="42"/>
      <c r="CG304" s="140"/>
      <c r="CH304" s="42"/>
      <c r="CI304" s="42"/>
      <c r="CJ304" s="140"/>
      <c r="CK304" s="42"/>
      <c r="CL304" s="42"/>
      <c r="CM304" s="42"/>
      <c r="CN304" s="42"/>
      <c r="CO304" s="42"/>
      <c r="CP304" s="46"/>
      <c r="CQ304" s="46"/>
      <c r="CR304" s="42"/>
      <c r="CS304" s="140"/>
      <c r="CT304" s="46"/>
      <c r="CU304" s="42"/>
      <c r="CV304" s="140"/>
      <c r="CW304" s="46"/>
      <c r="CX304" s="42"/>
      <c r="CY304" s="140"/>
      <c r="CZ304" s="46">
        <v>5217</v>
      </c>
      <c r="DA304" s="42">
        <v>5217</v>
      </c>
      <c r="DB304" s="42">
        <f t="shared" si="1327"/>
        <v>100</v>
      </c>
      <c r="DC304" s="46"/>
      <c r="DD304" s="42"/>
      <c r="DE304" s="46"/>
      <c r="DF304" s="46"/>
      <c r="DG304" s="42"/>
      <c r="DH304" s="46"/>
      <c r="DI304" s="42"/>
      <c r="DJ304" s="42"/>
      <c r="DK304" s="140"/>
      <c r="DL304" s="42"/>
      <c r="DM304" s="42"/>
      <c r="DN304" s="140"/>
      <c r="DO304" s="46"/>
      <c r="DP304" s="42"/>
      <c r="DQ304" s="140"/>
      <c r="DR304" s="46"/>
      <c r="DS304" s="42"/>
      <c r="DT304" s="140"/>
      <c r="DU304" s="46"/>
      <c r="DV304" s="42"/>
      <c r="DW304" s="140"/>
      <c r="DX304" s="46"/>
      <c r="DY304" s="42"/>
      <c r="DZ304" s="140"/>
      <c r="EA304" s="42"/>
      <c r="EB304" s="42"/>
      <c r="EC304" s="140"/>
      <c r="ED304" s="42"/>
      <c r="EE304" s="42"/>
      <c r="EF304" s="93"/>
      <c r="EG304" s="42"/>
      <c r="EH304" s="42"/>
      <c r="EI304" s="140"/>
      <c r="EJ304" s="42"/>
      <c r="EK304" s="42"/>
      <c r="EL304" s="140"/>
      <c r="EM304" s="42"/>
      <c r="EN304" s="42"/>
      <c r="EO304" s="140"/>
      <c r="EP304" s="42"/>
      <c r="EQ304" s="42"/>
      <c r="ER304" s="140"/>
      <c r="ES304" s="42"/>
      <c r="ET304" s="42"/>
      <c r="EU304" s="140"/>
      <c r="EV304" s="42"/>
      <c r="EW304" s="42"/>
      <c r="EX304" s="42"/>
      <c r="EY304" s="42"/>
      <c r="EZ304" s="42"/>
      <c r="FA304" s="42"/>
      <c r="FB304" s="42"/>
      <c r="FC304" s="42"/>
      <c r="FD304" s="42"/>
      <c r="FE304" s="42"/>
      <c r="FF304" s="42"/>
      <c r="FG304" s="42"/>
      <c r="FH304" s="42"/>
      <c r="FI304" s="42"/>
      <c r="FJ304" s="42"/>
      <c r="FK304" s="42"/>
      <c r="FL304" s="42"/>
      <c r="FM304" s="42"/>
      <c r="FN304" s="42"/>
      <c r="FO304" s="42"/>
      <c r="FP304" s="42"/>
      <c r="FQ304" s="42"/>
      <c r="FR304" s="42"/>
      <c r="FS304" s="42"/>
      <c r="FT304" s="42"/>
      <c r="FU304" s="42"/>
      <c r="FV304" s="42"/>
      <c r="FW304" s="42"/>
      <c r="FX304" s="42"/>
      <c r="FY304" s="42"/>
      <c r="FZ304" s="42"/>
      <c r="GA304" s="42"/>
      <c r="GB304" s="42"/>
      <c r="GC304" s="42"/>
      <c r="GD304" s="42"/>
      <c r="GE304" s="42"/>
      <c r="GF304" s="42"/>
      <c r="GG304" s="42"/>
      <c r="GH304" s="42"/>
      <c r="GI304" s="42"/>
      <c r="GJ304" s="42"/>
      <c r="GK304" s="42"/>
      <c r="GL304" s="42"/>
      <c r="GM304" s="42"/>
      <c r="GN304" s="42"/>
      <c r="GO304" s="46"/>
      <c r="GP304" s="42"/>
      <c r="GQ304" s="140"/>
      <c r="GR304" s="46"/>
      <c r="GS304" s="42"/>
      <c r="GT304" s="140"/>
      <c r="GU304" s="42"/>
      <c r="GV304" s="42"/>
      <c r="GW304" s="42"/>
      <c r="GX304" s="42"/>
      <c r="GY304" s="42"/>
      <c r="GZ304" s="42"/>
      <c r="HA304" s="42"/>
      <c r="HB304" s="42"/>
      <c r="HC304" s="42"/>
      <c r="HD304" s="42"/>
      <c r="HE304" s="42"/>
      <c r="HF304" s="42"/>
      <c r="HG304" s="42"/>
      <c r="HH304" s="42"/>
      <c r="HI304" s="42"/>
      <c r="HJ304" s="42"/>
      <c r="HK304" s="42"/>
      <c r="HL304" s="42"/>
      <c r="HM304" s="42"/>
      <c r="HN304" s="42"/>
      <c r="HO304" s="42"/>
      <c r="HP304" s="42"/>
      <c r="HQ304" s="42"/>
      <c r="HR304" s="42"/>
      <c r="HS304" s="42"/>
      <c r="HT304" s="42"/>
      <c r="HU304" s="42"/>
    </row>
    <row r="305" spans="1:229" s="18" customFormat="1" ht="15.75" x14ac:dyDescent="0.25">
      <c r="A305" s="23" t="s">
        <v>304</v>
      </c>
      <c r="B305" s="159">
        <f t="shared" si="1188"/>
        <v>7094.2567200000003</v>
      </c>
      <c r="C305" s="159">
        <f t="shared" si="1189"/>
        <v>7094.2567200000003</v>
      </c>
      <c r="D305" s="42">
        <f t="shared" si="1375"/>
        <v>100</v>
      </c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>
        <v>869.25671999999997</v>
      </c>
      <c r="AY305" s="42">
        <v>869.25671999999997</v>
      </c>
      <c r="AZ305" s="42">
        <f t="shared" si="1199"/>
        <v>100</v>
      </c>
      <c r="BA305" s="42"/>
      <c r="BB305" s="42"/>
      <c r="BC305" s="42"/>
      <c r="BD305" s="143"/>
      <c r="BE305" s="143"/>
      <c r="BF305" s="143"/>
      <c r="BG305" s="42"/>
      <c r="BH305" s="42"/>
      <c r="BI305" s="140"/>
      <c r="BJ305" s="42"/>
      <c r="BK305" s="42"/>
      <c r="BL305" s="140"/>
      <c r="BM305" s="42"/>
      <c r="BN305" s="42"/>
      <c r="BO305" s="140"/>
      <c r="BP305" s="42"/>
      <c r="BQ305" s="42"/>
      <c r="BR305" s="140"/>
      <c r="BS305" s="42"/>
      <c r="BT305" s="42"/>
      <c r="BU305" s="140"/>
      <c r="BV305" s="42"/>
      <c r="BW305" s="42"/>
      <c r="BX305" s="140"/>
      <c r="BY305" s="42"/>
      <c r="BZ305" s="42"/>
      <c r="CA305" s="140"/>
      <c r="CB305" s="42"/>
      <c r="CC305" s="42"/>
      <c r="CD305" s="140"/>
      <c r="CE305" s="42"/>
      <c r="CF305" s="42"/>
      <c r="CG305" s="140"/>
      <c r="CH305" s="42"/>
      <c r="CI305" s="42"/>
      <c r="CJ305" s="140"/>
      <c r="CK305" s="42"/>
      <c r="CL305" s="42"/>
      <c r="CM305" s="42"/>
      <c r="CN305" s="42"/>
      <c r="CO305" s="42"/>
      <c r="CP305" s="46"/>
      <c r="CQ305" s="46"/>
      <c r="CR305" s="42"/>
      <c r="CS305" s="140"/>
      <c r="CT305" s="46"/>
      <c r="CU305" s="42"/>
      <c r="CV305" s="140"/>
      <c r="CW305" s="46"/>
      <c r="CX305" s="42"/>
      <c r="CY305" s="140"/>
      <c r="CZ305" s="46">
        <v>6225</v>
      </c>
      <c r="DA305" s="42">
        <v>6225</v>
      </c>
      <c r="DB305" s="42">
        <f t="shared" si="1327"/>
        <v>100</v>
      </c>
      <c r="DC305" s="46"/>
      <c r="DD305" s="42"/>
      <c r="DE305" s="46"/>
      <c r="DF305" s="46"/>
      <c r="DG305" s="42"/>
      <c r="DH305" s="46"/>
      <c r="DI305" s="42"/>
      <c r="DJ305" s="42"/>
      <c r="DK305" s="140"/>
      <c r="DL305" s="42"/>
      <c r="DM305" s="42"/>
      <c r="DN305" s="140"/>
      <c r="DO305" s="46"/>
      <c r="DP305" s="42"/>
      <c r="DQ305" s="140"/>
      <c r="DR305" s="46"/>
      <c r="DS305" s="42"/>
      <c r="DT305" s="140"/>
      <c r="DU305" s="46"/>
      <c r="DV305" s="42"/>
      <c r="DW305" s="140"/>
      <c r="DX305" s="46"/>
      <c r="DY305" s="42"/>
      <c r="DZ305" s="140"/>
      <c r="EA305" s="42"/>
      <c r="EB305" s="42"/>
      <c r="EC305" s="140"/>
      <c r="ED305" s="42"/>
      <c r="EE305" s="42"/>
      <c r="EF305" s="93"/>
      <c r="EG305" s="42"/>
      <c r="EH305" s="42"/>
      <c r="EI305" s="140"/>
      <c r="EJ305" s="42"/>
      <c r="EK305" s="42"/>
      <c r="EL305" s="140"/>
      <c r="EM305" s="42"/>
      <c r="EN305" s="42"/>
      <c r="EO305" s="140"/>
      <c r="EP305" s="42"/>
      <c r="EQ305" s="42"/>
      <c r="ER305" s="140"/>
      <c r="ES305" s="42"/>
      <c r="ET305" s="42"/>
      <c r="EU305" s="140"/>
      <c r="EV305" s="42"/>
      <c r="EW305" s="42"/>
      <c r="EX305" s="42"/>
      <c r="EY305" s="42"/>
      <c r="EZ305" s="42"/>
      <c r="FA305" s="42"/>
      <c r="FB305" s="42"/>
      <c r="FC305" s="42"/>
      <c r="FD305" s="42"/>
      <c r="FE305" s="42"/>
      <c r="FF305" s="42"/>
      <c r="FG305" s="42"/>
      <c r="FH305" s="42"/>
      <c r="FI305" s="42"/>
      <c r="FJ305" s="42"/>
      <c r="FK305" s="42"/>
      <c r="FL305" s="42"/>
      <c r="FM305" s="42"/>
      <c r="FN305" s="42"/>
      <c r="FO305" s="42"/>
      <c r="FP305" s="42"/>
      <c r="FQ305" s="42"/>
      <c r="FR305" s="42"/>
      <c r="FS305" s="42"/>
      <c r="FT305" s="42"/>
      <c r="FU305" s="42"/>
      <c r="FV305" s="42"/>
      <c r="FW305" s="42"/>
      <c r="FX305" s="42"/>
      <c r="FY305" s="42"/>
      <c r="FZ305" s="42"/>
      <c r="GA305" s="42"/>
      <c r="GB305" s="42"/>
      <c r="GC305" s="42"/>
      <c r="GD305" s="42"/>
      <c r="GE305" s="42"/>
      <c r="GF305" s="42"/>
      <c r="GG305" s="42"/>
      <c r="GH305" s="42"/>
      <c r="GI305" s="42"/>
      <c r="GJ305" s="42"/>
      <c r="GK305" s="42"/>
      <c r="GL305" s="42"/>
      <c r="GM305" s="42"/>
      <c r="GN305" s="42"/>
      <c r="GO305" s="46"/>
      <c r="GP305" s="42"/>
      <c r="GQ305" s="140"/>
      <c r="GR305" s="46"/>
      <c r="GS305" s="42"/>
      <c r="GT305" s="140"/>
      <c r="GU305" s="42"/>
      <c r="GV305" s="42"/>
      <c r="GW305" s="42"/>
      <c r="GX305" s="42"/>
      <c r="GY305" s="42"/>
      <c r="GZ305" s="42"/>
      <c r="HA305" s="42"/>
      <c r="HB305" s="42"/>
      <c r="HC305" s="42"/>
      <c r="HD305" s="42"/>
      <c r="HE305" s="42"/>
      <c r="HF305" s="42"/>
      <c r="HG305" s="42"/>
      <c r="HH305" s="42"/>
      <c r="HI305" s="42"/>
      <c r="HJ305" s="42"/>
      <c r="HK305" s="42"/>
      <c r="HL305" s="42"/>
      <c r="HM305" s="42"/>
      <c r="HN305" s="42"/>
      <c r="HO305" s="42"/>
      <c r="HP305" s="42"/>
      <c r="HQ305" s="42"/>
      <c r="HR305" s="42"/>
      <c r="HS305" s="42"/>
      <c r="HT305" s="42"/>
      <c r="HU305" s="42"/>
    </row>
    <row r="306" spans="1:229" s="18" customFormat="1" ht="15.75" x14ac:dyDescent="0.25">
      <c r="A306" s="23" t="s">
        <v>519</v>
      </c>
      <c r="B306" s="159">
        <f t="shared" si="1188"/>
        <v>4764</v>
      </c>
      <c r="C306" s="159">
        <f t="shared" si="1189"/>
        <v>4764</v>
      </c>
      <c r="D306" s="42">
        <f t="shared" si="1375"/>
        <v>100</v>
      </c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143"/>
      <c r="BE306" s="143"/>
      <c r="BF306" s="143"/>
      <c r="BG306" s="42"/>
      <c r="BH306" s="42"/>
      <c r="BI306" s="140"/>
      <c r="BJ306" s="42"/>
      <c r="BK306" s="42"/>
      <c r="BL306" s="140"/>
      <c r="BM306" s="42"/>
      <c r="BN306" s="42"/>
      <c r="BO306" s="140"/>
      <c r="BP306" s="42"/>
      <c r="BQ306" s="42"/>
      <c r="BR306" s="140"/>
      <c r="BS306" s="42"/>
      <c r="BT306" s="42"/>
      <c r="BU306" s="140"/>
      <c r="BV306" s="42"/>
      <c r="BW306" s="42"/>
      <c r="BX306" s="140"/>
      <c r="BY306" s="42"/>
      <c r="BZ306" s="42"/>
      <c r="CA306" s="140"/>
      <c r="CB306" s="42"/>
      <c r="CC306" s="42"/>
      <c r="CD306" s="140"/>
      <c r="CE306" s="42"/>
      <c r="CF306" s="42"/>
      <c r="CG306" s="140"/>
      <c r="CH306" s="42"/>
      <c r="CI306" s="42"/>
      <c r="CJ306" s="140"/>
      <c r="CK306" s="42"/>
      <c r="CL306" s="42"/>
      <c r="CM306" s="42"/>
      <c r="CN306" s="42"/>
      <c r="CO306" s="42"/>
      <c r="CP306" s="46"/>
      <c r="CQ306" s="46"/>
      <c r="CR306" s="42"/>
      <c r="CS306" s="140"/>
      <c r="CT306" s="46"/>
      <c r="CU306" s="42"/>
      <c r="CV306" s="140"/>
      <c r="CW306" s="46"/>
      <c r="CX306" s="42"/>
      <c r="CY306" s="140"/>
      <c r="CZ306" s="46">
        <v>4764</v>
      </c>
      <c r="DA306" s="42">
        <v>4764</v>
      </c>
      <c r="DB306" s="42">
        <f t="shared" si="1327"/>
        <v>100</v>
      </c>
      <c r="DC306" s="46"/>
      <c r="DD306" s="42"/>
      <c r="DE306" s="46"/>
      <c r="DF306" s="46"/>
      <c r="DG306" s="42"/>
      <c r="DH306" s="46"/>
      <c r="DI306" s="42"/>
      <c r="DJ306" s="42"/>
      <c r="DK306" s="140"/>
      <c r="DL306" s="42"/>
      <c r="DM306" s="42"/>
      <c r="DN306" s="140"/>
      <c r="DO306" s="46"/>
      <c r="DP306" s="42"/>
      <c r="DQ306" s="140"/>
      <c r="DR306" s="46"/>
      <c r="DS306" s="42"/>
      <c r="DT306" s="140"/>
      <c r="DU306" s="46"/>
      <c r="DV306" s="42"/>
      <c r="DW306" s="140"/>
      <c r="DX306" s="46"/>
      <c r="DY306" s="42"/>
      <c r="DZ306" s="140"/>
      <c r="EA306" s="42"/>
      <c r="EB306" s="42"/>
      <c r="EC306" s="140"/>
      <c r="ED306" s="42"/>
      <c r="EE306" s="42"/>
      <c r="EF306" s="93"/>
      <c r="EG306" s="42"/>
      <c r="EH306" s="42"/>
      <c r="EI306" s="140"/>
      <c r="EJ306" s="42"/>
      <c r="EK306" s="42"/>
      <c r="EL306" s="140"/>
      <c r="EM306" s="42"/>
      <c r="EN306" s="42"/>
      <c r="EO306" s="140"/>
      <c r="EP306" s="42"/>
      <c r="EQ306" s="42"/>
      <c r="ER306" s="140"/>
      <c r="ES306" s="42"/>
      <c r="ET306" s="42"/>
      <c r="EU306" s="140"/>
      <c r="EV306" s="42"/>
      <c r="EW306" s="42"/>
      <c r="EX306" s="42"/>
      <c r="EY306" s="42"/>
      <c r="EZ306" s="42"/>
      <c r="FA306" s="42"/>
      <c r="FB306" s="42"/>
      <c r="FC306" s="42"/>
      <c r="FD306" s="42"/>
      <c r="FE306" s="42"/>
      <c r="FF306" s="42"/>
      <c r="FG306" s="42"/>
      <c r="FH306" s="42"/>
      <c r="FI306" s="42"/>
      <c r="FJ306" s="42"/>
      <c r="FK306" s="42"/>
      <c r="FL306" s="42"/>
      <c r="FM306" s="42"/>
      <c r="FN306" s="42"/>
      <c r="FO306" s="42"/>
      <c r="FP306" s="42"/>
      <c r="FQ306" s="42"/>
      <c r="FR306" s="42"/>
      <c r="FS306" s="42"/>
      <c r="FT306" s="42"/>
      <c r="FU306" s="42"/>
      <c r="FV306" s="42"/>
      <c r="FW306" s="42"/>
      <c r="FX306" s="42"/>
      <c r="FY306" s="42"/>
      <c r="FZ306" s="42"/>
      <c r="GA306" s="42"/>
      <c r="GB306" s="42"/>
      <c r="GC306" s="42"/>
      <c r="GD306" s="42"/>
      <c r="GE306" s="42"/>
      <c r="GF306" s="42"/>
      <c r="GG306" s="42"/>
      <c r="GH306" s="42"/>
      <c r="GI306" s="42"/>
      <c r="GJ306" s="42"/>
      <c r="GK306" s="42"/>
      <c r="GL306" s="42"/>
      <c r="GM306" s="42"/>
      <c r="GN306" s="42"/>
      <c r="GO306" s="46"/>
      <c r="GP306" s="42"/>
      <c r="GQ306" s="140"/>
      <c r="GR306" s="46"/>
      <c r="GS306" s="42"/>
      <c r="GT306" s="140"/>
      <c r="GU306" s="42"/>
      <c r="GV306" s="42"/>
      <c r="GW306" s="42"/>
      <c r="GX306" s="42"/>
      <c r="GY306" s="42"/>
      <c r="GZ306" s="42"/>
      <c r="HA306" s="42"/>
      <c r="HB306" s="42"/>
      <c r="HC306" s="42"/>
      <c r="HD306" s="42"/>
      <c r="HE306" s="42"/>
      <c r="HF306" s="42"/>
      <c r="HG306" s="42"/>
      <c r="HH306" s="42"/>
      <c r="HI306" s="42"/>
      <c r="HJ306" s="42"/>
      <c r="HK306" s="42"/>
      <c r="HL306" s="42"/>
      <c r="HM306" s="42"/>
      <c r="HN306" s="42"/>
      <c r="HO306" s="42"/>
      <c r="HP306" s="42"/>
      <c r="HQ306" s="42"/>
      <c r="HR306" s="42"/>
      <c r="HS306" s="42"/>
      <c r="HT306" s="42"/>
      <c r="HU306" s="42"/>
    </row>
    <row r="307" spans="1:229" s="18" customFormat="1" ht="15.75" x14ac:dyDescent="0.25">
      <c r="A307" s="23" t="s">
        <v>520</v>
      </c>
      <c r="B307" s="159">
        <f t="shared" si="1188"/>
        <v>9520.7561800000003</v>
      </c>
      <c r="C307" s="159">
        <f t="shared" si="1189"/>
        <v>9483.0710600000002</v>
      </c>
      <c r="D307" s="42">
        <f t="shared" si="1375"/>
        <v>99.604179339460828</v>
      </c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>
        <v>579.76371999999992</v>
      </c>
      <c r="AY307" s="42">
        <v>542.07907999999998</v>
      </c>
      <c r="AZ307" s="42">
        <f t="shared" si="1199"/>
        <v>93.500000310471322</v>
      </c>
      <c r="BA307" s="42"/>
      <c r="BB307" s="42"/>
      <c r="BC307" s="42"/>
      <c r="BD307" s="143"/>
      <c r="BE307" s="143"/>
      <c r="BF307" s="143"/>
      <c r="BG307" s="42"/>
      <c r="BH307" s="42"/>
      <c r="BI307" s="140"/>
      <c r="BJ307" s="42"/>
      <c r="BK307" s="42"/>
      <c r="BL307" s="140"/>
      <c r="BM307" s="42"/>
      <c r="BN307" s="42"/>
      <c r="BO307" s="140"/>
      <c r="BP307" s="42"/>
      <c r="BQ307" s="42"/>
      <c r="BR307" s="140"/>
      <c r="BS307" s="42"/>
      <c r="BT307" s="42"/>
      <c r="BU307" s="140"/>
      <c r="BV307" s="42"/>
      <c r="BW307" s="42"/>
      <c r="BX307" s="140"/>
      <c r="BY307" s="42"/>
      <c r="BZ307" s="42"/>
      <c r="CA307" s="140"/>
      <c r="CB307" s="42"/>
      <c r="CC307" s="42"/>
      <c r="CD307" s="140"/>
      <c r="CE307" s="42"/>
      <c r="CF307" s="42"/>
      <c r="CG307" s="140"/>
      <c r="CH307" s="42"/>
      <c r="CI307" s="42"/>
      <c r="CJ307" s="140"/>
      <c r="CK307" s="42">
        <v>1000</v>
      </c>
      <c r="CL307" s="42">
        <v>1000</v>
      </c>
      <c r="CM307" s="42">
        <f>CL307/CK307*100</f>
        <v>100</v>
      </c>
      <c r="CN307" s="42"/>
      <c r="CO307" s="42"/>
      <c r="CP307" s="46"/>
      <c r="CQ307" s="46"/>
      <c r="CR307" s="42"/>
      <c r="CS307" s="140"/>
      <c r="CT307" s="46"/>
      <c r="CU307" s="42"/>
      <c r="CV307" s="140"/>
      <c r="CW307" s="46"/>
      <c r="CX307" s="42"/>
      <c r="CY307" s="140"/>
      <c r="CZ307" s="46">
        <v>6333</v>
      </c>
      <c r="DA307" s="42">
        <v>6333</v>
      </c>
      <c r="DB307" s="42">
        <f t="shared" si="1327"/>
        <v>100</v>
      </c>
      <c r="DC307" s="46"/>
      <c r="DD307" s="42"/>
      <c r="DE307" s="46"/>
      <c r="DF307" s="46"/>
      <c r="DG307" s="42"/>
      <c r="DH307" s="46"/>
      <c r="DI307" s="42"/>
      <c r="DJ307" s="42"/>
      <c r="DK307" s="140"/>
      <c r="DL307" s="42"/>
      <c r="DM307" s="42"/>
      <c r="DN307" s="140"/>
      <c r="DO307" s="46"/>
      <c r="DP307" s="42"/>
      <c r="DQ307" s="140"/>
      <c r="DR307" s="46"/>
      <c r="DS307" s="42"/>
      <c r="DT307" s="140"/>
      <c r="DU307" s="46"/>
      <c r="DV307" s="42"/>
      <c r="DW307" s="140"/>
      <c r="DX307" s="46"/>
      <c r="DY307" s="42"/>
      <c r="DZ307" s="140"/>
      <c r="EA307" s="42"/>
      <c r="EB307" s="42"/>
      <c r="EC307" s="140"/>
      <c r="ED307" s="42">
        <v>1607.9924599999999</v>
      </c>
      <c r="EE307" s="42">
        <v>1607.99198</v>
      </c>
      <c r="EF307" s="93">
        <f>EE307/ED307*100</f>
        <v>99.999970149113764</v>
      </c>
      <c r="EG307" s="42"/>
      <c r="EH307" s="42"/>
      <c r="EI307" s="140"/>
      <c r="EJ307" s="42"/>
      <c r="EK307" s="42"/>
      <c r="EL307" s="140"/>
      <c r="EM307" s="42"/>
      <c r="EN307" s="42"/>
      <c r="EO307" s="140"/>
      <c r="EP307" s="42"/>
      <c r="EQ307" s="42"/>
      <c r="ER307" s="140"/>
      <c r="ES307" s="42"/>
      <c r="ET307" s="42"/>
      <c r="EU307" s="140"/>
      <c r="EV307" s="42"/>
      <c r="EW307" s="42"/>
      <c r="EX307" s="42"/>
      <c r="EY307" s="42"/>
      <c r="EZ307" s="42"/>
      <c r="FA307" s="42"/>
      <c r="FB307" s="42"/>
      <c r="FC307" s="42"/>
      <c r="FD307" s="42"/>
      <c r="FE307" s="42"/>
      <c r="FF307" s="42"/>
      <c r="FG307" s="42"/>
      <c r="FH307" s="42"/>
      <c r="FI307" s="42"/>
      <c r="FJ307" s="42"/>
      <c r="FK307" s="42"/>
      <c r="FL307" s="42"/>
      <c r="FM307" s="42"/>
      <c r="FN307" s="42"/>
      <c r="FO307" s="42"/>
      <c r="FP307" s="42"/>
      <c r="FQ307" s="42"/>
      <c r="FR307" s="42"/>
      <c r="FS307" s="42"/>
      <c r="FT307" s="42"/>
      <c r="FU307" s="42"/>
      <c r="FV307" s="42"/>
      <c r="FW307" s="42"/>
      <c r="FX307" s="42"/>
      <c r="FY307" s="42"/>
      <c r="FZ307" s="42"/>
      <c r="GA307" s="42"/>
      <c r="GB307" s="42"/>
      <c r="GC307" s="42"/>
      <c r="GD307" s="42"/>
      <c r="GE307" s="42"/>
      <c r="GF307" s="42"/>
      <c r="GG307" s="42"/>
      <c r="GH307" s="42"/>
      <c r="GI307" s="42"/>
      <c r="GJ307" s="42"/>
      <c r="GK307" s="42"/>
      <c r="GL307" s="42"/>
      <c r="GM307" s="42"/>
      <c r="GN307" s="42"/>
      <c r="GO307" s="46"/>
      <c r="GP307" s="42"/>
      <c r="GQ307" s="140"/>
      <c r="GR307" s="46"/>
      <c r="GS307" s="42"/>
      <c r="GT307" s="140"/>
      <c r="GU307" s="42"/>
      <c r="GV307" s="42"/>
      <c r="GW307" s="42"/>
      <c r="GX307" s="42"/>
      <c r="GY307" s="42"/>
      <c r="GZ307" s="42"/>
      <c r="HA307" s="42"/>
      <c r="HB307" s="42"/>
      <c r="HC307" s="42"/>
      <c r="HD307" s="42"/>
      <c r="HE307" s="42"/>
      <c r="HF307" s="42"/>
      <c r="HG307" s="42"/>
      <c r="HH307" s="42"/>
      <c r="HI307" s="42"/>
      <c r="HJ307" s="42"/>
      <c r="HK307" s="42"/>
      <c r="HL307" s="42"/>
      <c r="HM307" s="42"/>
      <c r="HN307" s="42"/>
      <c r="HO307" s="42"/>
      <c r="HP307" s="42"/>
      <c r="HQ307" s="42"/>
      <c r="HR307" s="42"/>
      <c r="HS307" s="42"/>
      <c r="HT307" s="42"/>
      <c r="HU307" s="42"/>
    </row>
    <row r="308" spans="1:229" s="19" customFormat="1" ht="31.5" x14ac:dyDescent="0.25">
      <c r="A308" s="22" t="s">
        <v>355</v>
      </c>
      <c r="B308" s="158">
        <f t="shared" si="1188"/>
        <v>81112.227610000002</v>
      </c>
      <c r="C308" s="158">
        <f t="shared" si="1189"/>
        <v>60777.716059999992</v>
      </c>
      <c r="D308" s="48">
        <f t="shared" ref="D308" si="1376">C308/B308*100</f>
        <v>74.930399337851441</v>
      </c>
      <c r="E308" s="49"/>
      <c r="F308" s="49"/>
      <c r="G308" s="48"/>
      <c r="H308" s="49">
        <f t="shared" ref="H308:BF308" si="1377">H309+H311+H312+H313+H314</f>
        <v>0</v>
      </c>
      <c r="I308" s="49">
        <f t="shared" si="1377"/>
        <v>0</v>
      </c>
      <c r="J308" s="49">
        <f t="shared" si="1377"/>
        <v>0</v>
      </c>
      <c r="K308" s="49">
        <f t="shared" ref="K308:M308" si="1378">K309+K311+K312+K313+K314</f>
        <v>0</v>
      </c>
      <c r="L308" s="49">
        <f t="shared" si="1378"/>
        <v>0</v>
      </c>
      <c r="M308" s="49">
        <f t="shared" si="1378"/>
        <v>0</v>
      </c>
      <c r="N308" s="49">
        <f t="shared" ref="N308:P308" si="1379">N309+N311+N312+N313+N314</f>
        <v>0</v>
      </c>
      <c r="O308" s="49">
        <f t="shared" si="1379"/>
        <v>0</v>
      </c>
      <c r="P308" s="49">
        <f t="shared" si="1379"/>
        <v>0</v>
      </c>
      <c r="Q308" s="49">
        <f t="shared" ref="Q308:S308" si="1380">Q309+Q311+Q312+Q313+Q314</f>
        <v>0</v>
      </c>
      <c r="R308" s="49">
        <f t="shared" si="1380"/>
        <v>0</v>
      </c>
      <c r="S308" s="49">
        <f t="shared" si="1380"/>
        <v>0</v>
      </c>
      <c r="T308" s="49">
        <f t="shared" ref="T308:V308" si="1381">T309+T311+T312+T313+T314</f>
        <v>0</v>
      </c>
      <c r="U308" s="49">
        <f t="shared" si="1381"/>
        <v>0</v>
      </c>
      <c r="V308" s="49">
        <f t="shared" si="1381"/>
        <v>0</v>
      </c>
      <c r="W308" s="49">
        <f t="shared" si="1377"/>
        <v>239.4</v>
      </c>
      <c r="X308" s="49">
        <f t="shared" si="1377"/>
        <v>239.4</v>
      </c>
      <c r="Y308" s="49">
        <f t="shared" ref="Y308:Y325" si="1382">X308/W308*100</f>
        <v>100</v>
      </c>
      <c r="Z308" s="49">
        <f t="shared" si="1377"/>
        <v>0</v>
      </c>
      <c r="AA308" s="49">
        <f t="shared" si="1377"/>
        <v>0</v>
      </c>
      <c r="AB308" s="49">
        <f t="shared" si="1377"/>
        <v>0</v>
      </c>
      <c r="AC308" s="49">
        <f t="shared" si="1377"/>
        <v>0</v>
      </c>
      <c r="AD308" s="49">
        <f t="shared" si="1377"/>
        <v>0</v>
      </c>
      <c r="AE308" s="49">
        <f t="shared" si="1377"/>
        <v>0</v>
      </c>
      <c r="AF308" s="49"/>
      <c r="AG308" s="49"/>
      <c r="AH308" s="49"/>
      <c r="AI308" s="49">
        <f t="shared" si="1377"/>
        <v>102.04080999999999</v>
      </c>
      <c r="AJ308" s="49">
        <f t="shared" si="1377"/>
        <v>102.04080999999999</v>
      </c>
      <c r="AK308" s="48">
        <f>AJ308/AI308*100</f>
        <v>100</v>
      </c>
      <c r="AL308" s="49"/>
      <c r="AM308" s="49"/>
      <c r="AN308" s="48"/>
      <c r="AO308" s="49">
        <f t="shared" ref="AO308:AP308" si="1383">AO309+AO311+AO312+AO313+AO314</f>
        <v>54.686800000000005</v>
      </c>
      <c r="AP308" s="49">
        <f t="shared" si="1383"/>
        <v>54.686800000000005</v>
      </c>
      <c r="AQ308" s="48">
        <f>AP308/AO308*100</f>
        <v>100</v>
      </c>
      <c r="AR308" s="49"/>
      <c r="AS308" s="49"/>
      <c r="AT308" s="48"/>
      <c r="AU308" s="49">
        <f t="shared" si="1377"/>
        <v>0</v>
      </c>
      <c r="AV308" s="49">
        <f t="shared" si="1377"/>
        <v>0</v>
      </c>
      <c r="AW308" s="49">
        <f t="shared" si="1377"/>
        <v>0</v>
      </c>
      <c r="AX308" s="49">
        <f>SUM(AX309:AX315)</f>
        <v>2772.9</v>
      </c>
      <c r="AY308" s="49">
        <f>SUM(AY309:AY315)</f>
        <v>2772.9</v>
      </c>
      <c r="AZ308" s="48">
        <f t="shared" si="1199"/>
        <v>100</v>
      </c>
      <c r="BA308" s="49">
        <f t="shared" si="1377"/>
        <v>10000</v>
      </c>
      <c r="BB308" s="49">
        <f t="shared" si="1377"/>
        <v>10000</v>
      </c>
      <c r="BC308" s="48">
        <f t="shared" ref="BC308" si="1384">BB308/BA308*100</f>
        <v>100</v>
      </c>
      <c r="BD308" s="49">
        <f t="shared" si="1377"/>
        <v>17301.599999999999</v>
      </c>
      <c r="BE308" s="49">
        <f t="shared" si="1377"/>
        <v>9125.9236700000001</v>
      </c>
      <c r="BF308" s="49">
        <f t="shared" si="1377"/>
        <v>52.746125618439919</v>
      </c>
      <c r="BG308" s="49">
        <f t="shared" ref="BG308:CO308" si="1385">BG309+BG311+BG312+BG313+BG314</f>
        <v>0</v>
      </c>
      <c r="BH308" s="49">
        <f t="shared" si="1385"/>
        <v>0</v>
      </c>
      <c r="BI308" s="49">
        <f t="shared" si="1385"/>
        <v>0</v>
      </c>
      <c r="BJ308" s="49">
        <f t="shared" ref="BJ308:BL308" si="1386">BJ309+BJ311+BJ312+BJ313+BJ314</f>
        <v>0</v>
      </c>
      <c r="BK308" s="49">
        <f t="shared" si="1386"/>
        <v>0</v>
      </c>
      <c r="BL308" s="49">
        <f t="shared" si="1386"/>
        <v>0</v>
      </c>
      <c r="BM308" s="49">
        <f t="shared" si="1385"/>
        <v>5217.7</v>
      </c>
      <c r="BN308" s="49">
        <f t="shared" si="1385"/>
        <v>3347.1379900000002</v>
      </c>
      <c r="BO308" s="49">
        <f t="shared" si="1385"/>
        <v>64.149682618778385</v>
      </c>
      <c r="BP308" s="49">
        <f t="shared" ref="BP308:BQ308" si="1387">BP309+BP311+BP312+BP313+BP314</f>
        <v>840</v>
      </c>
      <c r="BQ308" s="49">
        <f t="shared" si="1387"/>
        <v>240</v>
      </c>
      <c r="BR308" s="49">
        <f t="shared" ref="BR308:BR309" si="1388">BQ308/BP308*100</f>
        <v>28.571428571428569</v>
      </c>
      <c r="BS308" s="49">
        <f t="shared" si="1385"/>
        <v>0</v>
      </c>
      <c r="BT308" s="49">
        <f t="shared" si="1385"/>
        <v>0</v>
      </c>
      <c r="BU308" s="49">
        <f t="shared" si="1385"/>
        <v>0</v>
      </c>
      <c r="BV308" s="49">
        <f t="shared" si="1385"/>
        <v>0</v>
      </c>
      <c r="BW308" s="49">
        <f t="shared" si="1385"/>
        <v>0</v>
      </c>
      <c r="BX308" s="49">
        <f t="shared" si="1385"/>
        <v>0</v>
      </c>
      <c r="BY308" s="49">
        <f t="shared" si="1385"/>
        <v>0</v>
      </c>
      <c r="BZ308" s="49">
        <f t="shared" si="1385"/>
        <v>0</v>
      </c>
      <c r="CA308" s="49">
        <f t="shared" si="1385"/>
        <v>0</v>
      </c>
      <c r="CB308" s="49">
        <f t="shared" ref="CB308:CD308" si="1389">CB309+CB311+CB312+CB313+CB314</f>
        <v>0</v>
      </c>
      <c r="CC308" s="49">
        <f t="shared" si="1389"/>
        <v>0</v>
      </c>
      <c r="CD308" s="49">
        <f t="shared" si="1389"/>
        <v>0</v>
      </c>
      <c r="CE308" s="49">
        <f t="shared" si="1385"/>
        <v>0</v>
      </c>
      <c r="CF308" s="49">
        <f t="shared" si="1385"/>
        <v>0</v>
      </c>
      <c r="CG308" s="49">
        <f t="shared" si="1385"/>
        <v>0</v>
      </c>
      <c r="CH308" s="49">
        <f t="shared" si="1385"/>
        <v>0</v>
      </c>
      <c r="CI308" s="49">
        <f t="shared" si="1385"/>
        <v>0</v>
      </c>
      <c r="CJ308" s="49">
        <f t="shared" si="1385"/>
        <v>0</v>
      </c>
      <c r="CK308" s="49">
        <f t="shared" si="1385"/>
        <v>0</v>
      </c>
      <c r="CL308" s="49">
        <f t="shared" si="1385"/>
        <v>0</v>
      </c>
      <c r="CM308" s="49">
        <f t="shared" si="1385"/>
        <v>0</v>
      </c>
      <c r="CN308" s="49">
        <f t="shared" si="1385"/>
        <v>130.5</v>
      </c>
      <c r="CO308" s="49">
        <f t="shared" si="1385"/>
        <v>0</v>
      </c>
      <c r="CP308" s="49">
        <f t="shared" si="1292"/>
        <v>0</v>
      </c>
      <c r="CQ308" s="49">
        <f t="shared" ref="CQ308:CX308" si="1390">CQ309+CQ311+CQ312+CQ313+CQ314</f>
        <v>0</v>
      </c>
      <c r="CR308" s="49">
        <f t="shared" si="1390"/>
        <v>0</v>
      </c>
      <c r="CS308" s="49">
        <f t="shared" si="1390"/>
        <v>0</v>
      </c>
      <c r="CT308" s="49">
        <f t="shared" ref="CT308:CV308" si="1391">CT309+CT311+CT312+CT313+CT314</f>
        <v>0</v>
      </c>
      <c r="CU308" s="49">
        <f t="shared" si="1391"/>
        <v>0</v>
      </c>
      <c r="CV308" s="49">
        <f t="shared" si="1391"/>
        <v>0</v>
      </c>
      <c r="CW308" s="49">
        <f t="shared" si="1390"/>
        <v>4003.4</v>
      </c>
      <c r="CX308" s="49">
        <f t="shared" si="1390"/>
        <v>2619.0394999999999</v>
      </c>
      <c r="CY308" s="49">
        <f t="shared" si="159"/>
        <v>65.420380176849662</v>
      </c>
      <c r="CZ308" s="49">
        <f>SUM(CZ309:CZ315)</f>
        <v>18162</v>
      </c>
      <c r="DA308" s="49">
        <f>SUM(DA309:DA315)</f>
        <v>18162</v>
      </c>
      <c r="DB308" s="48">
        <f t="shared" si="1327"/>
        <v>100</v>
      </c>
      <c r="DC308" s="49">
        <f t="shared" ref="DC308:DD308" si="1392">DC309+DC311+DC312+DC313+DC314</f>
        <v>6154.9</v>
      </c>
      <c r="DD308" s="49">
        <f t="shared" si="1392"/>
        <v>3481.48729</v>
      </c>
      <c r="DE308" s="49">
        <f t="shared" si="1347"/>
        <v>56.564481794992616</v>
      </c>
      <c r="DF308" s="49">
        <f t="shared" ref="DF308:DG308" si="1393">DF309+DF311+DF312+DF313+DF314</f>
        <v>1000</v>
      </c>
      <c r="DG308" s="49">
        <f t="shared" si="1393"/>
        <v>0</v>
      </c>
      <c r="DH308" s="49">
        <f t="shared" si="1349"/>
        <v>0</v>
      </c>
      <c r="DI308" s="49">
        <f t="shared" ref="DI308:DN308" si="1394">DI309+DI311+DI312+DI313+DI314</f>
        <v>7500</v>
      </c>
      <c r="DJ308" s="49">
        <f t="shared" si="1394"/>
        <v>3000</v>
      </c>
      <c r="DK308" s="49">
        <f t="shared" si="1394"/>
        <v>40</v>
      </c>
      <c r="DL308" s="49">
        <f t="shared" si="1394"/>
        <v>3000</v>
      </c>
      <c r="DM308" s="49">
        <f t="shared" si="1394"/>
        <v>3000</v>
      </c>
      <c r="DN308" s="49">
        <f t="shared" si="1394"/>
        <v>100</v>
      </c>
      <c r="DO308" s="49">
        <f t="shared" ref="DO308:DQ308" si="1395">DO309+DO311+DO312+DO313+DO314</f>
        <v>0</v>
      </c>
      <c r="DP308" s="49">
        <f t="shared" si="1395"/>
        <v>0</v>
      </c>
      <c r="DQ308" s="49">
        <f t="shared" si="1395"/>
        <v>0</v>
      </c>
      <c r="DR308" s="49">
        <f t="shared" ref="DR308:DT308" si="1396">DR309+DR311+DR312+DR313+DR314</f>
        <v>0</v>
      </c>
      <c r="DS308" s="49">
        <f t="shared" si="1396"/>
        <v>0</v>
      </c>
      <c r="DT308" s="49">
        <f t="shared" si="1396"/>
        <v>0</v>
      </c>
      <c r="DU308" s="49">
        <f t="shared" ref="DU308:DW308" si="1397">DU309+DU311+DU312+DU313+DU314</f>
        <v>0</v>
      </c>
      <c r="DV308" s="49">
        <f t="shared" si="1397"/>
        <v>0</v>
      </c>
      <c r="DW308" s="49">
        <f t="shared" si="1397"/>
        <v>0</v>
      </c>
      <c r="DX308" s="49">
        <f t="shared" ref="DX308:EB308" si="1398">DX309+DX311+DX312+DX313+DX314</f>
        <v>0</v>
      </c>
      <c r="DY308" s="49">
        <f t="shared" si="1398"/>
        <v>0</v>
      </c>
      <c r="DZ308" s="49">
        <f t="shared" si="1398"/>
        <v>0</v>
      </c>
      <c r="EA308" s="49"/>
      <c r="EB308" s="49">
        <f t="shared" si="1398"/>
        <v>0</v>
      </c>
      <c r="EC308" s="49"/>
      <c r="ED308" s="49">
        <f>SUM(ED309:ED315)</f>
        <v>0</v>
      </c>
      <c r="EE308" s="49">
        <f>SUM(EE309:EE315)</f>
        <v>0</v>
      </c>
      <c r="EF308" s="48"/>
      <c r="EG308" s="49">
        <f t="shared" ref="EG308:EL308" si="1399">EG309+EG311+EG312+EG313+EG314</f>
        <v>0</v>
      </c>
      <c r="EH308" s="49">
        <f t="shared" si="1399"/>
        <v>0</v>
      </c>
      <c r="EI308" s="49">
        <f t="shared" si="1399"/>
        <v>0</v>
      </c>
      <c r="EJ308" s="49">
        <f t="shared" si="1399"/>
        <v>0</v>
      </c>
      <c r="EK308" s="49">
        <f t="shared" si="1399"/>
        <v>0</v>
      </c>
      <c r="EL308" s="49">
        <f t="shared" si="1399"/>
        <v>0</v>
      </c>
      <c r="EM308" s="49">
        <f t="shared" ref="EM308:EO308" si="1400">EM309+EM311+EM312+EM313+EM314</f>
        <v>0</v>
      </c>
      <c r="EN308" s="49">
        <f t="shared" si="1400"/>
        <v>0</v>
      </c>
      <c r="EO308" s="49">
        <f t="shared" si="1400"/>
        <v>0</v>
      </c>
      <c r="EP308" s="49">
        <f t="shared" ref="EP308:ER308" si="1401">EP309+EP311+EP312+EP313+EP314</f>
        <v>0</v>
      </c>
      <c r="EQ308" s="49">
        <f t="shared" si="1401"/>
        <v>0</v>
      </c>
      <c r="ER308" s="49">
        <f t="shared" si="1401"/>
        <v>0</v>
      </c>
      <c r="ES308" s="49">
        <f t="shared" ref="ES308:EU308" si="1402">ES309+ES311+ES312+ES313+ES314</f>
        <v>0</v>
      </c>
      <c r="ET308" s="49">
        <f t="shared" si="1402"/>
        <v>0</v>
      </c>
      <c r="EU308" s="49">
        <f t="shared" si="1402"/>
        <v>0</v>
      </c>
      <c r="EV308" s="49">
        <f t="shared" ref="EV308:EX308" si="1403">EV309+EV311+EV312+EV313+EV314</f>
        <v>0</v>
      </c>
      <c r="EW308" s="49">
        <f t="shared" si="1403"/>
        <v>0</v>
      </c>
      <c r="EX308" s="49">
        <f t="shared" si="1403"/>
        <v>0</v>
      </c>
      <c r="EY308" s="49"/>
      <c r="EZ308" s="49"/>
      <c r="FA308" s="48"/>
      <c r="FB308" s="49">
        <f t="shared" ref="FB308:FC308" si="1404">FB309+FB311+FB312+FB313+FB314</f>
        <v>0</v>
      </c>
      <c r="FC308" s="49">
        <f t="shared" si="1404"/>
        <v>0</v>
      </c>
      <c r="FD308" s="48"/>
      <c r="FE308" s="49">
        <f t="shared" ref="FE308:FF308" si="1405">FE309+FE311+FE312+FE313+FE314</f>
        <v>0</v>
      </c>
      <c r="FF308" s="49">
        <f t="shared" si="1405"/>
        <v>0</v>
      </c>
      <c r="FG308" s="48"/>
      <c r="FH308" s="49">
        <f t="shared" ref="FH308:FI308" si="1406">FH309+FH311+FH312+FH313+FH314</f>
        <v>3000</v>
      </c>
      <c r="FI308" s="49">
        <f t="shared" si="1406"/>
        <v>3000</v>
      </c>
      <c r="FJ308" s="48">
        <f t="shared" ref="FJ308:FJ309" si="1407">FI308/FH308*100</f>
        <v>100</v>
      </c>
      <c r="FK308" s="49">
        <f t="shared" ref="FK308:FL308" si="1408">FK309+FK311+FK312+FK313+FK314</f>
        <v>1633.1</v>
      </c>
      <c r="FL308" s="49">
        <f t="shared" si="1408"/>
        <v>1633.1</v>
      </c>
      <c r="FM308" s="48">
        <f t="shared" ref="FM308:FM309" si="1409">FL308/FK308*100</f>
        <v>100</v>
      </c>
      <c r="FN308" s="49">
        <f t="shared" ref="FN308:FO308" si="1410">FN309+FN311+FN312+FN313+FN314</f>
        <v>0</v>
      </c>
      <c r="FO308" s="49">
        <f t="shared" si="1410"/>
        <v>0</v>
      </c>
      <c r="FP308" s="48"/>
      <c r="FQ308" s="49">
        <f t="shared" ref="FQ308:FR308" si="1411">FQ309+FQ311+FQ312+FQ313+FQ314</f>
        <v>0</v>
      </c>
      <c r="FR308" s="49">
        <f t="shared" si="1411"/>
        <v>0</v>
      </c>
      <c r="FS308" s="48"/>
      <c r="FT308" s="49"/>
      <c r="FU308" s="49"/>
      <c r="FV308" s="48"/>
      <c r="FW308" s="49"/>
      <c r="FX308" s="49"/>
      <c r="FY308" s="48"/>
      <c r="FZ308" s="49"/>
      <c r="GA308" s="49"/>
      <c r="GB308" s="48"/>
      <c r="GC308" s="49"/>
      <c r="GD308" s="49"/>
      <c r="GE308" s="48"/>
      <c r="GF308" s="49"/>
      <c r="GG308" s="49"/>
      <c r="GH308" s="48"/>
      <c r="GI308" s="49"/>
      <c r="GJ308" s="49"/>
      <c r="GK308" s="48"/>
      <c r="GL308" s="49">
        <f t="shared" ref="GL308:GM308" si="1412">GL309+GL311+GL312+GL313+GL314</f>
        <v>0</v>
      </c>
      <c r="GM308" s="49">
        <f t="shared" si="1412"/>
        <v>0</v>
      </c>
      <c r="GN308" s="48"/>
      <c r="GO308" s="49">
        <f t="shared" ref="GO308:GQ308" si="1413">GO309+GO311+GO312+GO313+GO314</f>
        <v>0</v>
      </c>
      <c r="GP308" s="49">
        <f t="shared" si="1413"/>
        <v>0</v>
      </c>
      <c r="GQ308" s="49">
        <f t="shared" si="1413"/>
        <v>0</v>
      </c>
      <c r="GR308" s="49">
        <f t="shared" ref="GR308:GT308" si="1414">GR309+GR311+GR312+GR313+GR314</f>
        <v>0</v>
      </c>
      <c r="GS308" s="49">
        <f t="shared" si="1414"/>
        <v>0</v>
      </c>
      <c r="GT308" s="49">
        <f t="shared" si="1414"/>
        <v>0</v>
      </c>
      <c r="GU308" s="49"/>
      <c r="GV308" s="49"/>
      <c r="GW308" s="48"/>
      <c r="GX308" s="49"/>
      <c r="GY308" s="49"/>
      <c r="GZ308" s="48"/>
      <c r="HA308" s="49"/>
      <c r="HB308" s="49"/>
      <c r="HC308" s="48"/>
      <c r="HD308" s="49"/>
      <c r="HE308" s="49"/>
      <c r="HF308" s="48"/>
      <c r="HG308" s="49"/>
      <c r="HH308" s="49"/>
      <c r="HI308" s="48"/>
      <c r="HJ308" s="49"/>
      <c r="HK308" s="49"/>
      <c r="HL308" s="48"/>
      <c r="HM308" s="49"/>
      <c r="HN308" s="49"/>
      <c r="HO308" s="48"/>
      <c r="HP308" s="49"/>
      <c r="HQ308" s="49"/>
      <c r="HR308" s="48"/>
      <c r="HS308" s="49"/>
      <c r="HT308" s="49"/>
      <c r="HU308" s="48"/>
    </row>
    <row r="309" spans="1:229" s="18" customFormat="1" ht="20.25" customHeight="1" x14ac:dyDescent="0.25">
      <c r="A309" s="23" t="s">
        <v>281</v>
      </c>
      <c r="B309" s="159">
        <f t="shared" si="1188"/>
        <v>50177.32761</v>
      </c>
      <c r="C309" s="159">
        <f t="shared" si="1189"/>
        <v>29842.816059999997</v>
      </c>
      <c r="D309" s="42">
        <f t="shared" si="230"/>
        <v>59.474701984831349</v>
      </c>
      <c r="E309" s="42"/>
      <c r="F309" s="42"/>
      <c r="G309" s="42"/>
      <c r="H309" s="46"/>
      <c r="I309" s="46"/>
      <c r="J309" s="42"/>
      <c r="K309" s="46"/>
      <c r="L309" s="46"/>
      <c r="M309" s="42"/>
      <c r="N309" s="46"/>
      <c r="O309" s="46"/>
      <c r="P309" s="42"/>
      <c r="Q309" s="46"/>
      <c r="R309" s="46"/>
      <c r="S309" s="42"/>
      <c r="T309" s="46"/>
      <c r="U309" s="46"/>
      <c r="V309" s="42"/>
      <c r="W309" s="42">
        <v>239.4</v>
      </c>
      <c r="X309" s="42">
        <v>239.4</v>
      </c>
      <c r="Y309" s="46">
        <f t="shared" si="1382"/>
        <v>100</v>
      </c>
      <c r="Z309" s="42"/>
      <c r="AA309" s="42"/>
      <c r="AB309" s="46"/>
      <c r="AC309" s="46">
        <v>0</v>
      </c>
      <c r="AD309" s="46">
        <v>0</v>
      </c>
      <c r="AE309" s="42"/>
      <c r="AF309" s="46"/>
      <c r="AG309" s="46"/>
      <c r="AH309" s="46"/>
      <c r="AI309" s="46">
        <v>102.04080999999999</v>
      </c>
      <c r="AJ309" s="46">
        <v>102.04080999999999</v>
      </c>
      <c r="AK309" s="42">
        <f>AJ309/AI309*100</f>
        <v>100</v>
      </c>
      <c r="AL309" s="46"/>
      <c r="AM309" s="46"/>
      <c r="AN309" s="42"/>
      <c r="AO309" s="46">
        <v>54.686800000000005</v>
      </c>
      <c r="AP309" s="46">
        <v>54.686800000000005</v>
      </c>
      <c r="AQ309" s="42">
        <f>AP309/AO309*100</f>
        <v>100</v>
      </c>
      <c r="AR309" s="46"/>
      <c r="AS309" s="46"/>
      <c r="AT309" s="42"/>
      <c r="AU309" s="46"/>
      <c r="AV309" s="46"/>
      <c r="AW309" s="42"/>
      <c r="AX309" s="42"/>
      <c r="AY309" s="42"/>
      <c r="AZ309" s="42"/>
      <c r="BA309" s="46">
        <v>0</v>
      </c>
      <c r="BB309" s="46"/>
      <c r="BC309" s="42"/>
      <c r="BD309" s="46">
        <v>17301.599999999999</v>
      </c>
      <c r="BE309" s="42">
        <v>9125.9236700000001</v>
      </c>
      <c r="BF309" s="46">
        <f t="shared" si="149"/>
        <v>52.746125618439919</v>
      </c>
      <c r="BG309" s="46"/>
      <c r="BH309" s="46"/>
      <c r="BI309" s="46"/>
      <c r="BJ309" s="46"/>
      <c r="BK309" s="46"/>
      <c r="BL309" s="46"/>
      <c r="BM309" s="46">
        <v>5217.7</v>
      </c>
      <c r="BN309" s="46">
        <v>3347.1379900000002</v>
      </c>
      <c r="BO309" s="46">
        <f t="shared" si="152"/>
        <v>64.149682618778385</v>
      </c>
      <c r="BP309" s="46">
        <v>840</v>
      </c>
      <c r="BQ309" s="46">
        <v>240</v>
      </c>
      <c r="BR309" s="46">
        <f t="shared" si="1388"/>
        <v>28.571428571428569</v>
      </c>
      <c r="BS309" s="46"/>
      <c r="BT309" s="139"/>
      <c r="BU309" s="139"/>
      <c r="BV309" s="46"/>
      <c r="BW309" s="139"/>
      <c r="BX309" s="139"/>
      <c r="BY309" s="46"/>
      <c r="BZ309" s="139"/>
      <c r="CA309" s="139"/>
      <c r="CB309" s="46"/>
      <c r="CC309" s="139"/>
      <c r="CD309" s="139"/>
      <c r="CE309" s="46"/>
      <c r="CF309" s="139"/>
      <c r="CG309" s="139"/>
      <c r="CH309" s="46"/>
      <c r="CI309" s="139"/>
      <c r="CJ309" s="139"/>
      <c r="CK309" s="46"/>
      <c r="CL309" s="139"/>
      <c r="CM309" s="139"/>
      <c r="CN309" s="46">
        <v>130.5</v>
      </c>
      <c r="CO309" s="139"/>
      <c r="CP309" s="46">
        <f t="shared" si="1292"/>
        <v>0</v>
      </c>
      <c r="CQ309" s="46"/>
      <c r="CR309" s="139"/>
      <c r="CS309" s="139"/>
      <c r="CT309" s="46"/>
      <c r="CU309" s="139"/>
      <c r="CV309" s="139"/>
      <c r="CW309" s="46">
        <v>4003.4</v>
      </c>
      <c r="CX309" s="46">
        <v>2619.0394999999999</v>
      </c>
      <c r="CY309" s="46">
        <f t="shared" si="159"/>
        <v>65.420380176849662</v>
      </c>
      <c r="CZ309" s="46"/>
      <c r="DA309" s="139"/>
      <c r="DB309" s="42"/>
      <c r="DC309" s="46">
        <v>6154.9</v>
      </c>
      <c r="DD309" s="46">
        <v>3481.48729</v>
      </c>
      <c r="DE309" s="46">
        <f>DD309/DC309*100</f>
        <v>56.564481794992616</v>
      </c>
      <c r="DF309" s="46">
        <v>1000</v>
      </c>
      <c r="DG309" s="46"/>
      <c r="DH309" s="46">
        <f t="shared" si="1349"/>
        <v>0</v>
      </c>
      <c r="DI309" s="46">
        <v>7500</v>
      </c>
      <c r="DJ309" s="46">
        <v>3000</v>
      </c>
      <c r="DK309" s="46">
        <f t="shared" ref="DK309" si="1415">DJ309/DI309*100</f>
        <v>40</v>
      </c>
      <c r="DL309" s="46">
        <v>3000</v>
      </c>
      <c r="DM309" s="46">
        <v>3000</v>
      </c>
      <c r="DN309" s="46">
        <f t="shared" ref="DN309" si="1416">DM309/DL309*100</f>
        <v>100</v>
      </c>
      <c r="DO309" s="46"/>
      <c r="DP309" s="139"/>
      <c r="DQ309" s="139"/>
      <c r="DR309" s="46"/>
      <c r="DS309" s="139"/>
      <c r="DT309" s="139"/>
      <c r="DU309" s="46"/>
      <c r="DV309" s="139"/>
      <c r="DW309" s="139"/>
      <c r="DX309" s="46"/>
      <c r="DY309" s="139"/>
      <c r="DZ309" s="139"/>
      <c r="EA309" s="46"/>
      <c r="EB309" s="46"/>
      <c r="EC309" s="46"/>
      <c r="ED309" s="46"/>
      <c r="EE309" s="46"/>
      <c r="EF309" s="42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>
        <v>0</v>
      </c>
      <c r="EW309" s="46">
        <v>0</v>
      </c>
      <c r="EX309" s="42"/>
      <c r="EY309" s="46"/>
      <c r="EZ309" s="46"/>
      <c r="FA309" s="42"/>
      <c r="FB309" s="46"/>
      <c r="FC309" s="46"/>
      <c r="FD309" s="42"/>
      <c r="FE309" s="46"/>
      <c r="FF309" s="46"/>
      <c r="FG309" s="42"/>
      <c r="FH309" s="46">
        <v>3000</v>
      </c>
      <c r="FI309" s="46">
        <v>3000</v>
      </c>
      <c r="FJ309" s="42">
        <f t="shared" si="1407"/>
        <v>100</v>
      </c>
      <c r="FK309" s="46">
        <v>1633.1</v>
      </c>
      <c r="FL309" s="46">
        <v>1633.1</v>
      </c>
      <c r="FM309" s="42">
        <f t="shared" si="1409"/>
        <v>100</v>
      </c>
      <c r="FN309" s="46"/>
      <c r="FO309" s="46"/>
      <c r="FP309" s="42"/>
      <c r="FQ309" s="46"/>
      <c r="FR309" s="46"/>
      <c r="FS309" s="42"/>
      <c r="FT309" s="46"/>
      <c r="FU309" s="46"/>
      <c r="FV309" s="42"/>
      <c r="FW309" s="46"/>
      <c r="FX309" s="46"/>
      <c r="FY309" s="42"/>
      <c r="FZ309" s="46"/>
      <c r="GA309" s="46"/>
      <c r="GB309" s="42"/>
      <c r="GC309" s="46"/>
      <c r="GD309" s="46"/>
      <c r="GE309" s="42"/>
      <c r="GF309" s="46"/>
      <c r="GG309" s="46"/>
      <c r="GH309" s="42"/>
      <c r="GI309" s="46"/>
      <c r="GJ309" s="46"/>
      <c r="GK309" s="42"/>
      <c r="GL309" s="46"/>
      <c r="GM309" s="46"/>
      <c r="GN309" s="42"/>
      <c r="GO309" s="46"/>
      <c r="GP309" s="139"/>
      <c r="GQ309" s="139"/>
      <c r="GR309" s="46"/>
      <c r="GS309" s="139"/>
      <c r="GT309" s="139"/>
      <c r="GU309" s="46"/>
      <c r="GV309" s="46"/>
      <c r="GW309" s="42"/>
      <c r="GX309" s="46"/>
      <c r="GY309" s="46"/>
      <c r="GZ309" s="42"/>
      <c r="HA309" s="46"/>
      <c r="HB309" s="46"/>
      <c r="HC309" s="42"/>
      <c r="HD309" s="46"/>
      <c r="HE309" s="46"/>
      <c r="HF309" s="42"/>
      <c r="HG309" s="46"/>
      <c r="HH309" s="46"/>
      <c r="HI309" s="42"/>
      <c r="HJ309" s="46"/>
      <c r="HK309" s="46"/>
      <c r="HL309" s="42"/>
      <c r="HM309" s="46"/>
      <c r="HN309" s="46"/>
      <c r="HO309" s="42"/>
      <c r="HP309" s="46"/>
      <c r="HQ309" s="46"/>
      <c r="HR309" s="42"/>
      <c r="HS309" s="46"/>
      <c r="HT309" s="46"/>
      <c r="HU309" s="42"/>
    </row>
    <row r="310" spans="1:229" s="18" customFormat="1" ht="17.25" customHeight="1" x14ac:dyDescent="0.25">
      <c r="A310" s="23" t="s">
        <v>580</v>
      </c>
      <c r="B310" s="159">
        <f t="shared" si="1188"/>
        <v>2016</v>
      </c>
      <c r="C310" s="159">
        <f t="shared" si="1189"/>
        <v>2016</v>
      </c>
      <c r="D310" s="42">
        <f t="shared" si="230"/>
        <v>100</v>
      </c>
      <c r="E310" s="42"/>
      <c r="F310" s="42"/>
      <c r="G310" s="42"/>
      <c r="H310" s="46"/>
      <c r="I310" s="46"/>
      <c r="J310" s="42"/>
      <c r="K310" s="46"/>
      <c r="L310" s="46"/>
      <c r="M310" s="42"/>
      <c r="N310" s="46"/>
      <c r="O310" s="46"/>
      <c r="P310" s="42"/>
      <c r="Q310" s="46"/>
      <c r="R310" s="46"/>
      <c r="S310" s="42"/>
      <c r="T310" s="46"/>
      <c r="U310" s="46"/>
      <c r="V310" s="42"/>
      <c r="W310" s="42"/>
      <c r="X310" s="42"/>
      <c r="Y310" s="46"/>
      <c r="Z310" s="42"/>
      <c r="AA310" s="42"/>
      <c r="AB310" s="46"/>
      <c r="AC310" s="46"/>
      <c r="AD310" s="46"/>
      <c r="AE310" s="42"/>
      <c r="AF310" s="46"/>
      <c r="AG310" s="46"/>
      <c r="AH310" s="46"/>
      <c r="AI310" s="46"/>
      <c r="AJ310" s="46"/>
      <c r="AK310" s="42"/>
      <c r="AL310" s="46"/>
      <c r="AM310" s="46"/>
      <c r="AN310" s="42"/>
      <c r="AO310" s="46"/>
      <c r="AP310" s="46"/>
      <c r="AQ310" s="42"/>
      <c r="AR310" s="46"/>
      <c r="AS310" s="46"/>
      <c r="AT310" s="42"/>
      <c r="AU310" s="46"/>
      <c r="AV310" s="46"/>
      <c r="AW310" s="42"/>
      <c r="AX310" s="42"/>
      <c r="AY310" s="42"/>
      <c r="AZ310" s="42"/>
      <c r="BA310" s="46"/>
      <c r="BB310" s="46"/>
      <c r="BC310" s="42"/>
      <c r="BD310" s="46"/>
      <c r="BE310" s="42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139"/>
      <c r="BU310" s="139"/>
      <c r="BV310" s="46"/>
      <c r="BW310" s="139"/>
      <c r="BX310" s="139"/>
      <c r="BY310" s="46"/>
      <c r="BZ310" s="139"/>
      <c r="CA310" s="139"/>
      <c r="CB310" s="46"/>
      <c r="CC310" s="139"/>
      <c r="CD310" s="139"/>
      <c r="CE310" s="46"/>
      <c r="CF310" s="139"/>
      <c r="CG310" s="139"/>
      <c r="CH310" s="46"/>
      <c r="CI310" s="139"/>
      <c r="CJ310" s="139"/>
      <c r="CK310" s="46"/>
      <c r="CL310" s="139"/>
      <c r="CM310" s="139"/>
      <c r="CN310" s="46"/>
      <c r="CO310" s="139"/>
      <c r="CP310" s="139"/>
      <c r="CQ310" s="46"/>
      <c r="CR310" s="139"/>
      <c r="CS310" s="139"/>
      <c r="CT310" s="46"/>
      <c r="CU310" s="139"/>
      <c r="CV310" s="139"/>
      <c r="CW310" s="46"/>
      <c r="CX310" s="46"/>
      <c r="CY310" s="46"/>
      <c r="CZ310" s="46">
        <v>2016</v>
      </c>
      <c r="DA310" s="42">
        <v>2016</v>
      </c>
      <c r="DB310" s="42">
        <f t="shared" si="1327"/>
        <v>100</v>
      </c>
      <c r="DC310" s="46"/>
      <c r="DD310" s="139"/>
      <c r="DE310" s="139"/>
      <c r="DF310" s="46"/>
      <c r="DG310" s="139"/>
      <c r="DH310" s="139"/>
      <c r="DI310" s="46"/>
      <c r="DJ310" s="46"/>
      <c r="DK310" s="46"/>
      <c r="DL310" s="46"/>
      <c r="DM310" s="46"/>
      <c r="DN310" s="46"/>
      <c r="DO310" s="46"/>
      <c r="DP310" s="139"/>
      <c r="DQ310" s="139"/>
      <c r="DR310" s="46"/>
      <c r="DS310" s="139"/>
      <c r="DT310" s="139"/>
      <c r="DU310" s="46"/>
      <c r="DV310" s="139"/>
      <c r="DW310" s="139"/>
      <c r="DX310" s="46"/>
      <c r="DY310" s="139"/>
      <c r="DZ310" s="139"/>
      <c r="EA310" s="46"/>
      <c r="EB310" s="46"/>
      <c r="EC310" s="46"/>
      <c r="ED310" s="46"/>
      <c r="EE310" s="46"/>
      <c r="EF310" s="42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2"/>
      <c r="EY310" s="46"/>
      <c r="EZ310" s="46"/>
      <c r="FA310" s="42"/>
      <c r="FB310" s="46"/>
      <c r="FC310" s="46"/>
      <c r="FD310" s="42"/>
      <c r="FE310" s="46"/>
      <c r="FF310" s="46"/>
      <c r="FG310" s="42"/>
      <c r="FH310" s="46"/>
      <c r="FI310" s="46"/>
      <c r="FJ310" s="42"/>
      <c r="FK310" s="46"/>
      <c r="FL310" s="46"/>
      <c r="FM310" s="42"/>
      <c r="FN310" s="46"/>
      <c r="FO310" s="46"/>
      <c r="FP310" s="42"/>
      <c r="FQ310" s="46"/>
      <c r="FR310" s="46"/>
      <c r="FS310" s="42"/>
      <c r="FT310" s="46"/>
      <c r="FU310" s="46"/>
      <c r="FV310" s="42"/>
      <c r="FW310" s="46"/>
      <c r="FX310" s="46"/>
      <c r="FY310" s="42"/>
      <c r="FZ310" s="46"/>
      <c r="GA310" s="46"/>
      <c r="GB310" s="42"/>
      <c r="GC310" s="46"/>
      <c r="GD310" s="46"/>
      <c r="GE310" s="42"/>
      <c r="GF310" s="46"/>
      <c r="GG310" s="46"/>
      <c r="GH310" s="42"/>
      <c r="GI310" s="46"/>
      <c r="GJ310" s="46"/>
      <c r="GK310" s="42"/>
      <c r="GL310" s="46"/>
      <c r="GM310" s="46"/>
      <c r="GN310" s="42"/>
      <c r="GO310" s="46"/>
      <c r="GP310" s="139"/>
      <c r="GQ310" s="139"/>
      <c r="GR310" s="46"/>
      <c r="GS310" s="139"/>
      <c r="GT310" s="139"/>
      <c r="GU310" s="46"/>
      <c r="GV310" s="46"/>
      <c r="GW310" s="42"/>
      <c r="GX310" s="46"/>
      <c r="GY310" s="46"/>
      <c r="GZ310" s="42"/>
      <c r="HA310" s="46"/>
      <c r="HB310" s="46"/>
      <c r="HC310" s="42"/>
      <c r="HD310" s="46"/>
      <c r="HE310" s="46"/>
      <c r="HF310" s="42"/>
      <c r="HG310" s="46"/>
      <c r="HH310" s="46"/>
      <c r="HI310" s="42"/>
      <c r="HJ310" s="46"/>
      <c r="HK310" s="46"/>
      <c r="HL310" s="42"/>
      <c r="HM310" s="46"/>
      <c r="HN310" s="46"/>
      <c r="HO310" s="42"/>
      <c r="HP310" s="46"/>
      <c r="HQ310" s="46"/>
      <c r="HR310" s="42"/>
      <c r="HS310" s="46"/>
      <c r="HT310" s="46"/>
      <c r="HU310" s="42"/>
    </row>
    <row r="311" spans="1:229" s="18" customFormat="1" ht="15.75" x14ac:dyDescent="0.25">
      <c r="A311" s="23" t="s">
        <v>521</v>
      </c>
      <c r="B311" s="159">
        <f t="shared" si="1188"/>
        <v>4810</v>
      </c>
      <c r="C311" s="159">
        <f t="shared" si="1189"/>
        <v>4810</v>
      </c>
      <c r="D311" s="42">
        <f t="shared" si="230"/>
        <v>100</v>
      </c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6"/>
      <c r="Z311" s="42"/>
      <c r="AA311" s="42"/>
      <c r="AB311" s="42"/>
      <c r="AC311" s="42"/>
      <c r="AD311" s="42"/>
      <c r="AE311" s="42"/>
      <c r="AF311" s="42"/>
      <c r="AG311" s="42"/>
      <c r="AH311" s="46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>
        <v>973</v>
      </c>
      <c r="AY311" s="42">
        <v>973</v>
      </c>
      <c r="AZ311" s="42">
        <f t="shared" si="1199"/>
        <v>100</v>
      </c>
      <c r="BA311" s="42"/>
      <c r="BB311" s="42"/>
      <c r="BC311" s="42"/>
      <c r="BD311" s="143"/>
      <c r="BE311" s="143"/>
      <c r="BF311" s="143"/>
      <c r="BG311" s="42"/>
      <c r="BH311" s="42"/>
      <c r="BI311" s="140"/>
      <c r="BJ311" s="42"/>
      <c r="BK311" s="42"/>
      <c r="BL311" s="140"/>
      <c r="BM311" s="42"/>
      <c r="BN311" s="42"/>
      <c r="BO311" s="140"/>
      <c r="BP311" s="42"/>
      <c r="BQ311" s="42"/>
      <c r="BR311" s="140"/>
      <c r="BS311" s="42"/>
      <c r="BT311" s="42"/>
      <c r="BU311" s="140"/>
      <c r="BV311" s="42"/>
      <c r="BW311" s="42"/>
      <c r="BX311" s="140"/>
      <c r="BY311" s="42"/>
      <c r="BZ311" s="42"/>
      <c r="CA311" s="140"/>
      <c r="CB311" s="42"/>
      <c r="CC311" s="42"/>
      <c r="CD311" s="140"/>
      <c r="CE311" s="42"/>
      <c r="CF311" s="42"/>
      <c r="CG311" s="140"/>
      <c r="CH311" s="42"/>
      <c r="CI311" s="42"/>
      <c r="CJ311" s="140"/>
      <c r="CK311" s="42"/>
      <c r="CL311" s="42"/>
      <c r="CM311" s="140"/>
      <c r="CN311" s="42"/>
      <c r="CO311" s="42"/>
      <c r="CP311" s="140"/>
      <c r="CQ311" s="46"/>
      <c r="CR311" s="42"/>
      <c r="CS311" s="140"/>
      <c r="CT311" s="46"/>
      <c r="CU311" s="42"/>
      <c r="CV311" s="140"/>
      <c r="CW311" s="46"/>
      <c r="CX311" s="42"/>
      <c r="CY311" s="140"/>
      <c r="CZ311" s="46">
        <v>3837</v>
      </c>
      <c r="DA311" s="42">
        <v>3837</v>
      </c>
      <c r="DB311" s="42">
        <f t="shared" si="1327"/>
        <v>100</v>
      </c>
      <c r="DC311" s="46"/>
      <c r="DD311" s="42"/>
      <c r="DE311" s="140"/>
      <c r="DF311" s="46"/>
      <c r="DG311" s="42"/>
      <c r="DH311" s="140"/>
      <c r="DI311" s="42"/>
      <c r="DJ311" s="42"/>
      <c r="DK311" s="140"/>
      <c r="DL311" s="42"/>
      <c r="DM311" s="42"/>
      <c r="DN311" s="140"/>
      <c r="DO311" s="46"/>
      <c r="DP311" s="42"/>
      <c r="DQ311" s="140"/>
      <c r="DR311" s="46"/>
      <c r="DS311" s="42"/>
      <c r="DT311" s="140"/>
      <c r="DU311" s="46"/>
      <c r="DV311" s="42"/>
      <c r="DW311" s="140"/>
      <c r="DX311" s="46"/>
      <c r="DY311" s="42"/>
      <c r="DZ311" s="140"/>
      <c r="EA311" s="42"/>
      <c r="EB311" s="42"/>
      <c r="EC311" s="140"/>
      <c r="ED311" s="42"/>
      <c r="EE311" s="42"/>
      <c r="EF311" s="42"/>
      <c r="EG311" s="42"/>
      <c r="EH311" s="42"/>
      <c r="EI311" s="140"/>
      <c r="EJ311" s="42"/>
      <c r="EK311" s="42"/>
      <c r="EL311" s="140"/>
      <c r="EM311" s="42"/>
      <c r="EN311" s="42"/>
      <c r="EO311" s="140"/>
      <c r="EP311" s="42"/>
      <c r="EQ311" s="42"/>
      <c r="ER311" s="140"/>
      <c r="ES311" s="42"/>
      <c r="ET311" s="42"/>
      <c r="EU311" s="140"/>
      <c r="EV311" s="42"/>
      <c r="EW311" s="42"/>
      <c r="EX311" s="42"/>
      <c r="EY311" s="42"/>
      <c r="EZ311" s="42"/>
      <c r="FA311" s="42"/>
      <c r="FB311" s="42"/>
      <c r="FC311" s="42"/>
      <c r="FD311" s="42"/>
      <c r="FE311" s="42"/>
      <c r="FF311" s="42"/>
      <c r="FG311" s="42"/>
      <c r="FH311" s="42"/>
      <c r="FI311" s="42"/>
      <c r="FJ311" s="42"/>
      <c r="FK311" s="42"/>
      <c r="FL311" s="42"/>
      <c r="FM311" s="42"/>
      <c r="FN311" s="42"/>
      <c r="FO311" s="42"/>
      <c r="FP311" s="42"/>
      <c r="FQ311" s="42"/>
      <c r="FR311" s="42"/>
      <c r="FS311" s="42"/>
      <c r="FT311" s="42"/>
      <c r="FU311" s="42"/>
      <c r="FV311" s="42"/>
      <c r="FW311" s="42"/>
      <c r="FX311" s="42"/>
      <c r="FY311" s="42"/>
      <c r="FZ311" s="42"/>
      <c r="GA311" s="42"/>
      <c r="GB311" s="42"/>
      <c r="GC311" s="42"/>
      <c r="GD311" s="42"/>
      <c r="GE311" s="42"/>
      <c r="GF311" s="42"/>
      <c r="GG311" s="42"/>
      <c r="GH311" s="42"/>
      <c r="GI311" s="42"/>
      <c r="GJ311" s="42"/>
      <c r="GK311" s="42"/>
      <c r="GL311" s="42"/>
      <c r="GM311" s="42"/>
      <c r="GN311" s="42"/>
      <c r="GO311" s="46"/>
      <c r="GP311" s="42"/>
      <c r="GQ311" s="140"/>
      <c r="GR311" s="46"/>
      <c r="GS311" s="42"/>
      <c r="GT311" s="140"/>
      <c r="GU311" s="42"/>
      <c r="GV311" s="42"/>
      <c r="GW311" s="42"/>
      <c r="GX311" s="42"/>
      <c r="GY311" s="42"/>
      <c r="GZ311" s="42"/>
      <c r="HA311" s="42"/>
      <c r="HB311" s="42"/>
      <c r="HC311" s="42"/>
      <c r="HD311" s="42"/>
      <c r="HE311" s="42"/>
      <c r="HF311" s="42"/>
      <c r="HG311" s="42"/>
      <c r="HH311" s="42"/>
      <c r="HI311" s="42"/>
      <c r="HJ311" s="42"/>
      <c r="HK311" s="42"/>
      <c r="HL311" s="42"/>
      <c r="HM311" s="42"/>
      <c r="HN311" s="42"/>
      <c r="HO311" s="42"/>
      <c r="HP311" s="42"/>
      <c r="HQ311" s="42"/>
      <c r="HR311" s="42"/>
      <c r="HS311" s="42"/>
      <c r="HT311" s="42"/>
      <c r="HU311" s="42"/>
    </row>
    <row r="312" spans="1:229" s="18" customFormat="1" ht="15.75" x14ac:dyDescent="0.25">
      <c r="A312" s="23" t="s">
        <v>524</v>
      </c>
      <c r="B312" s="159">
        <f t="shared" si="1188"/>
        <v>6651.9</v>
      </c>
      <c r="C312" s="159">
        <f t="shared" si="1189"/>
        <v>6651.9</v>
      </c>
      <c r="D312" s="42">
        <f t="shared" si="230"/>
        <v>100</v>
      </c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6"/>
      <c r="Z312" s="42"/>
      <c r="AA312" s="42"/>
      <c r="AB312" s="42"/>
      <c r="AC312" s="42"/>
      <c r="AD312" s="42"/>
      <c r="AE312" s="42"/>
      <c r="AF312" s="42"/>
      <c r="AG312" s="42"/>
      <c r="AH312" s="46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>
        <v>399.9</v>
      </c>
      <c r="AY312" s="42">
        <v>399.9</v>
      </c>
      <c r="AZ312" s="42">
        <f t="shared" si="1199"/>
        <v>100</v>
      </c>
      <c r="BA312" s="42"/>
      <c r="BB312" s="42"/>
      <c r="BC312" s="42"/>
      <c r="BD312" s="143"/>
      <c r="BE312" s="143"/>
      <c r="BF312" s="143"/>
      <c r="BG312" s="42"/>
      <c r="BH312" s="42"/>
      <c r="BI312" s="140"/>
      <c r="BJ312" s="42"/>
      <c r="BK312" s="42"/>
      <c r="BL312" s="140"/>
      <c r="BM312" s="42"/>
      <c r="BN312" s="42"/>
      <c r="BO312" s="140"/>
      <c r="BP312" s="42"/>
      <c r="BQ312" s="42"/>
      <c r="BR312" s="140"/>
      <c r="BS312" s="42"/>
      <c r="BT312" s="42"/>
      <c r="BU312" s="140"/>
      <c r="BV312" s="42"/>
      <c r="BW312" s="42"/>
      <c r="BX312" s="140"/>
      <c r="BY312" s="42"/>
      <c r="BZ312" s="42"/>
      <c r="CA312" s="140"/>
      <c r="CB312" s="42"/>
      <c r="CC312" s="42"/>
      <c r="CD312" s="140"/>
      <c r="CE312" s="42"/>
      <c r="CF312" s="42"/>
      <c r="CG312" s="140"/>
      <c r="CH312" s="42"/>
      <c r="CI312" s="42"/>
      <c r="CJ312" s="140"/>
      <c r="CK312" s="42"/>
      <c r="CL312" s="42"/>
      <c r="CM312" s="140"/>
      <c r="CN312" s="42"/>
      <c r="CO312" s="42"/>
      <c r="CP312" s="140"/>
      <c r="CQ312" s="46"/>
      <c r="CR312" s="42"/>
      <c r="CS312" s="140"/>
      <c r="CT312" s="46"/>
      <c r="CU312" s="42"/>
      <c r="CV312" s="140"/>
      <c r="CW312" s="46"/>
      <c r="CX312" s="42"/>
      <c r="CY312" s="140"/>
      <c r="CZ312" s="46">
        <v>6252</v>
      </c>
      <c r="DA312" s="42">
        <v>6252</v>
      </c>
      <c r="DB312" s="42">
        <f t="shared" si="1327"/>
        <v>100</v>
      </c>
      <c r="DC312" s="46"/>
      <c r="DD312" s="42"/>
      <c r="DE312" s="140"/>
      <c r="DF312" s="46"/>
      <c r="DG312" s="42"/>
      <c r="DH312" s="140"/>
      <c r="DI312" s="42"/>
      <c r="DJ312" s="42"/>
      <c r="DK312" s="140"/>
      <c r="DL312" s="42"/>
      <c r="DM312" s="42"/>
      <c r="DN312" s="140"/>
      <c r="DO312" s="46"/>
      <c r="DP312" s="42"/>
      <c r="DQ312" s="140"/>
      <c r="DR312" s="46"/>
      <c r="DS312" s="42"/>
      <c r="DT312" s="140"/>
      <c r="DU312" s="46"/>
      <c r="DV312" s="42"/>
      <c r="DW312" s="140"/>
      <c r="DX312" s="46"/>
      <c r="DY312" s="42"/>
      <c r="DZ312" s="140"/>
      <c r="EA312" s="42"/>
      <c r="EB312" s="42"/>
      <c r="EC312" s="140"/>
      <c r="ED312" s="42"/>
      <c r="EE312" s="42"/>
      <c r="EF312" s="42"/>
      <c r="EG312" s="42"/>
      <c r="EH312" s="42"/>
      <c r="EI312" s="140"/>
      <c r="EJ312" s="42"/>
      <c r="EK312" s="42"/>
      <c r="EL312" s="140"/>
      <c r="EM312" s="42"/>
      <c r="EN312" s="42"/>
      <c r="EO312" s="140"/>
      <c r="EP312" s="42"/>
      <c r="EQ312" s="42"/>
      <c r="ER312" s="140"/>
      <c r="ES312" s="42"/>
      <c r="ET312" s="42"/>
      <c r="EU312" s="140"/>
      <c r="EV312" s="42"/>
      <c r="EW312" s="42"/>
      <c r="EX312" s="42"/>
      <c r="EY312" s="42"/>
      <c r="EZ312" s="42"/>
      <c r="FA312" s="42"/>
      <c r="FB312" s="42"/>
      <c r="FC312" s="42"/>
      <c r="FD312" s="42"/>
      <c r="FE312" s="42"/>
      <c r="FF312" s="42"/>
      <c r="FG312" s="42"/>
      <c r="FH312" s="42"/>
      <c r="FI312" s="42"/>
      <c r="FJ312" s="42"/>
      <c r="FK312" s="42"/>
      <c r="FL312" s="42"/>
      <c r="FM312" s="42"/>
      <c r="FN312" s="42"/>
      <c r="FO312" s="42"/>
      <c r="FP312" s="42"/>
      <c r="FQ312" s="42"/>
      <c r="FR312" s="42"/>
      <c r="FS312" s="42"/>
      <c r="FT312" s="42"/>
      <c r="FU312" s="42"/>
      <c r="FV312" s="42"/>
      <c r="FW312" s="42"/>
      <c r="FX312" s="42"/>
      <c r="FY312" s="42"/>
      <c r="FZ312" s="42"/>
      <c r="GA312" s="42"/>
      <c r="GB312" s="42"/>
      <c r="GC312" s="42"/>
      <c r="GD312" s="42"/>
      <c r="GE312" s="42"/>
      <c r="GF312" s="42"/>
      <c r="GG312" s="42"/>
      <c r="GH312" s="42"/>
      <c r="GI312" s="42"/>
      <c r="GJ312" s="42"/>
      <c r="GK312" s="42"/>
      <c r="GL312" s="42"/>
      <c r="GM312" s="42"/>
      <c r="GN312" s="42"/>
      <c r="GO312" s="46"/>
      <c r="GP312" s="42"/>
      <c r="GQ312" s="140"/>
      <c r="GR312" s="46"/>
      <c r="GS312" s="42"/>
      <c r="GT312" s="140"/>
      <c r="GU312" s="42"/>
      <c r="GV312" s="42"/>
      <c r="GW312" s="42"/>
      <c r="GX312" s="42"/>
      <c r="GY312" s="42"/>
      <c r="GZ312" s="42"/>
      <c r="HA312" s="42"/>
      <c r="HB312" s="42"/>
      <c r="HC312" s="42"/>
      <c r="HD312" s="42"/>
      <c r="HE312" s="42"/>
      <c r="HF312" s="42"/>
      <c r="HG312" s="42"/>
      <c r="HH312" s="42"/>
      <c r="HI312" s="42"/>
      <c r="HJ312" s="42"/>
      <c r="HK312" s="42"/>
      <c r="HL312" s="42"/>
      <c r="HM312" s="42"/>
      <c r="HN312" s="42"/>
      <c r="HO312" s="42"/>
      <c r="HP312" s="42"/>
      <c r="HQ312" s="42"/>
      <c r="HR312" s="42"/>
      <c r="HS312" s="42"/>
      <c r="HT312" s="42"/>
      <c r="HU312" s="42"/>
    </row>
    <row r="313" spans="1:229" s="18" customFormat="1" ht="15.75" x14ac:dyDescent="0.25">
      <c r="A313" s="23" t="s">
        <v>522</v>
      </c>
      <c r="B313" s="159">
        <f t="shared" si="1188"/>
        <v>3075</v>
      </c>
      <c r="C313" s="159">
        <f t="shared" si="1189"/>
        <v>3075</v>
      </c>
      <c r="D313" s="42">
        <f t="shared" si="230"/>
        <v>100</v>
      </c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6"/>
      <c r="Z313" s="42"/>
      <c r="AA313" s="42"/>
      <c r="AB313" s="42"/>
      <c r="AC313" s="42"/>
      <c r="AD313" s="42"/>
      <c r="AE313" s="42"/>
      <c r="AF313" s="42"/>
      <c r="AG313" s="42"/>
      <c r="AH313" s="46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143"/>
      <c r="BE313" s="143"/>
      <c r="BF313" s="143"/>
      <c r="BG313" s="42"/>
      <c r="BH313" s="42"/>
      <c r="BI313" s="140"/>
      <c r="BJ313" s="42"/>
      <c r="BK313" s="42"/>
      <c r="BL313" s="140"/>
      <c r="BM313" s="42"/>
      <c r="BN313" s="42"/>
      <c r="BO313" s="140"/>
      <c r="BP313" s="42"/>
      <c r="BQ313" s="42"/>
      <c r="BR313" s="140"/>
      <c r="BS313" s="42"/>
      <c r="BT313" s="42"/>
      <c r="BU313" s="140"/>
      <c r="BV313" s="42"/>
      <c r="BW313" s="42"/>
      <c r="BX313" s="140"/>
      <c r="BY313" s="42"/>
      <c r="BZ313" s="42"/>
      <c r="CA313" s="140"/>
      <c r="CB313" s="42"/>
      <c r="CC313" s="42"/>
      <c r="CD313" s="140"/>
      <c r="CE313" s="42"/>
      <c r="CF313" s="42"/>
      <c r="CG313" s="140"/>
      <c r="CH313" s="42"/>
      <c r="CI313" s="42"/>
      <c r="CJ313" s="140"/>
      <c r="CK313" s="42"/>
      <c r="CL313" s="42"/>
      <c r="CM313" s="140"/>
      <c r="CN313" s="42"/>
      <c r="CO313" s="42"/>
      <c r="CP313" s="140"/>
      <c r="CQ313" s="46"/>
      <c r="CR313" s="42"/>
      <c r="CS313" s="140"/>
      <c r="CT313" s="46"/>
      <c r="CU313" s="42"/>
      <c r="CV313" s="140"/>
      <c r="CW313" s="46"/>
      <c r="CX313" s="42"/>
      <c r="CY313" s="140"/>
      <c r="CZ313" s="46">
        <v>3075</v>
      </c>
      <c r="DA313" s="42">
        <v>3075</v>
      </c>
      <c r="DB313" s="42">
        <f t="shared" si="1327"/>
        <v>100</v>
      </c>
      <c r="DC313" s="46"/>
      <c r="DD313" s="42"/>
      <c r="DE313" s="140"/>
      <c r="DF313" s="46"/>
      <c r="DG313" s="42"/>
      <c r="DH313" s="140"/>
      <c r="DI313" s="42"/>
      <c r="DJ313" s="42"/>
      <c r="DK313" s="140"/>
      <c r="DL313" s="42"/>
      <c r="DM313" s="42"/>
      <c r="DN313" s="140"/>
      <c r="DO313" s="46"/>
      <c r="DP313" s="42"/>
      <c r="DQ313" s="140"/>
      <c r="DR313" s="46"/>
      <c r="DS313" s="42"/>
      <c r="DT313" s="140"/>
      <c r="DU313" s="46"/>
      <c r="DV313" s="42"/>
      <c r="DW313" s="140"/>
      <c r="DX313" s="46"/>
      <c r="DY313" s="42"/>
      <c r="DZ313" s="140"/>
      <c r="EA313" s="42"/>
      <c r="EB313" s="42"/>
      <c r="EC313" s="140"/>
      <c r="ED313" s="42"/>
      <c r="EE313" s="42"/>
      <c r="EF313" s="140"/>
      <c r="EG313" s="42"/>
      <c r="EH313" s="42"/>
      <c r="EI313" s="140"/>
      <c r="EJ313" s="42"/>
      <c r="EK313" s="42"/>
      <c r="EL313" s="140"/>
      <c r="EM313" s="42"/>
      <c r="EN313" s="42"/>
      <c r="EO313" s="140"/>
      <c r="EP313" s="42"/>
      <c r="EQ313" s="42"/>
      <c r="ER313" s="140"/>
      <c r="ES313" s="42"/>
      <c r="ET313" s="42"/>
      <c r="EU313" s="140"/>
      <c r="EV313" s="42"/>
      <c r="EW313" s="42"/>
      <c r="EX313" s="42"/>
      <c r="EY313" s="42"/>
      <c r="EZ313" s="42"/>
      <c r="FA313" s="42"/>
      <c r="FB313" s="42"/>
      <c r="FC313" s="42"/>
      <c r="FD313" s="42"/>
      <c r="FE313" s="42"/>
      <c r="FF313" s="42"/>
      <c r="FG313" s="42"/>
      <c r="FH313" s="42"/>
      <c r="FI313" s="42"/>
      <c r="FJ313" s="42"/>
      <c r="FK313" s="42"/>
      <c r="FL313" s="42"/>
      <c r="FM313" s="42"/>
      <c r="FN313" s="42"/>
      <c r="FO313" s="42"/>
      <c r="FP313" s="42"/>
      <c r="FQ313" s="42"/>
      <c r="FR313" s="42"/>
      <c r="FS313" s="42"/>
      <c r="FT313" s="42"/>
      <c r="FU313" s="42"/>
      <c r="FV313" s="42"/>
      <c r="FW313" s="42"/>
      <c r="FX313" s="42"/>
      <c r="FY313" s="42"/>
      <c r="FZ313" s="42"/>
      <c r="GA313" s="42"/>
      <c r="GB313" s="42"/>
      <c r="GC313" s="42"/>
      <c r="GD313" s="42"/>
      <c r="GE313" s="42"/>
      <c r="GF313" s="42"/>
      <c r="GG313" s="42"/>
      <c r="GH313" s="42"/>
      <c r="GI313" s="42"/>
      <c r="GJ313" s="42"/>
      <c r="GK313" s="42"/>
      <c r="GL313" s="42"/>
      <c r="GM313" s="42"/>
      <c r="GN313" s="42"/>
      <c r="GO313" s="46"/>
      <c r="GP313" s="42"/>
      <c r="GQ313" s="140"/>
      <c r="GR313" s="46"/>
      <c r="GS313" s="42"/>
      <c r="GT313" s="140"/>
      <c r="GU313" s="42"/>
      <c r="GV313" s="42"/>
      <c r="GW313" s="42"/>
      <c r="GX313" s="42"/>
      <c r="GY313" s="42"/>
      <c r="GZ313" s="42"/>
      <c r="HA313" s="42"/>
      <c r="HB313" s="42"/>
      <c r="HC313" s="42"/>
      <c r="HD313" s="42"/>
      <c r="HE313" s="42"/>
      <c r="HF313" s="42"/>
      <c r="HG313" s="42"/>
      <c r="HH313" s="42"/>
      <c r="HI313" s="42"/>
      <c r="HJ313" s="42"/>
      <c r="HK313" s="42"/>
      <c r="HL313" s="42"/>
      <c r="HM313" s="42"/>
      <c r="HN313" s="42"/>
      <c r="HO313" s="42"/>
      <c r="HP313" s="42"/>
      <c r="HQ313" s="42"/>
      <c r="HR313" s="42"/>
      <c r="HS313" s="42"/>
      <c r="HT313" s="42"/>
      <c r="HU313" s="42"/>
    </row>
    <row r="314" spans="1:229" s="18" customFormat="1" ht="15.75" x14ac:dyDescent="0.25">
      <c r="A314" s="23" t="s">
        <v>354</v>
      </c>
      <c r="B314" s="159">
        <f t="shared" si="1188"/>
        <v>11400</v>
      </c>
      <c r="C314" s="159">
        <f t="shared" si="1189"/>
        <v>11400</v>
      </c>
      <c r="D314" s="42">
        <f>C314/B314*100</f>
        <v>100</v>
      </c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6"/>
      <c r="Z314" s="42"/>
      <c r="AA314" s="42"/>
      <c r="AB314" s="42"/>
      <c r="AC314" s="42"/>
      <c r="AD314" s="42"/>
      <c r="AE314" s="42"/>
      <c r="AF314" s="42"/>
      <c r="AG314" s="42"/>
      <c r="AH314" s="46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>
        <v>1400</v>
      </c>
      <c r="AY314" s="42">
        <v>1400</v>
      </c>
      <c r="AZ314" s="42">
        <f t="shared" si="1199"/>
        <v>100</v>
      </c>
      <c r="BA314" s="42">
        <v>10000</v>
      </c>
      <c r="BB314" s="42">
        <v>10000</v>
      </c>
      <c r="BC314" s="42">
        <f>BB314/BA314*100</f>
        <v>100</v>
      </c>
      <c r="BD314" s="143"/>
      <c r="BE314" s="143"/>
      <c r="BF314" s="143"/>
      <c r="BG314" s="42"/>
      <c r="BH314" s="42"/>
      <c r="BI314" s="140"/>
      <c r="BJ314" s="42"/>
      <c r="BK314" s="42"/>
      <c r="BL314" s="140"/>
      <c r="BM314" s="42"/>
      <c r="BN314" s="42"/>
      <c r="BO314" s="140"/>
      <c r="BP314" s="42"/>
      <c r="BQ314" s="42"/>
      <c r="BR314" s="140"/>
      <c r="BS314" s="42"/>
      <c r="BT314" s="42"/>
      <c r="BU314" s="42"/>
      <c r="BV314" s="42"/>
      <c r="BW314" s="42"/>
      <c r="BX314" s="42"/>
      <c r="BY314" s="42"/>
      <c r="BZ314" s="42"/>
      <c r="CA314" s="140"/>
      <c r="CB314" s="42"/>
      <c r="CC314" s="42"/>
      <c r="CD314" s="140"/>
      <c r="CE314" s="42"/>
      <c r="CF314" s="42"/>
      <c r="CG314" s="140"/>
      <c r="CH314" s="42"/>
      <c r="CI314" s="42"/>
      <c r="CJ314" s="140"/>
      <c r="CK314" s="46"/>
      <c r="CL314" s="42"/>
      <c r="CM314" s="140"/>
      <c r="CN314" s="42"/>
      <c r="CO314" s="42"/>
      <c r="CP314" s="140"/>
      <c r="CQ314" s="46"/>
      <c r="CR314" s="42"/>
      <c r="CS314" s="140"/>
      <c r="CT314" s="46"/>
      <c r="CU314" s="42"/>
      <c r="CV314" s="140"/>
      <c r="CW314" s="46"/>
      <c r="CX314" s="42"/>
      <c r="CY314" s="140"/>
      <c r="CZ314" s="46"/>
      <c r="DA314" s="42"/>
      <c r="DB314" s="42"/>
      <c r="DC314" s="46"/>
      <c r="DD314" s="42"/>
      <c r="DE314" s="140"/>
      <c r="DF314" s="46"/>
      <c r="DG314" s="42"/>
      <c r="DH314" s="140"/>
      <c r="DI314" s="42"/>
      <c r="DJ314" s="42"/>
      <c r="DK314" s="140"/>
      <c r="DL314" s="42"/>
      <c r="DM314" s="42"/>
      <c r="DN314" s="140"/>
      <c r="DO314" s="46"/>
      <c r="DP314" s="42"/>
      <c r="DQ314" s="140"/>
      <c r="DR314" s="46"/>
      <c r="DS314" s="42"/>
      <c r="DT314" s="140"/>
      <c r="DU314" s="46"/>
      <c r="DV314" s="42"/>
      <c r="DW314" s="140"/>
      <c r="DX314" s="46"/>
      <c r="DY314" s="42"/>
      <c r="DZ314" s="140"/>
      <c r="EA314" s="42"/>
      <c r="EB314" s="42"/>
      <c r="EC314" s="140"/>
      <c r="ED314" s="42"/>
      <c r="EE314" s="42"/>
      <c r="EF314" s="140"/>
      <c r="EG314" s="42"/>
      <c r="EH314" s="42"/>
      <c r="EI314" s="140"/>
      <c r="EJ314" s="42"/>
      <c r="EK314" s="42"/>
      <c r="EL314" s="140"/>
      <c r="EM314" s="42"/>
      <c r="EN314" s="42"/>
      <c r="EO314" s="140"/>
      <c r="EP314" s="42"/>
      <c r="EQ314" s="42"/>
      <c r="ER314" s="140"/>
      <c r="ES314" s="42"/>
      <c r="ET314" s="42"/>
      <c r="EU314" s="140"/>
      <c r="EV314" s="42"/>
      <c r="EW314" s="42"/>
      <c r="EX314" s="42"/>
      <c r="EY314" s="42"/>
      <c r="EZ314" s="42"/>
      <c r="FA314" s="42"/>
      <c r="FB314" s="42"/>
      <c r="FC314" s="42"/>
      <c r="FD314" s="42"/>
      <c r="FE314" s="42"/>
      <c r="FF314" s="42"/>
      <c r="FG314" s="42"/>
      <c r="FH314" s="42"/>
      <c r="FI314" s="42"/>
      <c r="FJ314" s="42"/>
      <c r="FK314" s="42"/>
      <c r="FL314" s="42"/>
      <c r="FM314" s="42"/>
      <c r="FN314" s="42"/>
      <c r="FO314" s="42"/>
      <c r="FP314" s="42"/>
      <c r="FQ314" s="42"/>
      <c r="FR314" s="42"/>
      <c r="FS314" s="42"/>
      <c r="FT314" s="42"/>
      <c r="FU314" s="42"/>
      <c r="FV314" s="42"/>
      <c r="FW314" s="42"/>
      <c r="FX314" s="42"/>
      <c r="FY314" s="42"/>
      <c r="FZ314" s="42"/>
      <c r="GA314" s="42"/>
      <c r="GB314" s="42"/>
      <c r="GC314" s="42"/>
      <c r="GD314" s="42"/>
      <c r="GE314" s="42"/>
      <c r="GF314" s="42"/>
      <c r="GG314" s="42"/>
      <c r="GH314" s="42"/>
      <c r="GI314" s="42"/>
      <c r="GJ314" s="42"/>
      <c r="GK314" s="42"/>
      <c r="GL314" s="42"/>
      <c r="GM314" s="42"/>
      <c r="GN314" s="42"/>
      <c r="GO314" s="46"/>
      <c r="GP314" s="42"/>
      <c r="GQ314" s="140"/>
      <c r="GR314" s="46"/>
      <c r="GS314" s="42"/>
      <c r="GT314" s="140"/>
      <c r="GU314" s="42"/>
      <c r="GV314" s="42"/>
      <c r="GW314" s="42"/>
      <c r="GX314" s="42"/>
      <c r="GY314" s="42"/>
      <c r="GZ314" s="42"/>
      <c r="HA314" s="42"/>
      <c r="HB314" s="42"/>
      <c r="HC314" s="42"/>
      <c r="HD314" s="42"/>
      <c r="HE314" s="42"/>
      <c r="HF314" s="42"/>
      <c r="HG314" s="42"/>
      <c r="HH314" s="42"/>
      <c r="HI314" s="42"/>
      <c r="HJ314" s="42"/>
      <c r="HK314" s="42"/>
      <c r="HL314" s="42"/>
      <c r="HM314" s="42"/>
      <c r="HN314" s="42"/>
      <c r="HO314" s="42"/>
      <c r="HP314" s="42"/>
      <c r="HQ314" s="42"/>
      <c r="HR314" s="42"/>
      <c r="HS314" s="42"/>
      <c r="HT314" s="42"/>
      <c r="HU314" s="42"/>
    </row>
    <row r="315" spans="1:229" s="18" customFormat="1" ht="15.75" x14ac:dyDescent="0.25">
      <c r="A315" s="23" t="s">
        <v>523</v>
      </c>
      <c r="B315" s="159">
        <f t="shared" si="1188"/>
        <v>2982</v>
      </c>
      <c r="C315" s="159">
        <f t="shared" si="1189"/>
        <v>2982</v>
      </c>
      <c r="D315" s="42">
        <f>C315/B315*100</f>
        <v>100</v>
      </c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6"/>
      <c r="Z315" s="42"/>
      <c r="AA315" s="42"/>
      <c r="AB315" s="42"/>
      <c r="AC315" s="42"/>
      <c r="AD315" s="42"/>
      <c r="AE315" s="42"/>
      <c r="AF315" s="42"/>
      <c r="AG315" s="42"/>
      <c r="AH315" s="46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143"/>
      <c r="BE315" s="143"/>
      <c r="BF315" s="143"/>
      <c r="BG315" s="42"/>
      <c r="BH315" s="42"/>
      <c r="BI315" s="140"/>
      <c r="BJ315" s="42"/>
      <c r="BK315" s="42"/>
      <c r="BL315" s="140"/>
      <c r="BM315" s="42"/>
      <c r="BN315" s="42"/>
      <c r="BO315" s="140"/>
      <c r="BP315" s="42"/>
      <c r="BQ315" s="42"/>
      <c r="BR315" s="140"/>
      <c r="BS315" s="42"/>
      <c r="BT315" s="42"/>
      <c r="BU315" s="42"/>
      <c r="BV315" s="42"/>
      <c r="BW315" s="42"/>
      <c r="BX315" s="42"/>
      <c r="BY315" s="42"/>
      <c r="BZ315" s="42"/>
      <c r="CA315" s="140"/>
      <c r="CB315" s="42"/>
      <c r="CC315" s="42"/>
      <c r="CD315" s="140"/>
      <c r="CE315" s="42"/>
      <c r="CF315" s="42"/>
      <c r="CG315" s="140"/>
      <c r="CH315" s="42"/>
      <c r="CI315" s="42"/>
      <c r="CJ315" s="140"/>
      <c r="CK315" s="42"/>
      <c r="CL315" s="42"/>
      <c r="CM315" s="140"/>
      <c r="CN315" s="42"/>
      <c r="CO315" s="42"/>
      <c r="CP315" s="140"/>
      <c r="CQ315" s="46"/>
      <c r="CR315" s="42"/>
      <c r="CS315" s="140"/>
      <c r="CT315" s="46"/>
      <c r="CU315" s="42"/>
      <c r="CV315" s="140"/>
      <c r="CW315" s="46"/>
      <c r="CX315" s="42"/>
      <c r="CY315" s="140"/>
      <c r="CZ315" s="46">
        <v>2982</v>
      </c>
      <c r="DA315" s="42">
        <v>2982</v>
      </c>
      <c r="DB315" s="42">
        <f t="shared" si="1327"/>
        <v>100</v>
      </c>
      <c r="DC315" s="46"/>
      <c r="DD315" s="42"/>
      <c r="DE315" s="140"/>
      <c r="DF315" s="46"/>
      <c r="DG315" s="42"/>
      <c r="DH315" s="140"/>
      <c r="DI315" s="42"/>
      <c r="DJ315" s="42"/>
      <c r="DK315" s="140"/>
      <c r="DL315" s="42"/>
      <c r="DM315" s="42"/>
      <c r="DN315" s="140"/>
      <c r="DO315" s="46"/>
      <c r="DP315" s="42"/>
      <c r="DQ315" s="140"/>
      <c r="DR315" s="46"/>
      <c r="DS315" s="42"/>
      <c r="DT315" s="140"/>
      <c r="DU315" s="46"/>
      <c r="DV315" s="42"/>
      <c r="DW315" s="140"/>
      <c r="DX315" s="46"/>
      <c r="DY315" s="42"/>
      <c r="DZ315" s="140"/>
      <c r="EA315" s="42"/>
      <c r="EB315" s="42"/>
      <c r="EC315" s="140"/>
      <c r="ED315" s="42"/>
      <c r="EE315" s="42"/>
      <c r="EF315" s="140"/>
      <c r="EG315" s="42"/>
      <c r="EH315" s="42"/>
      <c r="EI315" s="140"/>
      <c r="EJ315" s="42"/>
      <c r="EK315" s="42"/>
      <c r="EL315" s="140"/>
      <c r="EM315" s="42"/>
      <c r="EN315" s="42"/>
      <c r="EO315" s="140"/>
      <c r="EP315" s="42"/>
      <c r="EQ315" s="42"/>
      <c r="ER315" s="140"/>
      <c r="ES315" s="42"/>
      <c r="ET315" s="42"/>
      <c r="EU315" s="140"/>
      <c r="EV315" s="42"/>
      <c r="EW315" s="42"/>
      <c r="EX315" s="42"/>
      <c r="EY315" s="42"/>
      <c r="EZ315" s="42"/>
      <c r="FA315" s="42"/>
      <c r="FB315" s="42"/>
      <c r="FC315" s="42"/>
      <c r="FD315" s="42"/>
      <c r="FE315" s="42"/>
      <c r="FF315" s="42"/>
      <c r="FG315" s="42"/>
      <c r="FH315" s="42"/>
      <c r="FI315" s="42"/>
      <c r="FJ315" s="42"/>
      <c r="FK315" s="42"/>
      <c r="FL315" s="42"/>
      <c r="FM315" s="42"/>
      <c r="FN315" s="42"/>
      <c r="FO315" s="42"/>
      <c r="FP315" s="42"/>
      <c r="FQ315" s="42"/>
      <c r="FR315" s="42"/>
      <c r="FS315" s="42"/>
      <c r="FT315" s="42"/>
      <c r="FU315" s="42"/>
      <c r="FV315" s="42"/>
      <c r="FW315" s="42"/>
      <c r="FX315" s="42"/>
      <c r="FY315" s="42"/>
      <c r="FZ315" s="42"/>
      <c r="GA315" s="42"/>
      <c r="GB315" s="42"/>
      <c r="GC315" s="42"/>
      <c r="GD315" s="42"/>
      <c r="GE315" s="42"/>
      <c r="GF315" s="42"/>
      <c r="GG315" s="42"/>
      <c r="GH315" s="42"/>
      <c r="GI315" s="42"/>
      <c r="GJ315" s="42"/>
      <c r="GK315" s="42"/>
      <c r="GL315" s="42"/>
      <c r="GM315" s="42"/>
      <c r="GN315" s="42"/>
      <c r="GO315" s="46"/>
      <c r="GP315" s="42"/>
      <c r="GQ315" s="140"/>
      <c r="GR315" s="46"/>
      <c r="GS315" s="42"/>
      <c r="GT315" s="140"/>
      <c r="GU315" s="42"/>
      <c r="GV315" s="42"/>
      <c r="GW315" s="42"/>
      <c r="GX315" s="42"/>
      <c r="GY315" s="42"/>
      <c r="GZ315" s="42"/>
      <c r="HA315" s="42"/>
      <c r="HB315" s="42"/>
      <c r="HC315" s="42"/>
      <c r="HD315" s="42"/>
      <c r="HE315" s="42"/>
      <c r="HF315" s="42"/>
      <c r="HG315" s="42"/>
      <c r="HH315" s="42"/>
      <c r="HI315" s="42"/>
      <c r="HJ315" s="42"/>
      <c r="HK315" s="42"/>
      <c r="HL315" s="42"/>
      <c r="HM315" s="42"/>
      <c r="HN315" s="42"/>
      <c r="HO315" s="42"/>
      <c r="HP315" s="42"/>
      <c r="HQ315" s="42"/>
      <c r="HR315" s="42"/>
      <c r="HS315" s="42"/>
      <c r="HT315" s="42"/>
      <c r="HU315" s="42"/>
    </row>
    <row r="316" spans="1:229" s="19" customFormat="1" ht="31.5" x14ac:dyDescent="0.25">
      <c r="A316" s="22" t="s">
        <v>356</v>
      </c>
      <c r="B316" s="158">
        <f t="shared" si="1188"/>
        <v>210707.57214999999</v>
      </c>
      <c r="C316" s="158">
        <f t="shared" si="1189"/>
        <v>127253.80945000002</v>
      </c>
      <c r="D316" s="48">
        <f t="shared" ref="D316" si="1417">C316/B316*100</f>
        <v>60.393562581324645</v>
      </c>
      <c r="E316" s="49">
        <f t="shared" ref="E316:BF316" si="1418">E317+E318+E319+E320+E321+E322+E323+E324</f>
        <v>1609.1</v>
      </c>
      <c r="F316" s="49">
        <f t="shared" si="1418"/>
        <v>1609.1</v>
      </c>
      <c r="G316" s="48">
        <f>F316/E316*100</f>
        <v>100</v>
      </c>
      <c r="H316" s="49">
        <f t="shared" si="1418"/>
        <v>810.19361000000004</v>
      </c>
      <c r="I316" s="49">
        <f t="shared" si="1418"/>
        <v>810.19361000000004</v>
      </c>
      <c r="J316" s="48">
        <f>I316/H316*100</f>
        <v>100</v>
      </c>
      <c r="K316" s="49">
        <f t="shared" ref="K316:M316" si="1419">K317+K318+K319+K320+K321+K322+K323+K324</f>
        <v>0</v>
      </c>
      <c r="L316" s="49">
        <f t="shared" si="1419"/>
        <v>0</v>
      </c>
      <c r="M316" s="49">
        <f t="shared" si="1419"/>
        <v>0</v>
      </c>
      <c r="N316" s="49">
        <f t="shared" ref="N316:P316" si="1420">N317+N318+N319+N320+N321+N322+N323+N324</f>
        <v>0</v>
      </c>
      <c r="O316" s="49">
        <f t="shared" si="1420"/>
        <v>0</v>
      </c>
      <c r="P316" s="49">
        <f t="shared" si="1420"/>
        <v>0</v>
      </c>
      <c r="Q316" s="49">
        <f t="shared" ref="Q316:S316" si="1421">Q317+Q318+Q319+Q320+Q321+Q322+Q323+Q324</f>
        <v>0</v>
      </c>
      <c r="R316" s="49">
        <f t="shared" si="1421"/>
        <v>0</v>
      </c>
      <c r="S316" s="49">
        <f t="shared" si="1421"/>
        <v>0</v>
      </c>
      <c r="T316" s="49">
        <f t="shared" ref="T316:V316" si="1422">T317+T318+T319+T320+T321+T322+T323+T324</f>
        <v>0</v>
      </c>
      <c r="U316" s="49">
        <f t="shared" si="1422"/>
        <v>0</v>
      </c>
      <c r="V316" s="49">
        <f t="shared" si="1422"/>
        <v>0</v>
      </c>
      <c r="W316" s="49">
        <f t="shared" si="1418"/>
        <v>451.33199999999999</v>
      </c>
      <c r="X316" s="49">
        <f t="shared" si="1418"/>
        <v>451.33199999999999</v>
      </c>
      <c r="Y316" s="49">
        <f t="shared" si="1382"/>
        <v>100</v>
      </c>
      <c r="Z316" s="49">
        <f t="shared" si="1418"/>
        <v>0</v>
      </c>
      <c r="AA316" s="49">
        <f t="shared" si="1418"/>
        <v>0</v>
      </c>
      <c r="AB316" s="49">
        <f t="shared" si="1418"/>
        <v>0</v>
      </c>
      <c r="AC316" s="49">
        <f t="shared" si="1418"/>
        <v>0</v>
      </c>
      <c r="AD316" s="49">
        <f t="shared" si="1418"/>
        <v>0</v>
      </c>
      <c r="AE316" s="49">
        <f t="shared" si="1418"/>
        <v>0</v>
      </c>
      <c r="AF316" s="49">
        <f t="shared" si="1418"/>
        <v>2322.9868999999999</v>
      </c>
      <c r="AG316" s="49">
        <f t="shared" si="1418"/>
        <v>2322.9868999999999</v>
      </c>
      <c r="AH316" s="49">
        <f t="shared" ref="AH316:AH317" si="1423">AG316/AF316*100</f>
        <v>100</v>
      </c>
      <c r="AI316" s="49">
        <f t="shared" si="1418"/>
        <v>102.04080999999999</v>
      </c>
      <c r="AJ316" s="49">
        <f t="shared" si="1418"/>
        <v>102.04080999999999</v>
      </c>
      <c r="AK316" s="48">
        <f>AJ316/AI316*100</f>
        <v>100</v>
      </c>
      <c r="AL316" s="49"/>
      <c r="AM316" s="49"/>
      <c r="AN316" s="48"/>
      <c r="AO316" s="49">
        <f t="shared" ref="AO316:AP316" si="1424">AO317+AO318+AO319+AO320+AO321+AO322+AO323+AO324</f>
        <v>220.41962000000001</v>
      </c>
      <c r="AP316" s="49">
        <f t="shared" si="1424"/>
        <v>220.41962000000001</v>
      </c>
      <c r="AQ316" s="48">
        <f>AP316/AO316*100</f>
        <v>100</v>
      </c>
      <c r="AR316" s="49"/>
      <c r="AS316" s="49"/>
      <c r="AT316" s="48"/>
      <c r="AU316" s="49">
        <f t="shared" si="1418"/>
        <v>0</v>
      </c>
      <c r="AV316" s="49">
        <f t="shared" si="1418"/>
        <v>0</v>
      </c>
      <c r="AW316" s="49">
        <f t="shared" si="1418"/>
        <v>0</v>
      </c>
      <c r="AX316" s="49">
        <f t="shared" si="1418"/>
        <v>3661.7087999999999</v>
      </c>
      <c r="AY316" s="49">
        <f t="shared" si="1418"/>
        <v>2592.8891299999996</v>
      </c>
      <c r="AZ316" s="48">
        <f t="shared" si="1199"/>
        <v>70.810904733877251</v>
      </c>
      <c r="BA316" s="49">
        <f t="shared" si="1418"/>
        <v>10000</v>
      </c>
      <c r="BB316" s="49">
        <f t="shared" si="1418"/>
        <v>10000</v>
      </c>
      <c r="BC316" s="48">
        <f t="shared" ref="BC316" si="1425">BB316/BA316*100</f>
        <v>100</v>
      </c>
      <c r="BD316" s="49">
        <f t="shared" si="1418"/>
        <v>50353</v>
      </c>
      <c r="BE316" s="49">
        <f t="shared" si="1418"/>
        <v>24668.845670000002</v>
      </c>
      <c r="BF316" s="49">
        <f t="shared" si="1418"/>
        <v>48.991809167279015</v>
      </c>
      <c r="BG316" s="49">
        <f t="shared" ref="BG316:CO316" si="1426">BG317+BG318+BG319+BG320+BG321+BG322+BG323+BG324</f>
        <v>0</v>
      </c>
      <c r="BH316" s="49">
        <f t="shared" si="1426"/>
        <v>0</v>
      </c>
      <c r="BI316" s="49"/>
      <c r="BJ316" s="49">
        <f t="shared" ref="BJ316:BL316" si="1427">BJ317+BJ318+BJ319+BJ320+BJ321+BJ322+BJ323+BJ324</f>
        <v>0</v>
      </c>
      <c r="BK316" s="49">
        <f t="shared" si="1427"/>
        <v>0</v>
      </c>
      <c r="BL316" s="49">
        <f t="shared" si="1427"/>
        <v>0</v>
      </c>
      <c r="BM316" s="49">
        <f t="shared" si="1426"/>
        <v>10448.799999999999</v>
      </c>
      <c r="BN316" s="49">
        <f t="shared" si="1426"/>
        <v>6579.8689000000004</v>
      </c>
      <c r="BO316" s="49">
        <f t="shared" si="1426"/>
        <v>62.972483921598666</v>
      </c>
      <c r="BP316" s="49">
        <f t="shared" ref="BP316:BQ316" si="1428">BP317+BP318+BP319+BP320+BP321+BP322+BP323+BP324</f>
        <v>1680</v>
      </c>
      <c r="BQ316" s="49">
        <f t="shared" si="1428"/>
        <v>131.46825000000001</v>
      </c>
      <c r="BR316" s="49">
        <f t="shared" ref="BR316:BR317" si="1429">BQ316/BP316*100</f>
        <v>7.8254910714285728</v>
      </c>
      <c r="BS316" s="49">
        <f t="shared" si="1426"/>
        <v>0</v>
      </c>
      <c r="BT316" s="49">
        <f t="shared" si="1426"/>
        <v>0</v>
      </c>
      <c r="BU316" s="49">
        <f t="shared" si="1426"/>
        <v>0</v>
      </c>
      <c r="BV316" s="49">
        <f t="shared" si="1426"/>
        <v>0</v>
      </c>
      <c r="BW316" s="49">
        <f t="shared" si="1426"/>
        <v>0</v>
      </c>
      <c r="BX316" s="48"/>
      <c r="BY316" s="49">
        <f t="shared" si="1426"/>
        <v>0</v>
      </c>
      <c r="BZ316" s="49">
        <f t="shared" si="1426"/>
        <v>0</v>
      </c>
      <c r="CA316" s="49">
        <f t="shared" si="1426"/>
        <v>0</v>
      </c>
      <c r="CB316" s="49">
        <f t="shared" ref="CB316:CD316" si="1430">CB317+CB318+CB319+CB320+CB321+CB322+CB323+CB324</f>
        <v>0</v>
      </c>
      <c r="CC316" s="49">
        <f t="shared" si="1430"/>
        <v>0</v>
      </c>
      <c r="CD316" s="49">
        <f t="shared" si="1430"/>
        <v>0</v>
      </c>
      <c r="CE316" s="49">
        <f t="shared" si="1426"/>
        <v>0</v>
      </c>
      <c r="CF316" s="49">
        <f t="shared" si="1426"/>
        <v>0</v>
      </c>
      <c r="CG316" s="49">
        <f t="shared" si="1426"/>
        <v>0</v>
      </c>
      <c r="CH316" s="49">
        <f t="shared" si="1426"/>
        <v>0</v>
      </c>
      <c r="CI316" s="49">
        <f t="shared" si="1426"/>
        <v>0</v>
      </c>
      <c r="CJ316" s="49">
        <f t="shared" si="1426"/>
        <v>0</v>
      </c>
      <c r="CK316" s="49">
        <f t="shared" si="1426"/>
        <v>0</v>
      </c>
      <c r="CL316" s="49">
        <f t="shared" si="1426"/>
        <v>0</v>
      </c>
      <c r="CM316" s="49">
        <f t="shared" si="1426"/>
        <v>0</v>
      </c>
      <c r="CN316" s="49">
        <f t="shared" si="1426"/>
        <v>287.10000000000002</v>
      </c>
      <c r="CO316" s="49">
        <f t="shared" si="1426"/>
        <v>28.4</v>
      </c>
      <c r="CP316" s="49">
        <f>CO316/CN316*100</f>
        <v>9.8920236851271319</v>
      </c>
      <c r="CQ316" s="49">
        <f t="shared" ref="CQ316:DA316" si="1431">CQ317+CQ318+CQ319+CQ320+CQ321+CQ322+CQ323+CQ324</f>
        <v>0</v>
      </c>
      <c r="CR316" s="49">
        <f t="shared" si="1431"/>
        <v>0</v>
      </c>
      <c r="CS316" s="49">
        <f t="shared" si="1431"/>
        <v>0</v>
      </c>
      <c r="CT316" s="49">
        <f t="shared" ref="CT316:CV316" si="1432">CT317+CT318+CT319+CT320+CT321+CT322+CT323+CT324</f>
        <v>0</v>
      </c>
      <c r="CU316" s="49">
        <f t="shared" si="1432"/>
        <v>0</v>
      </c>
      <c r="CV316" s="49">
        <f t="shared" si="1432"/>
        <v>0</v>
      </c>
      <c r="CW316" s="49">
        <f t="shared" si="1431"/>
        <v>20951.3</v>
      </c>
      <c r="CX316" s="49">
        <f t="shared" si="1431"/>
        <v>14486.242679999999</v>
      </c>
      <c r="CY316" s="49">
        <f t="shared" si="159"/>
        <v>69.142452640170305</v>
      </c>
      <c r="CZ316" s="49">
        <f t="shared" si="1431"/>
        <v>41727</v>
      </c>
      <c r="DA316" s="49">
        <f t="shared" si="1431"/>
        <v>35004</v>
      </c>
      <c r="DB316" s="48">
        <f t="shared" si="1327"/>
        <v>83.888129987777688</v>
      </c>
      <c r="DC316" s="49">
        <f t="shared" ref="DC316:DD316" si="1433">DC317+DC318+DC319+DC320+DC321+DC322+DC323+DC324</f>
        <v>12946.3</v>
      </c>
      <c r="DD316" s="49">
        <f t="shared" si="1433"/>
        <v>6368.7485700000007</v>
      </c>
      <c r="DE316" s="49">
        <f>DD316/DC316*100</f>
        <v>49.193580945907335</v>
      </c>
      <c r="DF316" s="49">
        <f t="shared" ref="DF316:DG316" si="1434">DF317+DF318+DF319+DF320+DF321+DF322+DF323+DF324</f>
        <v>2160.1</v>
      </c>
      <c r="DG316" s="49">
        <f t="shared" si="1434"/>
        <v>268.59290000000004</v>
      </c>
      <c r="DH316" s="49">
        <f>DG316/DF316*100</f>
        <v>12.434280820332393</v>
      </c>
      <c r="DI316" s="49">
        <f t="shared" ref="DI316:DN316" si="1435">DI317+DI318+DI319+DI320+DI321+DI322+DI323+DI324</f>
        <v>7570.9723400000003</v>
      </c>
      <c r="DJ316" s="49">
        <f t="shared" si="1435"/>
        <v>4570.9723400000003</v>
      </c>
      <c r="DK316" s="49">
        <f t="shared" si="1435"/>
        <v>60.374970805929529</v>
      </c>
      <c r="DL316" s="49">
        <f t="shared" si="1435"/>
        <v>5368.7406799999999</v>
      </c>
      <c r="DM316" s="49">
        <f t="shared" si="1435"/>
        <v>5368.7406799999999</v>
      </c>
      <c r="DN316" s="49">
        <f t="shared" si="1435"/>
        <v>100</v>
      </c>
      <c r="DO316" s="49">
        <f t="shared" ref="DO316:DQ316" si="1436">DO317+DO318+DO319+DO320+DO321+DO322+DO323+DO324</f>
        <v>0</v>
      </c>
      <c r="DP316" s="49">
        <f t="shared" si="1436"/>
        <v>0</v>
      </c>
      <c r="DQ316" s="49">
        <f t="shared" si="1436"/>
        <v>0</v>
      </c>
      <c r="DR316" s="49">
        <f t="shared" ref="DR316:DT316" si="1437">DR317+DR318+DR319+DR320+DR321+DR322+DR323+DR324</f>
        <v>0</v>
      </c>
      <c r="DS316" s="49">
        <f t="shared" si="1437"/>
        <v>0</v>
      </c>
      <c r="DT316" s="49">
        <f t="shared" si="1437"/>
        <v>0</v>
      </c>
      <c r="DU316" s="49">
        <f t="shared" ref="DU316:DW316" si="1438">DU317+DU318+DU319+DU320+DU321+DU322+DU323+DU324</f>
        <v>0</v>
      </c>
      <c r="DV316" s="49">
        <f t="shared" si="1438"/>
        <v>0</v>
      </c>
      <c r="DW316" s="49">
        <f t="shared" si="1438"/>
        <v>0</v>
      </c>
      <c r="DX316" s="49">
        <f t="shared" ref="DX316:EB316" si="1439">DX317+DX318+DX319+DX320+DX321+DX322+DX323+DX324</f>
        <v>0</v>
      </c>
      <c r="DY316" s="49">
        <f t="shared" si="1439"/>
        <v>0</v>
      </c>
      <c r="DZ316" s="49">
        <f t="shared" si="1439"/>
        <v>0</v>
      </c>
      <c r="EA316" s="49">
        <f t="shared" si="1439"/>
        <v>0</v>
      </c>
      <c r="EB316" s="49">
        <f t="shared" si="1439"/>
        <v>0</v>
      </c>
      <c r="EC316" s="49"/>
      <c r="ED316" s="49">
        <f t="shared" ref="ED316:EL316" si="1440">ED317+ED318+ED319+ED320+ED321+ED322+ED323+ED324</f>
        <v>0</v>
      </c>
      <c r="EE316" s="49">
        <f t="shared" si="1440"/>
        <v>0</v>
      </c>
      <c r="EF316" s="49">
        <f t="shared" si="1440"/>
        <v>0</v>
      </c>
      <c r="EG316" s="49">
        <f t="shared" si="1440"/>
        <v>0</v>
      </c>
      <c r="EH316" s="49">
        <f t="shared" si="1440"/>
        <v>0</v>
      </c>
      <c r="EI316" s="49">
        <f t="shared" si="1440"/>
        <v>0</v>
      </c>
      <c r="EJ316" s="49">
        <f t="shared" si="1440"/>
        <v>0</v>
      </c>
      <c r="EK316" s="49">
        <f t="shared" si="1440"/>
        <v>0</v>
      </c>
      <c r="EL316" s="49">
        <f t="shared" si="1440"/>
        <v>0</v>
      </c>
      <c r="EM316" s="49">
        <f t="shared" ref="EM316:EO316" si="1441">EM317+EM318+EM319+EM320+EM321+EM322+EM323+EM324</f>
        <v>0</v>
      </c>
      <c r="EN316" s="49">
        <f t="shared" si="1441"/>
        <v>0</v>
      </c>
      <c r="EO316" s="49">
        <f t="shared" si="1441"/>
        <v>0</v>
      </c>
      <c r="EP316" s="49">
        <f t="shared" ref="EP316:ER316" si="1442">EP317+EP318+EP319+EP320+EP321+EP322+EP323+EP324</f>
        <v>0</v>
      </c>
      <c r="EQ316" s="49">
        <f t="shared" si="1442"/>
        <v>0</v>
      </c>
      <c r="ER316" s="49">
        <f t="shared" si="1442"/>
        <v>0</v>
      </c>
      <c r="ES316" s="49">
        <f t="shared" ref="ES316:EU316" si="1443">ES317+ES318+ES319+ES320+ES321+ES322+ES323+ES324</f>
        <v>0</v>
      </c>
      <c r="ET316" s="49">
        <f t="shared" si="1443"/>
        <v>0</v>
      </c>
      <c r="EU316" s="49">
        <f t="shared" si="1443"/>
        <v>0</v>
      </c>
      <c r="EV316" s="49">
        <f t="shared" ref="EV316:EX316" si="1444">EV317+EV318+EV319+EV320+EV321+EV322+EV323+EV324</f>
        <v>0</v>
      </c>
      <c r="EW316" s="49">
        <f t="shared" si="1444"/>
        <v>0</v>
      </c>
      <c r="EX316" s="49">
        <f t="shared" si="1444"/>
        <v>0</v>
      </c>
      <c r="EY316" s="49"/>
      <c r="EZ316" s="49"/>
      <c r="FA316" s="48"/>
      <c r="FB316" s="49">
        <f t="shared" ref="FB316:FC316" si="1445">FB317+FB318+FB319+FB320+FB321+FB322+FB323+FB324</f>
        <v>0</v>
      </c>
      <c r="FC316" s="49">
        <f t="shared" si="1445"/>
        <v>0</v>
      </c>
      <c r="FD316" s="48"/>
      <c r="FE316" s="49">
        <f t="shared" ref="FE316:FF316" si="1446">FE317+FE318+FE319+FE320+FE321+FE322+FE323+FE324</f>
        <v>0</v>
      </c>
      <c r="FF316" s="49">
        <f t="shared" si="1446"/>
        <v>0</v>
      </c>
      <c r="FG316" s="48"/>
      <c r="FH316" s="49">
        <f t="shared" ref="FH316:FI316" si="1447">FH317+FH318+FH319+FH320+FH321+FH322+FH323+FH324</f>
        <v>2579.8673900000003</v>
      </c>
      <c r="FI316" s="49">
        <f t="shared" si="1447"/>
        <v>2579.8673900000003</v>
      </c>
      <c r="FJ316" s="48">
        <f t="shared" ref="FJ316" si="1448">FI316/FH316*100</f>
        <v>100</v>
      </c>
      <c r="FK316" s="49">
        <f t="shared" ref="FK316:FL316" si="1449">FK317+FK318+FK319+FK320+FK321+FK322+FK323+FK324</f>
        <v>8814.2999999999993</v>
      </c>
      <c r="FL316" s="49">
        <f t="shared" si="1449"/>
        <v>8814.2999999999993</v>
      </c>
      <c r="FM316" s="48">
        <f t="shared" ref="FM316" si="1450">FL316/FK316*100</f>
        <v>100</v>
      </c>
      <c r="FN316" s="49">
        <f t="shared" ref="FN316:FO316" si="1451">FN317+FN318+FN319+FN320+FN321+FN322+FN323+FN324</f>
        <v>274.8</v>
      </c>
      <c r="FO316" s="49">
        <f t="shared" si="1451"/>
        <v>274.8</v>
      </c>
      <c r="FP316" s="48">
        <f t="shared" ref="FP316" si="1452">FO316/FN316*100</f>
        <v>100</v>
      </c>
      <c r="FQ316" s="49">
        <f t="shared" ref="FQ316:FR316" si="1453">FQ317+FQ318+FQ319+FQ320+FQ321+FQ322+FQ323+FQ324</f>
        <v>0</v>
      </c>
      <c r="FR316" s="49">
        <f t="shared" si="1453"/>
        <v>0</v>
      </c>
      <c r="FS316" s="48"/>
      <c r="FT316" s="49"/>
      <c r="FU316" s="49"/>
      <c r="FV316" s="48"/>
      <c r="FW316" s="49"/>
      <c r="FX316" s="49"/>
      <c r="FY316" s="48"/>
      <c r="FZ316" s="49"/>
      <c r="GA316" s="49"/>
      <c r="GB316" s="48"/>
      <c r="GC316" s="49"/>
      <c r="GD316" s="49"/>
      <c r="GE316" s="48"/>
      <c r="GF316" s="49"/>
      <c r="GG316" s="49"/>
      <c r="GH316" s="48"/>
      <c r="GI316" s="49"/>
      <c r="GJ316" s="49"/>
      <c r="GK316" s="48"/>
      <c r="GL316" s="49">
        <f t="shared" ref="GL316:GM316" si="1454">GL317+GL318+GL319+GL320+GL321+GL322+GL323+GL324</f>
        <v>0</v>
      </c>
      <c r="GM316" s="49">
        <f t="shared" si="1454"/>
        <v>0</v>
      </c>
      <c r="GN316" s="48"/>
      <c r="GO316" s="49">
        <f t="shared" ref="GO316:GQ316" si="1455">GO317+GO318+GO319+GO320+GO321+GO322+GO323+GO324</f>
        <v>0</v>
      </c>
      <c r="GP316" s="49">
        <f t="shared" si="1455"/>
        <v>0</v>
      </c>
      <c r="GQ316" s="49">
        <f t="shared" si="1455"/>
        <v>0</v>
      </c>
      <c r="GR316" s="49">
        <f t="shared" ref="GR316:GT316" si="1456">GR317+GR318+GR319+GR320+GR321+GR322+GR323+GR324</f>
        <v>0</v>
      </c>
      <c r="GS316" s="49">
        <f t="shared" si="1456"/>
        <v>0</v>
      </c>
      <c r="GT316" s="49">
        <f t="shared" si="1456"/>
        <v>0</v>
      </c>
      <c r="GU316" s="49"/>
      <c r="GV316" s="49"/>
      <c r="GW316" s="48"/>
      <c r="GX316" s="49"/>
      <c r="GY316" s="49"/>
      <c r="GZ316" s="48"/>
      <c r="HA316" s="49"/>
      <c r="HB316" s="49"/>
      <c r="HC316" s="48"/>
      <c r="HD316" s="49"/>
      <c r="HE316" s="49"/>
      <c r="HF316" s="48"/>
      <c r="HG316" s="49"/>
      <c r="HH316" s="49"/>
      <c r="HI316" s="48"/>
      <c r="HJ316" s="49"/>
      <c r="HK316" s="49"/>
      <c r="HL316" s="48"/>
      <c r="HM316" s="49"/>
      <c r="HN316" s="49"/>
      <c r="HO316" s="48"/>
      <c r="HP316" s="49"/>
      <c r="HQ316" s="49"/>
      <c r="HR316" s="48"/>
      <c r="HS316" s="49">
        <f>SUM(HS317:HS324)</f>
        <v>26367.51</v>
      </c>
      <c r="HT316" s="49"/>
      <c r="HU316" s="48"/>
    </row>
    <row r="317" spans="1:229" s="18" customFormat="1" ht="15.75" x14ac:dyDescent="0.25">
      <c r="A317" s="27" t="s">
        <v>280</v>
      </c>
      <c r="B317" s="159">
        <f t="shared" si="1188"/>
        <v>155318.86335000003</v>
      </c>
      <c r="C317" s="159">
        <f t="shared" si="1189"/>
        <v>79656.920320000019</v>
      </c>
      <c r="D317" s="42">
        <f t="shared" si="230"/>
        <v>51.286056697761694</v>
      </c>
      <c r="E317" s="42">
        <v>1609.1</v>
      </c>
      <c r="F317" s="42">
        <v>1609.1</v>
      </c>
      <c r="G317" s="42">
        <f>F317/E317*100</f>
        <v>100</v>
      </c>
      <c r="H317" s="46">
        <v>810.19361000000004</v>
      </c>
      <c r="I317" s="46">
        <v>810.19361000000004</v>
      </c>
      <c r="J317" s="42">
        <f>I317/H317*100</f>
        <v>100</v>
      </c>
      <c r="K317" s="46"/>
      <c r="L317" s="46"/>
      <c r="M317" s="42"/>
      <c r="N317" s="46"/>
      <c r="O317" s="46"/>
      <c r="P317" s="42"/>
      <c r="Q317" s="46"/>
      <c r="R317" s="46"/>
      <c r="S317" s="42"/>
      <c r="T317" s="46"/>
      <c r="U317" s="46"/>
      <c r="V317" s="42"/>
      <c r="W317" s="42">
        <v>451.33199999999999</v>
      </c>
      <c r="X317" s="42">
        <v>451.33199999999999</v>
      </c>
      <c r="Y317" s="46">
        <f t="shared" si="1382"/>
        <v>100</v>
      </c>
      <c r="Z317" s="42"/>
      <c r="AA317" s="42"/>
      <c r="AB317" s="46"/>
      <c r="AC317" s="46">
        <v>0</v>
      </c>
      <c r="AD317" s="46">
        <v>0</v>
      </c>
      <c r="AE317" s="42"/>
      <c r="AF317" s="46">
        <v>2322.9868999999999</v>
      </c>
      <c r="AG317" s="46">
        <v>2322.9868999999999</v>
      </c>
      <c r="AH317" s="46">
        <f t="shared" si="1423"/>
        <v>100</v>
      </c>
      <c r="AI317" s="46">
        <v>102.04080999999999</v>
      </c>
      <c r="AJ317" s="46">
        <v>102.04080999999999</v>
      </c>
      <c r="AK317" s="42">
        <f>AJ317/AI317*100</f>
        <v>100</v>
      </c>
      <c r="AL317" s="46"/>
      <c r="AM317" s="46"/>
      <c r="AN317" s="42"/>
      <c r="AO317" s="46">
        <v>220.41962000000001</v>
      </c>
      <c r="AP317" s="46">
        <v>220.41962000000001</v>
      </c>
      <c r="AQ317" s="42">
        <f>AP317/AO317*100</f>
        <v>100</v>
      </c>
      <c r="AR317" s="46"/>
      <c r="AS317" s="46"/>
      <c r="AT317" s="42"/>
      <c r="AU317" s="46"/>
      <c r="AV317" s="46"/>
      <c r="AW317" s="42"/>
      <c r="AX317" s="42"/>
      <c r="AY317" s="42"/>
      <c r="AZ317" s="42"/>
      <c r="BA317" s="46">
        <v>0</v>
      </c>
      <c r="BB317" s="46"/>
      <c r="BC317" s="42"/>
      <c r="BD317" s="46">
        <v>50353</v>
      </c>
      <c r="BE317" s="42">
        <v>24668.845670000002</v>
      </c>
      <c r="BF317" s="46">
        <f t="shared" si="149"/>
        <v>48.991809167279015</v>
      </c>
      <c r="BG317" s="46"/>
      <c r="BH317" s="46"/>
      <c r="BI317" s="46"/>
      <c r="BJ317" s="46"/>
      <c r="BK317" s="139"/>
      <c r="BL317" s="139"/>
      <c r="BM317" s="46">
        <v>10448.799999999999</v>
      </c>
      <c r="BN317" s="46">
        <v>6579.8689000000004</v>
      </c>
      <c r="BO317" s="46">
        <f t="shared" si="152"/>
        <v>62.972483921598666</v>
      </c>
      <c r="BP317" s="46">
        <v>1680</v>
      </c>
      <c r="BQ317" s="46">
        <v>131.46825000000001</v>
      </c>
      <c r="BR317" s="46">
        <f t="shared" si="1429"/>
        <v>7.8254910714285728</v>
      </c>
      <c r="BS317" s="46"/>
      <c r="BT317" s="139"/>
      <c r="BU317" s="139"/>
      <c r="BV317" s="46"/>
      <c r="BW317" s="139"/>
      <c r="BX317" s="42"/>
      <c r="BY317" s="46"/>
      <c r="BZ317" s="139"/>
      <c r="CA317" s="139"/>
      <c r="CB317" s="46"/>
      <c r="CC317" s="139"/>
      <c r="CD317" s="139"/>
      <c r="CE317" s="46"/>
      <c r="CF317" s="139"/>
      <c r="CG317" s="139"/>
      <c r="CH317" s="46"/>
      <c r="CI317" s="139"/>
      <c r="CJ317" s="139"/>
      <c r="CK317" s="46"/>
      <c r="CL317" s="139"/>
      <c r="CM317" s="139"/>
      <c r="CN317" s="46">
        <v>287.10000000000002</v>
      </c>
      <c r="CO317" s="46">
        <v>28.4</v>
      </c>
      <c r="CP317" s="46">
        <f>CO317/CN317*100</f>
        <v>9.8920236851271319</v>
      </c>
      <c r="CQ317" s="46"/>
      <c r="CR317" s="139"/>
      <c r="CS317" s="139"/>
      <c r="CT317" s="46"/>
      <c r="CU317" s="139"/>
      <c r="CV317" s="139"/>
      <c r="CW317" s="46">
        <v>20951.3</v>
      </c>
      <c r="CX317" s="46">
        <v>14486.242679999999</v>
      </c>
      <c r="CY317" s="46">
        <f t="shared" si="159"/>
        <v>69.142452640170305</v>
      </c>
      <c r="CZ317" s="46"/>
      <c r="DA317" s="139"/>
      <c r="DB317" s="42"/>
      <c r="DC317" s="46">
        <v>12946.3</v>
      </c>
      <c r="DD317" s="46">
        <v>6368.7485700000007</v>
      </c>
      <c r="DE317" s="46">
        <f>DD317/DC317*100</f>
        <v>49.193580945907335</v>
      </c>
      <c r="DF317" s="46">
        <v>2160.1</v>
      </c>
      <c r="DG317" s="46">
        <v>268.59290000000004</v>
      </c>
      <c r="DH317" s="46">
        <f>DG317/DF317*100</f>
        <v>12.434280820332393</v>
      </c>
      <c r="DI317" s="46">
        <v>7570.9723400000003</v>
      </c>
      <c r="DJ317" s="46">
        <v>4570.9723400000003</v>
      </c>
      <c r="DK317" s="46">
        <f t="shared" ref="DK317" si="1457">DJ317/DI317*100</f>
        <v>60.374970805929529</v>
      </c>
      <c r="DL317" s="46">
        <v>5368.7406799999999</v>
      </c>
      <c r="DM317" s="46">
        <v>5368.7406799999999</v>
      </c>
      <c r="DN317" s="46">
        <f t="shared" ref="DN317" si="1458">DM317/DL317*100</f>
        <v>100</v>
      </c>
      <c r="DO317" s="46"/>
      <c r="DP317" s="139"/>
      <c r="DQ317" s="139"/>
      <c r="DR317" s="46"/>
      <c r="DS317" s="139"/>
      <c r="DT317" s="139"/>
      <c r="DU317" s="46"/>
      <c r="DV317" s="139"/>
      <c r="DW317" s="139"/>
      <c r="DX317" s="46"/>
      <c r="DY317" s="139"/>
      <c r="DZ317" s="139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>
        <v>0</v>
      </c>
      <c r="EW317" s="46">
        <v>0</v>
      </c>
      <c r="EX317" s="42"/>
      <c r="EY317" s="46"/>
      <c r="EZ317" s="46"/>
      <c r="FA317" s="42"/>
      <c r="FB317" s="46"/>
      <c r="FC317" s="46"/>
      <c r="FD317" s="42"/>
      <c r="FE317" s="46"/>
      <c r="FF317" s="46"/>
      <c r="FG317" s="42"/>
      <c r="FH317" s="46">
        <v>2579.8673900000003</v>
      </c>
      <c r="FI317" s="46">
        <v>2579.8673900000003</v>
      </c>
      <c r="FJ317" s="42">
        <f>FI317/FH317*100</f>
        <v>100</v>
      </c>
      <c r="FK317" s="46">
        <v>8814.2999999999993</v>
      </c>
      <c r="FL317" s="46">
        <v>8814.2999999999993</v>
      </c>
      <c r="FM317" s="42">
        <f>FL317/FK317*100</f>
        <v>100</v>
      </c>
      <c r="FN317" s="46">
        <v>274.8</v>
      </c>
      <c r="FO317" s="46">
        <v>274.8</v>
      </c>
      <c r="FP317" s="42">
        <f>FO317/FN317*100</f>
        <v>100</v>
      </c>
      <c r="FQ317" s="46"/>
      <c r="FR317" s="46"/>
      <c r="FS317" s="42"/>
      <c r="FT317" s="46"/>
      <c r="FU317" s="46"/>
      <c r="FV317" s="42"/>
      <c r="FW317" s="46"/>
      <c r="FX317" s="46"/>
      <c r="FY317" s="42"/>
      <c r="FZ317" s="46"/>
      <c r="GA317" s="46"/>
      <c r="GB317" s="42"/>
      <c r="GC317" s="46"/>
      <c r="GD317" s="46"/>
      <c r="GE317" s="42"/>
      <c r="GF317" s="46"/>
      <c r="GG317" s="46"/>
      <c r="GH317" s="42"/>
      <c r="GI317" s="46"/>
      <c r="GJ317" s="46"/>
      <c r="GK317" s="42"/>
      <c r="GL317" s="46"/>
      <c r="GM317" s="46"/>
      <c r="GN317" s="42"/>
      <c r="GO317" s="46"/>
      <c r="GP317" s="139"/>
      <c r="GQ317" s="139"/>
      <c r="GR317" s="46"/>
      <c r="GS317" s="139"/>
      <c r="GT317" s="139"/>
      <c r="GU317" s="46"/>
      <c r="GV317" s="46"/>
      <c r="GW317" s="42"/>
      <c r="GX317" s="46"/>
      <c r="GY317" s="46"/>
      <c r="GZ317" s="42"/>
      <c r="HA317" s="46"/>
      <c r="HB317" s="46"/>
      <c r="HC317" s="42"/>
      <c r="HD317" s="46"/>
      <c r="HE317" s="46"/>
      <c r="HF317" s="42"/>
      <c r="HG317" s="46"/>
      <c r="HH317" s="46"/>
      <c r="HI317" s="42"/>
      <c r="HJ317" s="46"/>
      <c r="HK317" s="46"/>
      <c r="HL317" s="42"/>
      <c r="HM317" s="46"/>
      <c r="HN317" s="46"/>
      <c r="HO317" s="42"/>
      <c r="HP317" s="46"/>
      <c r="HQ317" s="46"/>
      <c r="HR317" s="42"/>
      <c r="HS317" s="46">
        <v>26367.51</v>
      </c>
      <c r="HT317" s="46"/>
      <c r="HU317" s="42"/>
    </row>
    <row r="318" spans="1:229" s="18" customFormat="1" ht="15.75" x14ac:dyDescent="0.25">
      <c r="A318" s="23" t="s">
        <v>525</v>
      </c>
      <c r="B318" s="159">
        <f t="shared" si="1188"/>
        <v>12000</v>
      </c>
      <c r="C318" s="159">
        <f t="shared" si="1189"/>
        <v>10931.180329999999</v>
      </c>
      <c r="D318" s="42">
        <f>C318/B318*100</f>
        <v>91.093169416666669</v>
      </c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6"/>
      <c r="Z318" s="42"/>
      <c r="AA318" s="42"/>
      <c r="AB318" s="42"/>
      <c r="AC318" s="42"/>
      <c r="AD318" s="42"/>
      <c r="AE318" s="42"/>
      <c r="AF318" s="42"/>
      <c r="AG318" s="42">
        <v>0</v>
      </c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>
        <v>2000</v>
      </c>
      <c r="AY318" s="42">
        <v>931.18032999999991</v>
      </c>
      <c r="AZ318" s="42">
        <f t="shared" si="1199"/>
        <v>46.559016499999991</v>
      </c>
      <c r="BA318" s="42">
        <v>10000</v>
      </c>
      <c r="BB318" s="42">
        <v>10000</v>
      </c>
      <c r="BC318" s="42">
        <f>BB318/BA318*100</f>
        <v>100</v>
      </c>
      <c r="BD318" s="143"/>
      <c r="BE318" s="143"/>
      <c r="BF318" s="143"/>
      <c r="BG318" s="42"/>
      <c r="BH318" s="42"/>
      <c r="BI318" s="140"/>
      <c r="BJ318" s="42"/>
      <c r="BK318" s="42"/>
      <c r="BL318" s="140"/>
      <c r="BM318" s="42"/>
      <c r="BN318" s="42"/>
      <c r="BO318" s="140"/>
      <c r="BP318" s="42"/>
      <c r="BQ318" s="42"/>
      <c r="BR318" s="140"/>
      <c r="BS318" s="42"/>
      <c r="BT318" s="42"/>
      <c r="BU318" s="42"/>
      <c r="BV318" s="42"/>
      <c r="BW318" s="42"/>
      <c r="BX318" s="42"/>
      <c r="BY318" s="42"/>
      <c r="BZ318" s="42"/>
      <c r="CA318" s="140"/>
      <c r="CB318" s="42"/>
      <c r="CC318" s="42"/>
      <c r="CD318" s="140"/>
      <c r="CE318" s="42"/>
      <c r="CF318" s="42"/>
      <c r="CG318" s="140"/>
      <c r="CH318" s="42"/>
      <c r="CI318" s="42"/>
      <c r="CJ318" s="140"/>
      <c r="CK318" s="42"/>
      <c r="CL318" s="42"/>
      <c r="CM318" s="140"/>
      <c r="CN318" s="42"/>
      <c r="CO318" s="42"/>
      <c r="CP318" s="140"/>
      <c r="CQ318" s="46"/>
      <c r="CR318" s="42"/>
      <c r="CS318" s="140"/>
      <c r="CT318" s="46"/>
      <c r="CU318" s="42"/>
      <c r="CV318" s="140"/>
      <c r="CW318" s="46"/>
      <c r="CX318" s="42"/>
      <c r="CY318" s="140"/>
      <c r="CZ318" s="46"/>
      <c r="DA318" s="42"/>
      <c r="DB318" s="42"/>
      <c r="DC318" s="46"/>
      <c r="DD318" s="42"/>
      <c r="DE318" s="140"/>
      <c r="DF318" s="46"/>
      <c r="DG318" s="42"/>
      <c r="DH318" s="140"/>
      <c r="DI318" s="42"/>
      <c r="DJ318" s="42"/>
      <c r="DK318" s="140"/>
      <c r="DL318" s="42"/>
      <c r="DM318" s="42"/>
      <c r="DN318" s="140"/>
      <c r="DO318" s="46"/>
      <c r="DP318" s="42"/>
      <c r="DQ318" s="140"/>
      <c r="DR318" s="46"/>
      <c r="DS318" s="42"/>
      <c r="DT318" s="140"/>
      <c r="DU318" s="46"/>
      <c r="DV318" s="42"/>
      <c r="DW318" s="140"/>
      <c r="DX318" s="46"/>
      <c r="DY318" s="42"/>
      <c r="DZ318" s="140"/>
      <c r="EA318" s="42"/>
      <c r="EB318" s="42"/>
      <c r="EC318" s="140"/>
      <c r="ED318" s="42"/>
      <c r="EE318" s="42"/>
      <c r="EF318" s="140"/>
      <c r="EG318" s="42"/>
      <c r="EH318" s="42"/>
      <c r="EI318" s="140"/>
      <c r="EJ318" s="42"/>
      <c r="EK318" s="42"/>
      <c r="EL318" s="140"/>
      <c r="EM318" s="42"/>
      <c r="EN318" s="42"/>
      <c r="EO318" s="140"/>
      <c r="EP318" s="42"/>
      <c r="EQ318" s="42"/>
      <c r="ER318" s="140"/>
      <c r="ES318" s="42"/>
      <c r="ET318" s="42"/>
      <c r="EU318" s="140"/>
      <c r="EV318" s="42"/>
      <c r="EW318" s="42"/>
      <c r="EX318" s="42"/>
      <c r="EY318" s="42"/>
      <c r="EZ318" s="42"/>
      <c r="FA318" s="42"/>
      <c r="FB318" s="42"/>
      <c r="FC318" s="42"/>
      <c r="FD318" s="42"/>
      <c r="FE318" s="42"/>
      <c r="FF318" s="42"/>
      <c r="FG318" s="42"/>
      <c r="FH318" s="42"/>
      <c r="FI318" s="42"/>
      <c r="FJ318" s="42"/>
      <c r="FK318" s="42"/>
      <c r="FL318" s="42"/>
      <c r="FM318" s="42"/>
      <c r="FN318" s="42"/>
      <c r="FO318" s="42"/>
      <c r="FP318" s="42"/>
      <c r="FQ318" s="42"/>
      <c r="FR318" s="42"/>
      <c r="FS318" s="42"/>
      <c r="FT318" s="42"/>
      <c r="FU318" s="42"/>
      <c r="FV318" s="42"/>
      <c r="FW318" s="42"/>
      <c r="FX318" s="42"/>
      <c r="FY318" s="42"/>
      <c r="FZ318" s="42"/>
      <c r="GA318" s="42"/>
      <c r="GB318" s="42"/>
      <c r="GC318" s="42"/>
      <c r="GD318" s="42"/>
      <c r="GE318" s="42"/>
      <c r="GF318" s="42"/>
      <c r="GG318" s="42"/>
      <c r="GH318" s="42"/>
      <c r="GI318" s="42"/>
      <c r="GJ318" s="42"/>
      <c r="GK318" s="42"/>
      <c r="GL318" s="42"/>
      <c r="GM318" s="42"/>
      <c r="GN318" s="42"/>
      <c r="GO318" s="46"/>
      <c r="GP318" s="42"/>
      <c r="GQ318" s="140"/>
      <c r="GR318" s="46"/>
      <c r="GS318" s="42"/>
      <c r="GT318" s="140"/>
      <c r="GU318" s="42"/>
      <c r="GV318" s="42"/>
      <c r="GW318" s="42"/>
      <c r="GX318" s="42"/>
      <c r="GY318" s="42"/>
      <c r="GZ318" s="42"/>
      <c r="HA318" s="42"/>
      <c r="HB318" s="42"/>
      <c r="HC318" s="42"/>
      <c r="HD318" s="42"/>
      <c r="HE318" s="42"/>
      <c r="HF318" s="42"/>
      <c r="HG318" s="42"/>
      <c r="HH318" s="42"/>
      <c r="HI318" s="42"/>
      <c r="HJ318" s="42"/>
      <c r="HK318" s="42"/>
      <c r="HL318" s="42"/>
      <c r="HM318" s="42"/>
      <c r="HN318" s="42"/>
      <c r="HO318" s="42"/>
      <c r="HP318" s="42"/>
      <c r="HQ318" s="42"/>
      <c r="HR318" s="42"/>
      <c r="HS318" s="42"/>
      <c r="HT318" s="42"/>
      <c r="HU318" s="42"/>
    </row>
    <row r="319" spans="1:229" s="18" customFormat="1" ht="15.75" x14ac:dyDescent="0.25">
      <c r="A319" s="23" t="s">
        <v>529</v>
      </c>
      <c r="B319" s="159">
        <f t="shared" si="1188"/>
        <v>6723</v>
      </c>
      <c r="C319" s="159">
        <f t="shared" si="1189"/>
        <v>0</v>
      </c>
      <c r="D319" s="42">
        <f>C319/B319*100</f>
        <v>0</v>
      </c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6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143"/>
      <c r="BE319" s="143"/>
      <c r="BF319" s="143"/>
      <c r="BG319" s="42"/>
      <c r="BH319" s="42"/>
      <c r="BI319" s="140"/>
      <c r="BJ319" s="42"/>
      <c r="BK319" s="42"/>
      <c r="BL319" s="140"/>
      <c r="BM319" s="42"/>
      <c r="BN319" s="42"/>
      <c r="BO319" s="140"/>
      <c r="BP319" s="42"/>
      <c r="BQ319" s="42"/>
      <c r="BR319" s="140"/>
      <c r="BS319" s="42"/>
      <c r="BT319" s="42"/>
      <c r="BU319" s="42"/>
      <c r="BV319" s="42"/>
      <c r="BW319" s="42"/>
      <c r="BX319" s="42"/>
      <c r="BY319" s="42"/>
      <c r="BZ319" s="42"/>
      <c r="CA319" s="140"/>
      <c r="CB319" s="42"/>
      <c r="CC319" s="42"/>
      <c r="CD319" s="140"/>
      <c r="CE319" s="42"/>
      <c r="CF319" s="42"/>
      <c r="CG319" s="140"/>
      <c r="CH319" s="42"/>
      <c r="CI319" s="42"/>
      <c r="CJ319" s="140"/>
      <c r="CK319" s="42"/>
      <c r="CL319" s="42"/>
      <c r="CM319" s="140"/>
      <c r="CN319" s="42"/>
      <c r="CO319" s="42"/>
      <c r="CP319" s="140"/>
      <c r="CQ319" s="46"/>
      <c r="CR319" s="42"/>
      <c r="CS319" s="140"/>
      <c r="CT319" s="46"/>
      <c r="CU319" s="42"/>
      <c r="CV319" s="140"/>
      <c r="CW319" s="46"/>
      <c r="CX319" s="42"/>
      <c r="CY319" s="140"/>
      <c r="CZ319" s="46">
        <v>6723</v>
      </c>
      <c r="DA319" s="42">
        <v>0</v>
      </c>
      <c r="DB319" s="42">
        <f t="shared" si="1327"/>
        <v>0</v>
      </c>
      <c r="DC319" s="46"/>
      <c r="DD319" s="42"/>
      <c r="DE319" s="140"/>
      <c r="DF319" s="46"/>
      <c r="DG319" s="42"/>
      <c r="DH319" s="140"/>
      <c r="DI319" s="42"/>
      <c r="DJ319" s="42"/>
      <c r="DK319" s="140"/>
      <c r="DL319" s="42"/>
      <c r="DM319" s="42"/>
      <c r="DN319" s="140"/>
      <c r="DO319" s="46"/>
      <c r="DP319" s="42"/>
      <c r="DQ319" s="140"/>
      <c r="DR319" s="46"/>
      <c r="DS319" s="42"/>
      <c r="DT319" s="140"/>
      <c r="DU319" s="46"/>
      <c r="DV319" s="42"/>
      <c r="DW319" s="140"/>
      <c r="DX319" s="46"/>
      <c r="DY319" s="42"/>
      <c r="DZ319" s="140"/>
      <c r="EA319" s="42"/>
      <c r="EB319" s="42"/>
      <c r="EC319" s="140"/>
      <c r="ED319" s="42"/>
      <c r="EE319" s="42"/>
      <c r="EF319" s="140"/>
      <c r="EG319" s="42"/>
      <c r="EH319" s="42"/>
      <c r="EI319" s="140"/>
      <c r="EJ319" s="42"/>
      <c r="EK319" s="42"/>
      <c r="EL319" s="140"/>
      <c r="EM319" s="42"/>
      <c r="EN319" s="42"/>
      <c r="EO319" s="140"/>
      <c r="EP319" s="42"/>
      <c r="EQ319" s="42"/>
      <c r="ER319" s="140"/>
      <c r="ES319" s="42"/>
      <c r="ET319" s="42"/>
      <c r="EU319" s="140"/>
      <c r="EV319" s="42"/>
      <c r="EW319" s="42"/>
      <c r="EX319" s="42"/>
      <c r="EY319" s="42"/>
      <c r="EZ319" s="42"/>
      <c r="FA319" s="42"/>
      <c r="FB319" s="42"/>
      <c r="FC319" s="42"/>
      <c r="FD319" s="42"/>
      <c r="FE319" s="42"/>
      <c r="FF319" s="42"/>
      <c r="FG319" s="42"/>
      <c r="FH319" s="42"/>
      <c r="FI319" s="42"/>
      <c r="FJ319" s="42"/>
      <c r="FK319" s="42"/>
      <c r="FL319" s="42"/>
      <c r="FM319" s="42"/>
      <c r="FN319" s="42"/>
      <c r="FO319" s="42"/>
      <c r="FP319" s="42"/>
      <c r="FQ319" s="42"/>
      <c r="FR319" s="42"/>
      <c r="FS319" s="42"/>
      <c r="FT319" s="42"/>
      <c r="FU319" s="42"/>
      <c r="FV319" s="42"/>
      <c r="FW319" s="42"/>
      <c r="FX319" s="42"/>
      <c r="FY319" s="42"/>
      <c r="FZ319" s="42"/>
      <c r="GA319" s="42"/>
      <c r="GB319" s="42"/>
      <c r="GC319" s="42"/>
      <c r="GD319" s="42"/>
      <c r="GE319" s="42"/>
      <c r="GF319" s="42"/>
      <c r="GG319" s="42"/>
      <c r="GH319" s="42"/>
      <c r="GI319" s="42"/>
      <c r="GJ319" s="42"/>
      <c r="GK319" s="42"/>
      <c r="GL319" s="42"/>
      <c r="GM319" s="42"/>
      <c r="GN319" s="42"/>
      <c r="GO319" s="46"/>
      <c r="GP319" s="42"/>
      <c r="GQ319" s="140"/>
      <c r="GR319" s="46"/>
      <c r="GS319" s="42"/>
      <c r="GT319" s="140"/>
      <c r="GU319" s="42"/>
      <c r="GV319" s="42"/>
      <c r="GW319" s="42"/>
      <c r="GX319" s="42"/>
      <c r="GY319" s="42"/>
      <c r="GZ319" s="42"/>
      <c r="HA319" s="42"/>
      <c r="HB319" s="42"/>
      <c r="HC319" s="42"/>
      <c r="HD319" s="42"/>
      <c r="HE319" s="42"/>
      <c r="HF319" s="42"/>
      <c r="HG319" s="42"/>
      <c r="HH319" s="42"/>
      <c r="HI319" s="42"/>
      <c r="HJ319" s="42"/>
      <c r="HK319" s="42"/>
      <c r="HL319" s="42"/>
      <c r="HM319" s="42"/>
      <c r="HN319" s="42"/>
      <c r="HO319" s="42"/>
      <c r="HP319" s="42"/>
      <c r="HQ319" s="42"/>
      <c r="HR319" s="42"/>
      <c r="HS319" s="42"/>
      <c r="HT319" s="42"/>
      <c r="HU319" s="42"/>
    </row>
    <row r="320" spans="1:229" s="18" customFormat="1" ht="15.75" x14ac:dyDescent="0.25">
      <c r="A320" s="23" t="s">
        <v>528</v>
      </c>
      <c r="B320" s="159">
        <f t="shared" si="1188"/>
        <v>7495.65</v>
      </c>
      <c r="C320" s="159">
        <f t="shared" si="1189"/>
        <v>7495.65</v>
      </c>
      <c r="D320" s="42">
        <f>C320/B320*100</f>
        <v>100</v>
      </c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6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>
        <v>1246.6500000000001</v>
      </c>
      <c r="AY320" s="42">
        <v>1246.6500000000001</v>
      </c>
      <c r="AZ320" s="42">
        <f t="shared" si="1199"/>
        <v>100</v>
      </c>
      <c r="BA320" s="42"/>
      <c r="BB320" s="42"/>
      <c r="BC320" s="42"/>
      <c r="BD320" s="143"/>
      <c r="BE320" s="143"/>
      <c r="BF320" s="143"/>
      <c r="BG320" s="42"/>
      <c r="BH320" s="42"/>
      <c r="BI320" s="140"/>
      <c r="BJ320" s="42"/>
      <c r="BK320" s="42"/>
      <c r="BL320" s="140"/>
      <c r="BM320" s="42"/>
      <c r="BN320" s="42"/>
      <c r="BO320" s="140"/>
      <c r="BP320" s="42"/>
      <c r="BQ320" s="42"/>
      <c r="BR320" s="140"/>
      <c r="BS320" s="42"/>
      <c r="BT320" s="42"/>
      <c r="BU320" s="42"/>
      <c r="BV320" s="42"/>
      <c r="BW320" s="42"/>
      <c r="BX320" s="42"/>
      <c r="BY320" s="42"/>
      <c r="BZ320" s="42"/>
      <c r="CA320" s="140"/>
      <c r="CB320" s="42"/>
      <c r="CC320" s="42"/>
      <c r="CD320" s="140"/>
      <c r="CE320" s="42"/>
      <c r="CF320" s="42"/>
      <c r="CG320" s="140"/>
      <c r="CH320" s="42"/>
      <c r="CI320" s="42"/>
      <c r="CJ320" s="140"/>
      <c r="CK320" s="42"/>
      <c r="CL320" s="42"/>
      <c r="CM320" s="140"/>
      <c r="CN320" s="42"/>
      <c r="CO320" s="42"/>
      <c r="CP320" s="140"/>
      <c r="CQ320" s="46"/>
      <c r="CR320" s="42"/>
      <c r="CS320" s="140"/>
      <c r="CT320" s="46"/>
      <c r="CU320" s="42"/>
      <c r="CV320" s="140"/>
      <c r="CW320" s="46"/>
      <c r="CX320" s="42"/>
      <c r="CY320" s="140"/>
      <c r="CZ320" s="46">
        <v>6249</v>
      </c>
      <c r="DA320" s="42">
        <v>6249</v>
      </c>
      <c r="DB320" s="42">
        <f t="shared" si="1327"/>
        <v>100</v>
      </c>
      <c r="DC320" s="46"/>
      <c r="DD320" s="42"/>
      <c r="DE320" s="140"/>
      <c r="DF320" s="46"/>
      <c r="DG320" s="42"/>
      <c r="DH320" s="140"/>
      <c r="DI320" s="42"/>
      <c r="DJ320" s="42"/>
      <c r="DK320" s="140"/>
      <c r="DL320" s="42"/>
      <c r="DM320" s="42"/>
      <c r="DN320" s="140"/>
      <c r="DO320" s="46"/>
      <c r="DP320" s="42"/>
      <c r="DQ320" s="140"/>
      <c r="DR320" s="46"/>
      <c r="DS320" s="42"/>
      <c r="DT320" s="140"/>
      <c r="DU320" s="46"/>
      <c r="DV320" s="42"/>
      <c r="DW320" s="140"/>
      <c r="DX320" s="46"/>
      <c r="DY320" s="42"/>
      <c r="DZ320" s="140"/>
      <c r="EA320" s="42"/>
      <c r="EB320" s="42"/>
      <c r="EC320" s="140"/>
      <c r="ED320" s="42"/>
      <c r="EE320" s="42"/>
      <c r="EF320" s="140"/>
      <c r="EG320" s="42"/>
      <c r="EH320" s="42"/>
      <c r="EI320" s="140"/>
      <c r="EJ320" s="42"/>
      <c r="EK320" s="42"/>
      <c r="EL320" s="140"/>
      <c r="EM320" s="42"/>
      <c r="EN320" s="42"/>
      <c r="EO320" s="140"/>
      <c r="EP320" s="42"/>
      <c r="EQ320" s="42"/>
      <c r="ER320" s="140"/>
      <c r="ES320" s="42"/>
      <c r="ET320" s="42"/>
      <c r="EU320" s="140"/>
      <c r="EV320" s="42"/>
      <c r="EW320" s="42"/>
      <c r="EX320" s="42"/>
      <c r="EY320" s="42"/>
      <c r="EZ320" s="42"/>
      <c r="FA320" s="42"/>
      <c r="FB320" s="42"/>
      <c r="FC320" s="42"/>
      <c r="FD320" s="42"/>
      <c r="FE320" s="42"/>
      <c r="FF320" s="42"/>
      <c r="FG320" s="42"/>
      <c r="FH320" s="42"/>
      <c r="FI320" s="42"/>
      <c r="FJ320" s="42"/>
      <c r="FK320" s="42"/>
      <c r="FL320" s="42"/>
      <c r="FM320" s="42"/>
      <c r="FN320" s="42"/>
      <c r="FO320" s="42"/>
      <c r="FP320" s="42"/>
      <c r="FQ320" s="42"/>
      <c r="FR320" s="42"/>
      <c r="FS320" s="42"/>
      <c r="FT320" s="42"/>
      <c r="FU320" s="42"/>
      <c r="FV320" s="42"/>
      <c r="FW320" s="42"/>
      <c r="FX320" s="42"/>
      <c r="FY320" s="42"/>
      <c r="FZ320" s="42"/>
      <c r="GA320" s="42"/>
      <c r="GB320" s="42"/>
      <c r="GC320" s="42"/>
      <c r="GD320" s="42"/>
      <c r="GE320" s="42"/>
      <c r="GF320" s="42"/>
      <c r="GG320" s="42"/>
      <c r="GH320" s="42"/>
      <c r="GI320" s="42"/>
      <c r="GJ320" s="42"/>
      <c r="GK320" s="42"/>
      <c r="GL320" s="42"/>
      <c r="GM320" s="42"/>
      <c r="GN320" s="42"/>
      <c r="GO320" s="46"/>
      <c r="GP320" s="42"/>
      <c r="GQ320" s="140"/>
      <c r="GR320" s="46"/>
      <c r="GS320" s="42"/>
      <c r="GT320" s="140"/>
      <c r="GU320" s="42"/>
      <c r="GV320" s="42"/>
      <c r="GW320" s="42"/>
      <c r="GX320" s="42"/>
      <c r="GY320" s="42"/>
      <c r="GZ320" s="42"/>
      <c r="HA320" s="42"/>
      <c r="HB320" s="42"/>
      <c r="HC320" s="42"/>
      <c r="HD320" s="42"/>
      <c r="HE320" s="42"/>
      <c r="HF320" s="42"/>
      <c r="HG320" s="42"/>
      <c r="HH320" s="42"/>
      <c r="HI320" s="42"/>
      <c r="HJ320" s="42"/>
      <c r="HK320" s="42"/>
      <c r="HL320" s="42"/>
      <c r="HM320" s="42"/>
      <c r="HN320" s="42"/>
      <c r="HO320" s="42"/>
      <c r="HP320" s="42"/>
      <c r="HQ320" s="42"/>
      <c r="HR320" s="42"/>
      <c r="HS320" s="42"/>
      <c r="HT320" s="42"/>
      <c r="HU320" s="42"/>
    </row>
    <row r="321" spans="1:229" s="18" customFormat="1" ht="15.75" x14ac:dyDescent="0.25">
      <c r="A321" s="23" t="s">
        <v>223</v>
      </c>
      <c r="B321" s="159">
        <f t="shared" si="1188"/>
        <v>5769</v>
      </c>
      <c r="C321" s="159">
        <f t="shared" si="1189"/>
        <v>5769</v>
      </c>
      <c r="D321" s="42">
        <f t="shared" ref="D321:D324" si="1459">C321/B321*100</f>
        <v>100</v>
      </c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6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143"/>
      <c r="BE321" s="143"/>
      <c r="BF321" s="143"/>
      <c r="BG321" s="42"/>
      <c r="BH321" s="42"/>
      <c r="BI321" s="140"/>
      <c r="BJ321" s="42"/>
      <c r="BK321" s="42"/>
      <c r="BL321" s="140"/>
      <c r="BM321" s="42"/>
      <c r="BN321" s="42"/>
      <c r="BO321" s="140"/>
      <c r="BP321" s="42"/>
      <c r="BQ321" s="42"/>
      <c r="BR321" s="140"/>
      <c r="BS321" s="42"/>
      <c r="BT321" s="42"/>
      <c r="BU321" s="140"/>
      <c r="BV321" s="42"/>
      <c r="BW321" s="42"/>
      <c r="BX321" s="140"/>
      <c r="BY321" s="42"/>
      <c r="BZ321" s="42"/>
      <c r="CA321" s="140"/>
      <c r="CB321" s="42"/>
      <c r="CC321" s="42"/>
      <c r="CD321" s="140"/>
      <c r="CE321" s="42"/>
      <c r="CF321" s="42"/>
      <c r="CG321" s="140"/>
      <c r="CH321" s="42"/>
      <c r="CI321" s="42"/>
      <c r="CJ321" s="140"/>
      <c r="CK321" s="42"/>
      <c r="CL321" s="42"/>
      <c r="CM321" s="140"/>
      <c r="CN321" s="42"/>
      <c r="CO321" s="42"/>
      <c r="CP321" s="140"/>
      <c r="CQ321" s="46"/>
      <c r="CR321" s="42"/>
      <c r="CS321" s="140"/>
      <c r="CT321" s="46"/>
      <c r="CU321" s="42"/>
      <c r="CV321" s="140"/>
      <c r="CW321" s="46"/>
      <c r="CX321" s="42"/>
      <c r="CY321" s="140"/>
      <c r="CZ321" s="46">
        <v>5769</v>
      </c>
      <c r="DA321" s="42">
        <v>5769</v>
      </c>
      <c r="DB321" s="42">
        <f t="shared" si="1327"/>
        <v>100</v>
      </c>
      <c r="DC321" s="46"/>
      <c r="DD321" s="42"/>
      <c r="DE321" s="140"/>
      <c r="DF321" s="46"/>
      <c r="DG321" s="42"/>
      <c r="DH321" s="140"/>
      <c r="DI321" s="42"/>
      <c r="DJ321" s="42"/>
      <c r="DK321" s="140"/>
      <c r="DL321" s="42"/>
      <c r="DM321" s="42"/>
      <c r="DN321" s="140"/>
      <c r="DO321" s="46"/>
      <c r="DP321" s="42"/>
      <c r="DQ321" s="140"/>
      <c r="DR321" s="46"/>
      <c r="DS321" s="42"/>
      <c r="DT321" s="140"/>
      <c r="DU321" s="46"/>
      <c r="DV321" s="42"/>
      <c r="DW321" s="140"/>
      <c r="DX321" s="46"/>
      <c r="DY321" s="42"/>
      <c r="DZ321" s="140"/>
      <c r="EA321" s="42"/>
      <c r="EB321" s="42"/>
      <c r="EC321" s="140"/>
      <c r="ED321" s="42"/>
      <c r="EE321" s="42"/>
      <c r="EF321" s="140"/>
      <c r="EG321" s="42"/>
      <c r="EH321" s="42"/>
      <c r="EI321" s="140"/>
      <c r="EJ321" s="42"/>
      <c r="EK321" s="42"/>
      <c r="EL321" s="140"/>
      <c r="EM321" s="42"/>
      <c r="EN321" s="42"/>
      <c r="EO321" s="140"/>
      <c r="EP321" s="42"/>
      <c r="EQ321" s="42"/>
      <c r="ER321" s="140"/>
      <c r="ES321" s="42"/>
      <c r="ET321" s="42"/>
      <c r="EU321" s="140"/>
      <c r="EV321" s="42"/>
      <c r="EW321" s="42"/>
      <c r="EX321" s="42"/>
      <c r="EY321" s="42"/>
      <c r="EZ321" s="42"/>
      <c r="FA321" s="42"/>
      <c r="FB321" s="42"/>
      <c r="FC321" s="42"/>
      <c r="FD321" s="42"/>
      <c r="FE321" s="42"/>
      <c r="FF321" s="42"/>
      <c r="FG321" s="42"/>
      <c r="FH321" s="42"/>
      <c r="FI321" s="42"/>
      <c r="FJ321" s="42"/>
      <c r="FK321" s="42"/>
      <c r="FL321" s="42"/>
      <c r="FM321" s="42"/>
      <c r="FN321" s="42"/>
      <c r="FO321" s="42"/>
      <c r="FP321" s="42"/>
      <c r="FQ321" s="42"/>
      <c r="FR321" s="42"/>
      <c r="FS321" s="42"/>
      <c r="FT321" s="42"/>
      <c r="FU321" s="42"/>
      <c r="FV321" s="42"/>
      <c r="FW321" s="42"/>
      <c r="FX321" s="42"/>
      <c r="FY321" s="42"/>
      <c r="FZ321" s="42"/>
      <c r="GA321" s="42"/>
      <c r="GB321" s="42"/>
      <c r="GC321" s="42"/>
      <c r="GD321" s="42"/>
      <c r="GE321" s="42"/>
      <c r="GF321" s="42"/>
      <c r="GG321" s="42"/>
      <c r="GH321" s="42"/>
      <c r="GI321" s="42"/>
      <c r="GJ321" s="42"/>
      <c r="GK321" s="42"/>
      <c r="GL321" s="42"/>
      <c r="GM321" s="42"/>
      <c r="GN321" s="42"/>
      <c r="GO321" s="46"/>
      <c r="GP321" s="42"/>
      <c r="GQ321" s="140"/>
      <c r="GR321" s="46"/>
      <c r="GS321" s="42"/>
      <c r="GT321" s="140"/>
      <c r="GU321" s="42"/>
      <c r="GV321" s="42"/>
      <c r="GW321" s="42"/>
      <c r="GX321" s="42"/>
      <c r="GY321" s="42"/>
      <c r="GZ321" s="42"/>
      <c r="HA321" s="42"/>
      <c r="HB321" s="42"/>
      <c r="HC321" s="42"/>
      <c r="HD321" s="42"/>
      <c r="HE321" s="42"/>
      <c r="HF321" s="42"/>
      <c r="HG321" s="42"/>
      <c r="HH321" s="42"/>
      <c r="HI321" s="42"/>
      <c r="HJ321" s="42"/>
      <c r="HK321" s="42"/>
      <c r="HL321" s="42"/>
      <c r="HM321" s="42"/>
      <c r="HN321" s="42"/>
      <c r="HO321" s="42"/>
      <c r="HP321" s="42"/>
      <c r="HQ321" s="42"/>
      <c r="HR321" s="42"/>
      <c r="HS321" s="42"/>
      <c r="HT321" s="42"/>
      <c r="HU321" s="42"/>
    </row>
    <row r="322" spans="1:229" s="18" customFormat="1" ht="15.75" x14ac:dyDescent="0.25">
      <c r="A322" s="23" t="s">
        <v>527</v>
      </c>
      <c r="B322" s="159">
        <f t="shared" si="1188"/>
        <v>7725</v>
      </c>
      <c r="C322" s="159">
        <f t="shared" si="1189"/>
        <v>7725</v>
      </c>
      <c r="D322" s="42">
        <f t="shared" si="1459"/>
        <v>100</v>
      </c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6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143"/>
      <c r="BE322" s="143"/>
      <c r="BF322" s="143"/>
      <c r="BG322" s="42"/>
      <c r="BH322" s="42"/>
      <c r="BI322" s="140"/>
      <c r="BJ322" s="42"/>
      <c r="BK322" s="42"/>
      <c r="BL322" s="140"/>
      <c r="BM322" s="42"/>
      <c r="BN322" s="42"/>
      <c r="BO322" s="140"/>
      <c r="BP322" s="42"/>
      <c r="BQ322" s="42"/>
      <c r="BR322" s="140"/>
      <c r="BS322" s="42"/>
      <c r="BT322" s="42"/>
      <c r="BU322" s="140"/>
      <c r="BV322" s="42"/>
      <c r="BW322" s="42"/>
      <c r="BX322" s="140"/>
      <c r="BY322" s="42"/>
      <c r="BZ322" s="42"/>
      <c r="CA322" s="140"/>
      <c r="CB322" s="42"/>
      <c r="CC322" s="42"/>
      <c r="CD322" s="140"/>
      <c r="CE322" s="42"/>
      <c r="CF322" s="42"/>
      <c r="CG322" s="140"/>
      <c r="CH322" s="42"/>
      <c r="CI322" s="42"/>
      <c r="CJ322" s="140"/>
      <c r="CK322" s="42"/>
      <c r="CL322" s="42"/>
      <c r="CM322" s="140"/>
      <c r="CN322" s="42"/>
      <c r="CO322" s="42"/>
      <c r="CP322" s="140"/>
      <c r="CQ322" s="46"/>
      <c r="CR322" s="42"/>
      <c r="CS322" s="140"/>
      <c r="CT322" s="46"/>
      <c r="CU322" s="42"/>
      <c r="CV322" s="140"/>
      <c r="CW322" s="46"/>
      <c r="CX322" s="42"/>
      <c r="CY322" s="140"/>
      <c r="CZ322" s="46">
        <v>7725</v>
      </c>
      <c r="DA322" s="42">
        <v>7725</v>
      </c>
      <c r="DB322" s="42">
        <f t="shared" si="1327"/>
        <v>100</v>
      </c>
      <c r="DC322" s="46"/>
      <c r="DD322" s="42"/>
      <c r="DE322" s="140"/>
      <c r="DF322" s="46"/>
      <c r="DG322" s="42"/>
      <c r="DH322" s="140"/>
      <c r="DI322" s="42"/>
      <c r="DJ322" s="42"/>
      <c r="DK322" s="140"/>
      <c r="DL322" s="42"/>
      <c r="DM322" s="42"/>
      <c r="DN322" s="140"/>
      <c r="DO322" s="46"/>
      <c r="DP322" s="42"/>
      <c r="DQ322" s="140"/>
      <c r="DR322" s="46"/>
      <c r="DS322" s="42"/>
      <c r="DT322" s="140"/>
      <c r="DU322" s="46"/>
      <c r="DV322" s="42"/>
      <c r="DW322" s="140"/>
      <c r="DX322" s="46"/>
      <c r="DY322" s="42"/>
      <c r="DZ322" s="140"/>
      <c r="EA322" s="42"/>
      <c r="EB322" s="42"/>
      <c r="EC322" s="140"/>
      <c r="ED322" s="42"/>
      <c r="EE322" s="42"/>
      <c r="EF322" s="140"/>
      <c r="EG322" s="42"/>
      <c r="EH322" s="42"/>
      <c r="EI322" s="140"/>
      <c r="EJ322" s="42"/>
      <c r="EK322" s="42"/>
      <c r="EL322" s="140"/>
      <c r="EM322" s="42"/>
      <c r="EN322" s="42"/>
      <c r="EO322" s="140"/>
      <c r="EP322" s="42"/>
      <c r="EQ322" s="42"/>
      <c r="ER322" s="140"/>
      <c r="ES322" s="42"/>
      <c r="ET322" s="42"/>
      <c r="EU322" s="140"/>
      <c r="EV322" s="42"/>
      <c r="EW322" s="42"/>
      <c r="EX322" s="42"/>
      <c r="EY322" s="42"/>
      <c r="EZ322" s="42"/>
      <c r="FA322" s="42"/>
      <c r="FB322" s="42"/>
      <c r="FC322" s="42"/>
      <c r="FD322" s="42"/>
      <c r="FE322" s="42"/>
      <c r="FF322" s="42"/>
      <c r="FG322" s="42"/>
      <c r="FH322" s="42"/>
      <c r="FI322" s="42"/>
      <c r="FJ322" s="42"/>
      <c r="FK322" s="42"/>
      <c r="FL322" s="42"/>
      <c r="FM322" s="42"/>
      <c r="FN322" s="42"/>
      <c r="FO322" s="42"/>
      <c r="FP322" s="42"/>
      <c r="FQ322" s="42"/>
      <c r="FR322" s="42"/>
      <c r="FS322" s="42"/>
      <c r="FT322" s="42"/>
      <c r="FU322" s="42"/>
      <c r="FV322" s="42"/>
      <c r="FW322" s="42"/>
      <c r="FX322" s="42"/>
      <c r="FY322" s="42"/>
      <c r="FZ322" s="42"/>
      <c r="GA322" s="42"/>
      <c r="GB322" s="42"/>
      <c r="GC322" s="42"/>
      <c r="GD322" s="42"/>
      <c r="GE322" s="42"/>
      <c r="GF322" s="42"/>
      <c r="GG322" s="42"/>
      <c r="GH322" s="42"/>
      <c r="GI322" s="42"/>
      <c r="GJ322" s="42"/>
      <c r="GK322" s="42"/>
      <c r="GL322" s="42"/>
      <c r="GM322" s="42"/>
      <c r="GN322" s="42"/>
      <c r="GO322" s="46"/>
      <c r="GP322" s="42"/>
      <c r="GQ322" s="140"/>
      <c r="GR322" s="46"/>
      <c r="GS322" s="42"/>
      <c r="GT322" s="140"/>
      <c r="GU322" s="42"/>
      <c r="GV322" s="42"/>
      <c r="GW322" s="42"/>
      <c r="GX322" s="42"/>
      <c r="GY322" s="42"/>
      <c r="GZ322" s="42"/>
      <c r="HA322" s="42"/>
      <c r="HB322" s="42"/>
      <c r="HC322" s="42"/>
      <c r="HD322" s="42"/>
      <c r="HE322" s="42"/>
      <c r="HF322" s="42"/>
      <c r="HG322" s="42"/>
      <c r="HH322" s="42"/>
      <c r="HI322" s="42"/>
      <c r="HJ322" s="42"/>
      <c r="HK322" s="42"/>
      <c r="HL322" s="42"/>
      <c r="HM322" s="42"/>
      <c r="HN322" s="42"/>
      <c r="HO322" s="42"/>
      <c r="HP322" s="42"/>
      <c r="HQ322" s="42"/>
      <c r="HR322" s="42"/>
      <c r="HS322" s="42"/>
      <c r="HT322" s="42"/>
      <c r="HU322" s="42"/>
    </row>
    <row r="323" spans="1:229" s="18" customFormat="1" ht="15.75" x14ac:dyDescent="0.25">
      <c r="A323" s="23" t="s">
        <v>530</v>
      </c>
      <c r="B323" s="159">
        <f t="shared" si="1188"/>
        <v>7501.0587999999998</v>
      </c>
      <c r="C323" s="159">
        <f t="shared" si="1189"/>
        <v>7501.0587999999998</v>
      </c>
      <c r="D323" s="42">
        <f t="shared" si="1459"/>
        <v>100</v>
      </c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6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>
        <v>415.05879999999996</v>
      </c>
      <c r="AY323" s="42">
        <v>415.05879999999996</v>
      </c>
      <c r="AZ323" s="42">
        <f t="shared" si="1199"/>
        <v>100</v>
      </c>
      <c r="BA323" s="42"/>
      <c r="BB323" s="42"/>
      <c r="BC323" s="42"/>
      <c r="BD323" s="143"/>
      <c r="BE323" s="143"/>
      <c r="BF323" s="143"/>
      <c r="BG323" s="42"/>
      <c r="BH323" s="42"/>
      <c r="BI323" s="140"/>
      <c r="BJ323" s="42"/>
      <c r="BK323" s="42"/>
      <c r="BL323" s="140"/>
      <c r="BM323" s="42"/>
      <c r="BN323" s="42"/>
      <c r="BO323" s="140"/>
      <c r="BP323" s="42"/>
      <c r="BQ323" s="42"/>
      <c r="BR323" s="140"/>
      <c r="BS323" s="42"/>
      <c r="BT323" s="42"/>
      <c r="BU323" s="140"/>
      <c r="BV323" s="42"/>
      <c r="BW323" s="42"/>
      <c r="BX323" s="140"/>
      <c r="BY323" s="42"/>
      <c r="BZ323" s="42"/>
      <c r="CA323" s="140"/>
      <c r="CB323" s="42"/>
      <c r="CC323" s="42"/>
      <c r="CD323" s="140"/>
      <c r="CE323" s="42"/>
      <c r="CF323" s="42"/>
      <c r="CG323" s="140"/>
      <c r="CH323" s="42"/>
      <c r="CI323" s="42"/>
      <c r="CJ323" s="140"/>
      <c r="CK323" s="42"/>
      <c r="CL323" s="42"/>
      <c r="CM323" s="140"/>
      <c r="CN323" s="42"/>
      <c r="CO323" s="42"/>
      <c r="CP323" s="140"/>
      <c r="CQ323" s="46"/>
      <c r="CR323" s="42"/>
      <c r="CS323" s="140"/>
      <c r="CT323" s="46"/>
      <c r="CU323" s="42"/>
      <c r="CV323" s="140"/>
      <c r="CW323" s="46"/>
      <c r="CX323" s="42"/>
      <c r="CY323" s="140"/>
      <c r="CZ323" s="46">
        <v>7086</v>
      </c>
      <c r="DA323" s="42">
        <v>7086</v>
      </c>
      <c r="DB323" s="42">
        <f t="shared" si="1327"/>
        <v>100</v>
      </c>
      <c r="DC323" s="46"/>
      <c r="DD323" s="42"/>
      <c r="DE323" s="140"/>
      <c r="DF323" s="46"/>
      <c r="DG323" s="42"/>
      <c r="DH323" s="140"/>
      <c r="DI323" s="42"/>
      <c r="DJ323" s="42"/>
      <c r="DK323" s="140"/>
      <c r="DL323" s="42"/>
      <c r="DM323" s="42"/>
      <c r="DN323" s="140"/>
      <c r="DO323" s="46"/>
      <c r="DP323" s="42"/>
      <c r="DQ323" s="140"/>
      <c r="DR323" s="46"/>
      <c r="DS323" s="42"/>
      <c r="DT323" s="140"/>
      <c r="DU323" s="46"/>
      <c r="DV323" s="42"/>
      <c r="DW323" s="140"/>
      <c r="DX323" s="46"/>
      <c r="DY323" s="42"/>
      <c r="DZ323" s="140"/>
      <c r="EA323" s="42"/>
      <c r="EB323" s="42"/>
      <c r="EC323" s="140"/>
      <c r="ED323" s="42"/>
      <c r="EE323" s="42"/>
      <c r="EF323" s="140"/>
      <c r="EG323" s="42"/>
      <c r="EH323" s="42"/>
      <c r="EI323" s="140"/>
      <c r="EJ323" s="42"/>
      <c r="EK323" s="42"/>
      <c r="EL323" s="140"/>
      <c r="EM323" s="42"/>
      <c r="EN323" s="42"/>
      <c r="EO323" s="140"/>
      <c r="EP323" s="42"/>
      <c r="EQ323" s="42"/>
      <c r="ER323" s="140"/>
      <c r="ES323" s="42"/>
      <c r="ET323" s="42"/>
      <c r="EU323" s="140"/>
      <c r="EV323" s="42"/>
      <c r="EW323" s="42"/>
      <c r="EX323" s="42"/>
      <c r="EY323" s="42"/>
      <c r="EZ323" s="42"/>
      <c r="FA323" s="42"/>
      <c r="FB323" s="42"/>
      <c r="FC323" s="42"/>
      <c r="FD323" s="42"/>
      <c r="FE323" s="42"/>
      <c r="FF323" s="42"/>
      <c r="FG323" s="42"/>
      <c r="FH323" s="42"/>
      <c r="FI323" s="42"/>
      <c r="FJ323" s="42"/>
      <c r="FK323" s="42"/>
      <c r="FL323" s="42"/>
      <c r="FM323" s="42"/>
      <c r="FN323" s="42"/>
      <c r="FO323" s="42"/>
      <c r="FP323" s="42"/>
      <c r="FQ323" s="42"/>
      <c r="FR323" s="42"/>
      <c r="FS323" s="42"/>
      <c r="FT323" s="42"/>
      <c r="FU323" s="42"/>
      <c r="FV323" s="42"/>
      <c r="FW323" s="42"/>
      <c r="FX323" s="42"/>
      <c r="FY323" s="42"/>
      <c r="FZ323" s="42"/>
      <c r="GA323" s="42"/>
      <c r="GB323" s="42"/>
      <c r="GC323" s="42"/>
      <c r="GD323" s="42"/>
      <c r="GE323" s="42"/>
      <c r="GF323" s="42"/>
      <c r="GG323" s="42"/>
      <c r="GH323" s="42"/>
      <c r="GI323" s="42"/>
      <c r="GJ323" s="42"/>
      <c r="GK323" s="42"/>
      <c r="GL323" s="42"/>
      <c r="GM323" s="42"/>
      <c r="GN323" s="42"/>
      <c r="GO323" s="46"/>
      <c r="GP323" s="42"/>
      <c r="GQ323" s="140"/>
      <c r="GR323" s="46"/>
      <c r="GS323" s="42"/>
      <c r="GT323" s="140"/>
      <c r="GU323" s="42"/>
      <c r="GV323" s="42"/>
      <c r="GW323" s="42"/>
      <c r="GX323" s="42"/>
      <c r="GY323" s="42"/>
      <c r="GZ323" s="42"/>
      <c r="HA323" s="42"/>
      <c r="HB323" s="42"/>
      <c r="HC323" s="42"/>
      <c r="HD323" s="42"/>
      <c r="HE323" s="42"/>
      <c r="HF323" s="42"/>
      <c r="HG323" s="42"/>
      <c r="HH323" s="42"/>
      <c r="HI323" s="42"/>
      <c r="HJ323" s="42"/>
      <c r="HK323" s="42"/>
      <c r="HL323" s="42"/>
      <c r="HM323" s="42"/>
      <c r="HN323" s="42"/>
      <c r="HO323" s="42"/>
      <c r="HP323" s="42"/>
      <c r="HQ323" s="42"/>
      <c r="HR323" s="42"/>
      <c r="HS323" s="42"/>
      <c r="HT323" s="42"/>
      <c r="HU323" s="42"/>
    </row>
    <row r="324" spans="1:229" s="18" customFormat="1" ht="15.75" x14ac:dyDescent="0.25">
      <c r="A324" s="23" t="s">
        <v>526</v>
      </c>
      <c r="B324" s="159">
        <f t="shared" si="1188"/>
        <v>8175</v>
      </c>
      <c r="C324" s="159">
        <f t="shared" si="1189"/>
        <v>8175</v>
      </c>
      <c r="D324" s="42">
        <f t="shared" si="1459"/>
        <v>100</v>
      </c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6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143"/>
      <c r="BE324" s="143"/>
      <c r="BF324" s="143"/>
      <c r="BG324" s="42"/>
      <c r="BH324" s="42"/>
      <c r="BI324" s="140"/>
      <c r="BJ324" s="42"/>
      <c r="BK324" s="42"/>
      <c r="BL324" s="140"/>
      <c r="BM324" s="42"/>
      <c r="BN324" s="42"/>
      <c r="BO324" s="140"/>
      <c r="BP324" s="42"/>
      <c r="BQ324" s="42"/>
      <c r="BR324" s="140"/>
      <c r="BS324" s="42"/>
      <c r="BT324" s="42"/>
      <c r="BU324" s="140"/>
      <c r="BV324" s="42"/>
      <c r="BW324" s="42"/>
      <c r="BX324" s="140"/>
      <c r="BY324" s="42"/>
      <c r="BZ324" s="42"/>
      <c r="CA324" s="140"/>
      <c r="CB324" s="42"/>
      <c r="CC324" s="42"/>
      <c r="CD324" s="140"/>
      <c r="CE324" s="42"/>
      <c r="CF324" s="42"/>
      <c r="CG324" s="140"/>
      <c r="CH324" s="42"/>
      <c r="CI324" s="42"/>
      <c r="CJ324" s="140"/>
      <c r="CK324" s="42"/>
      <c r="CL324" s="42"/>
      <c r="CM324" s="140"/>
      <c r="CN324" s="42"/>
      <c r="CO324" s="42"/>
      <c r="CP324" s="140"/>
      <c r="CQ324" s="46"/>
      <c r="CR324" s="42"/>
      <c r="CS324" s="140"/>
      <c r="CT324" s="46"/>
      <c r="CU324" s="42"/>
      <c r="CV324" s="140"/>
      <c r="CW324" s="46"/>
      <c r="CX324" s="42"/>
      <c r="CY324" s="140"/>
      <c r="CZ324" s="46">
        <v>8175</v>
      </c>
      <c r="DA324" s="42">
        <v>8175</v>
      </c>
      <c r="DB324" s="42">
        <f t="shared" si="1327"/>
        <v>100</v>
      </c>
      <c r="DC324" s="46"/>
      <c r="DD324" s="42"/>
      <c r="DE324" s="140"/>
      <c r="DF324" s="46"/>
      <c r="DG324" s="42"/>
      <c r="DH324" s="140"/>
      <c r="DI324" s="42"/>
      <c r="DJ324" s="42"/>
      <c r="DK324" s="140"/>
      <c r="DL324" s="42"/>
      <c r="DM324" s="42"/>
      <c r="DN324" s="140"/>
      <c r="DO324" s="46"/>
      <c r="DP324" s="42"/>
      <c r="DQ324" s="140"/>
      <c r="DR324" s="46"/>
      <c r="DS324" s="42"/>
      <c r="DT324" s="140"/>
      <c r="DU324" s="46"/>
      <c r="DV324" s="42"/>
      <c r="DW324" s="140"/>
      <c r="DX324" s="46"/>
      <c r="DY324" s="42"/>
      <c r="DZ324" s="140"/>
      <c r="EA324" s="42"/>
      <c r="EB324" s="42"/>
      <c r="EC324" s="140"/>
      <c r="ED324" s="42"/>
      <c r="EE324" s="42"/>
      <c r="EF324" s="140"/>
      <c r="EG324" s="42"/>
      <c r="EH324" s="42"/>
      <c r="EI324" s="140"/>
      <c r="EJ324" s="42"/>
      <c r="EK324" s="42"/>
      <c r="EL324" s="140"/>
      <c r="EM324" s="42"/>
      <c r="EN324" s="42"/>
      <c r="EO324" s="140"/>
      <c r="EP324" s="42"/>
      <c r="EQ324" s="42"/>
      <c r="ER324" s="140"/>
      <c r="ES324" s="42"/>
      <c r="ET324" s="42"/>
      <c r="EU324" s="140"/>
      <c r="EV324" s="42"/>
      <c r="EW324" s="42"/>
      <c r="EX324" s="42"/>
      <c r="EY324" s="42"/>
      <c r="EZ324" s="42"/>
      <c r="FA324" s="42"/>
      <c r="FB324" s="42"/>
      <c r="FC324" s="42"/>
      <c r="FD324" s="42"/>
      <c r="FE324" s="42"/>
      <c r="FF324" s="42"/>
      <c r="FG324" s="42"/>
      <c r="FH324" s="42"/>
      <c r="FI324" s="42"/>
      <c r="FJ324" s="42"/>
      <c r="FK324" s="42"/>
      <c r="FL324" s="42"/>
      <c r="FM324" s="42"/>
      <c r="FN324" s="42"/>
      <c r="FO324" s="42"/>
      <c r="FP324" s="42"/>
      <c r="FQ324" s="42"/>
      <c r="FR324" s="42"/>
      <c r="FS324" s="42"/>
      <c r="FT324" s="42"/>
      <c r="FU324" s="42"/>
      <c r="FV324" s="42"/>
      <c r="FW324" s="42"/>
      <c r="FX324" s="42"/>
      <c r="FY324" s="42"/>
      <c r="FZ324" s="42"/>
      <c r="GA324" s="42"/>
      <c r="GB324" s="42"/>
      <c r="GC324" s="42"/>
      <c r="GD324" s="42"/>
      <c r="GE324" s="42"/>
      <c r="GF324" s="42"/>
      <c r="GG324" s="42"/>
      <c r="GH324" s="42"/>
      <c r="GI324" s="42"/>
      <c r="GJ324" s="42"/>
      <c r="GK324" s="42"/>
      <c r="GL324" s="42"/>
      <c r="GM324" s="42"/>
      <c r="GN324" s="42"/>
      <c r="GO324" s="46"/>
      <c r="GP324" s="42"/>
      <c r="GQ324" s="140"/>
      <c r="GR324" s="46"/>
      <c r="GS324" s="42"/>
      <c r="GT324" s="140"/>
      <c r="GU324" s="42"/>
      <c r="GV324" s="42"/>
      <c r="GW324" s="42"/>
      <c r="GX324" s="42"/>
      <c r="GY324" s="42"/>
      <c r="GZ324" s="42"/>
      <c r="HA324" s="42"/>
      <c r="HB324" s="42"/>
      <c r="HC324" s="42"/>
      <c r="HD324" s="42"/>
      <c r="HE324" s="42"/>
      <c r="HF324" s="42"/>
      <c r="HG324" s="42"/>
      <c r="HH324" s="42"/>
      <c r="HI324" s="42"/>
      <c r="HJ324" s="42"/>
      <c r="HK324" s="42"/>
      <c r="HL324" s="42"/>
      <c r="HM324" s="42"/>
      <c r="HN324" s="42"/>
      <c r="HO324" s="42"/>
      <c r="HP324" s="42"/>
      <c r="HQ324" s="42"/>
      <c r="HR324" s="42"/>
      <c r="HS324" s="42"/>
      <c r="HT324" s="42"/>
      <c r="HU324" s="42"/>
    </row>
    <row r="325" spans="1:229" s="19" customFormat="1" ht="31.5" x14ac:dyDescent="0.25">
      <c r="A325" s="22" t="s">
        <v>347</v>
      </c>
      <c r="B325" s="158">
        <f t="shared" si="1188"/>
        <v>89912.054270000008</v>
      </c>
      <c r="C325" s="158">
        <f t="shared" si="1189"/>
        <v>69323.221399999995</v>
      </c>
      <c r="D325" s="48">
        <f t="shared" ref="D325" si="1460">C325/B325*100</f>
        <v>77.101142847684144</v>
      </c>
      <c r="E325" s="49">
        <f t="shared" ref="E325:BF325" si="1461">E326+E327+E329+E330+E331+E332+E333+E334</f>
        <v>0</v>
      </c>
      <c r="F325" s="49">
        <f t="shared" si="1461"/>
        <v>0</v>
      </c>
      <c r="G325" s="49"/>
      <c r="H325" s="49">
        <f t="shared" si="1461"/>
        <v>0</v>
      </c>
      <c r="I325" s="49">
        <f t="shared" si="1461"/>
        <v>0</v>
      </c>
      <c r="J325" s="49">
        <f t="shared" si="1461"/>
        <v>0</v>
      </c>
      <c r="K325" s="49">
        <f t="shared" ref="K325:M325" si="1462">K326+K327+K329+K330+K331+K332+K333+K334</f>
        <v>0</v>
      </c>
      <c r="L325" s="49">
        <f t="shared" si="1462"/>
        <v>0</v>
      </c>
      <c r="M325" s="49">
        <f t="shared" si="1462"/>
        <v>0</v>
      </c>
      <c r="N325" s="49">
        <f t="shared" ref="N325:P325" si="1463">N326+N327+N329+N330+N331+N332+N333+N334</f>
        <v>0</v>
      </c>
      <c r="O325" s="49">
        <f t="shared" si="1463"/>
        <v>0</v>
      </c>
      <c r="P325" s="49">
        <f t="shared" si="1463"/>
        <v>0</v>
      </c>
      <c r="Q325" s="49">
        <f t="shared" ref="Q325:S325" si="1464">Q326+Q327+Q329+Q330+Q331+Q332+Q333+Q334</f>
        <v>0</v>
      </c>
      <c r="R325" s="49">
        <f t="shared" si="1464"/>
        <v>0</v>
      </c>
      <c r="S325" s="49">
        <f t="shared" si="1464"/>
        <v>0</v>
      </c>
      <c r="T325" s="49">
        <f t="shared" ref="T325:V325" si="1465">T326+T327+T329+T330+T331+T332+T333+T334</f>
        <v>0</v>
      </c>
      <c r="U325" s="49">
        <f t="shared" si="1465"/>
        <v>0</v>
      </c>
      <c r="V325" s="49">
        <f t="shared" si="1465"/>
        <v>0</v>
      </c>
      <c r="W325" s="49">
        <f t="shared" si="1461"/>
        <v>415.20150000000001</v>
      </c>
      <c r="X325" s="49">
        <f t="shared" si="1461"/>
        <v>415.20150000000001</v>
      </c>
      <c r="Y325" s="49">
        <f t="shared" si="1382"/>
        <v>100</v>
      </c>
      <c r="Z325" s="49">
        <f t="shared" si="1461"/>
        <v>0</v>
      </c>
      <c r="AA325" s="49">
        <f t="shared" si="1461"/>
        <v>0</v>
      </c>
      <c r="AB325" s="49">
        <f t="shared" si="1461"/>
        <v>0</v>
      </c>
      <c r="AC325" s="49">
        <f t="shared" si="1461"/>
        <v>0</v>
      </c>
      <c r="AD325" s="49">
        <f t="shared" si="1461"/>
        <v>0</v>
      </c>
      <c r="AE325" s="49">
        <f t="shared" si="1461"/>
        <v>0</v>
      </c>
      <c r="AF325" s="49">
        <f t="shared" si="1461"/>
        <v>0</v>
      </c>
      <c r="AG325" s="49">
        <f t="shared" si="1461"/>
        <v>0</v>
      </c>
      <c r="AH325" s="49"/>
      <c r="AI325" s="49">
        <f t="shared" si="1461"/>
        <v>102.04080999999999</v>
      </c>
      <c r="AJ325" s="49">
        <f t="shared" si="1461"/>
        <v>102.04080999999999</v>
      </c>
      <c r="AK325" s="48">
        <f t="shared" ref="AK325:AK326" si="1466">AJ325/AI325*100</f>
        <v>100</v>
      </c>
      <c r="AL325" s="49">
        <f t="shared" si="1461"/>
        <v>0</v>
      </c>
      <c r="AM325" s="49">
        <f t="shared" si="1461"/>
        <v>0</v>
      </c>
      <c r="AN325" s="48"/>
      <c r="AO325" s="49">
        <f t="shared" ref="AO325:AP325" si="1467">AO326+AO327+AO329+AO330+AO331+AO332+AO333+AO334</f>
        <v>70.705960000000005</v>
      </c>
      <c r="AP325" s="49">
        <f t="shared" si="1467"/>
        <v>70.705960000000005</v>
      </c>
      <c r="AQ325" s="48">
        <f>AP325/AO325*100</f>
        <v>100</v>
      </c>
      <c r="AR325" s="49"/>
      <c r="AS325" s="49"/>
      <c r="AT325" s="48"/>
      <c r="AU325" s="49">
        <f t="shared" si="1461"/>
        <v>0</v>
      </c>
      <c r="AV325" s="49">
        <f t="shared" si="1461"/>
        <v>0</v>
      </c>
      <c r="AW325" s="49">
        <f t="shared" si="1461"/>
        <v>0</v>
      </c>
      <c r="AX325" s="49">
        <f>SUM(AX326:AX334)</f>
        <v>3529.6059999999998</v>
      </c>
      <c r="AY325" s="49">
        <f>SUM(AY326:AY334)</f>
        <v>2369.6059999999998</v>
      </c>
      <c r="AZ325" s="48">
        <f t="shared" si="1199"/>
        <v>67.135141996018817</v>
      </c>
      <c r="BA325" s="49">
        <f t="shared" si="1461"/>
        <v>10000</v>
      </c>
      <c r="BB325" s="49">
        <f t="shared" si="1461"/>
        <v>10000</v>
      </c>
      <c r="BC325" s="48">
        <f t="shared" ref="BC325" si="1468">BB325/BA325*100</f>
        <v>100</v>
      </c>
      <c r="BD325" s="49">
        <f t="shared" si="1461"/>
        <v>15956.3</v>
      </c>
      <c r="BE325" s="49">
        <f t="shared" si="1461"/>
        <v>9976.7326899999989</v>
      </c>
      <c r="BF325" s="49">
        <f t="shared" si="1461"/>
        <v>62.52535167927401</v>
      </c>
      <c r="BG325" s="49">
        <f t="shared" ref="BG325:CP325" si="1469">BG326+BG327+BG329+BG330+BG331+BG332+BG333+BG334</f>
        <v>0</v>
      </c>
      <c r="BH325" s="49">
        <f t="shared" si="1469"/>
        <v>0</v>
      </c>
      <c r="BI325" s="49">
        <f t="shared" si="1469"/>
        <v>0</v>
      </c>
      <c r="BJ325" s="49">
        <f t="shared" ref="BJ325:BL325" si="1470">BJ326+BJ327+BJ329+BJ330+BJ331+BJ332+BJ333+BJ334</f>
        <v>0</v>
      </c>
      <c r="BK325" s="49">
        <f t="shared" si="1470"/>
        <v>0</v>
      </c>
      <c r="BL325" s="49">
        <f t="shared" si="1470"/>
        <v>0</v>
      </c>
      <c r="BM325" s="49">
        <f t="shared" si="1469"/>
        <v>3353.3</v>
      </c>
      <c r="BN325" s="49">
        <f t="shared" si="1469"/>
        <v>1488.6112000000001</v>
      </c>
      <c r="BO325" s="49">
        <f t="shared" si="1469"/>
        <v>44.392425372021584</v>
      </c>
      <c r="BP325" s="49">
        <f t="shared" ref="BP325:BQ325" si="1471">BP326+BP327+BP329+BP330+BP331+BP332+BP333+BP334</f>
        <v>560</v>
      </c>
      <c r="BQ325" s="49">
        <f t="shared" si="1471"/>
        <v>0</v>
      </c>
      <c r="BR325" s="49">
        <f t="shared" ref="BR325:BR326" si="1472">BQ325/BP325*100</f>
        <v>0</v>
      </c>
      <c r="BS325" s="49">
        <f t="shared" si="1469"/>
        <v>0</v>
      </c>
      <c r="BT325" s="49">
        <f t="shared" si="1469"/>
        <v>0</v>
      </c>
      <c r="BU325" s="49">
        <f t="shared" si="1469"/>
        <v>0</v>
      </c>
      <c r="BV325" s="49">
        <f t="shared" si="1469"/>
        <v>0</v>
      </c>
      <c r="BW325" s="49">
        <f t="shared" si="1469"/>
        <v>0</v>
      </c>
      <c r="BX325" s="49">
        <f t="shared" si="1469"/>
        <v>0</v>
      </c>
      <c r="BY325" s="49">
        <f t="shared" si="1469"/>
        <v>0</v>
      </c>
      <c r="BZ325" s="49">
        <f t="shared" si="1469"/>
        <v>0</v>
      </c>
      <c r="CA325" s="49">
        <f t="shared" si="1469"/>
        <v>0</v>
      </c>
      <c r="CB325" s="49">
        <f t="shared" ref="CB325:CD325" si="1473">CB326+CB327+CB329+CB330+CB331+CB332+CB333+CB334</f>
        <v>0</v>
      </c>
      <c r="CC325" s="49">
        <f t="shared" si="1473"/>
        <v>0</v>
      </c>
      <c r="CD325" s="49">
        <f t="shared" si="1473"/>
        <v>0</v>
      </c>
      <c r="CE325" s="49">
        <f t="shared" si="1469"/>
        <v>0</v>
      </c>
      <c r="CF325" s="49">
        <f t="shared" si="1469"/>
        <v>0</v>
      </c>
      <c r="CG325" s="48"/>
      <c r="CH325" s="49">
        <f t="shared" si="1469"/>
        <v>0</v>
      </c>
      <c r="CI325" s="49">
        <f t="shared" si="1469"/>
        <v>0</v>
      </c>
      <c r="CJ325" s="49">
        <f t="shared" si="1469"/>
        <v>0</v>
      </c>
      <c r="CK325" s="49">
        <f t="shared" si="1469"/>
        <v>1000</v>
      </c>
      <c r="CL325" s="49">
        <f t="shared" si="1469"/>
        <v>0</v>
      </c>
      <c r="CM325" s="49">
        <f t="shared" si="1469"/>
        <v>0</v>
      </c>
      <c r="CN325" s="49">
        <f t="shared" si="1469"/>
        <v>104.4</v>
      </c>
      <c r="CO325" s="49">
        <f t="shared" si="1469"/>
        <v>0</v>
      </c>
      <c r="CP325" s="49">
        <f t="shared" si="1469"/>
        <v>0</v>
      </c>
      <c r="CQ325" s="49">
        <f t="shared" ref="CQ325:CX325" si="1474">CQ326+CQ327+CQ329+CQ330+CQ331+CQ332+CQ333+CQ334</f>
        <v>0</v>
      </c>
      <c r="CR325" s="49">
        <f t="shared" si="1474"/>
        <v>0</v>
      </c>
      <c r="CS325" s="49">
        <f t="shared" si="1474"/>
        <v>0</v>
      </c>
      <c r="CT325" s="49">
        <f t="shared" ref="CT325:CV325" si="1475">CT326+CT327+CT329+CT330+CT331+CT332+CT333+CT334</f>
        <v>0</v>
      </c>
      <c r="CU325" s="49">
        <f t="shared" si="1475"/>
        <v>0</v>
      </c>
      <c r="CV325" s="49">
        <f t="shared" si="1475"/>
        <v>0</v>
      </c>
      <c r="CW325" s="49">
        <f t="shared" si="1474"/>
        <v>5983.4</v>
      </c>
      <c r="CX325" s="49">
        <f t="shared" si="1474"/>
        <v>3465.3837599999997</v>
      </c>
      <c r="CY325" s="49">
        <f t="shared" si="159"/>
        <v>57.916632015242165</v>
      </c>
      <c r="CZ325" s="49">
        <f>SUM(CZ326:CZ334)</f>
        <v>29169</v>
      </c>
      <c r="DA325" s="49">
        <f>SUM(DA326:DA334)</f>
        <v>29169</v>
      </c>
      <c r="DB325" s="48">
        <f t="shared" si="1327"/>
        <v>100</v>
      </c>
      <c r="DC325" s="49">
        <f t="shared" ref="DC325:DD325" si="1476">DC326+DC327+DC329+DC330+DC331+DC332+DC333+DC334</f>
        <v>5328.1</v>
      </c>
      <c r="DD325" s="49">
        <f t="shared" si="1476"/>
        <v>865.93948</v>
      </c>
      <c r="DE325" s="49">
        <f>DD325/DC325*100</f>
        <v>16.252312831966368</v>
      </c>
      <c r="DF325" s="49">
        <f t="shared" ref="DF325:DG325" si="1477">DF326+DF327+DF329+DF330+DF331+DF332+DF333+DF334</f>
        <v>840</v>
      </c>
      <c r="DG325" s="49">
        <f t="shared" si="1477"/>
        <v>0</v>
      </c>
      <c r="DH325" s="49">
        <f>DG325/DF325*100</f>
        <v>0</v>
      </c>
      <c r="DI325" s="49">
        <f t="shared" ref="DI325:DN325" si="1478">DI326+DI327+DI329+DI330+DI331+DI332+DI333+DI334</f>
        <v>6000</v>
      </c>
      <c r="DJ325" s="49">
        <f t="shared" si="1478"/>
        <v>3900</v>
      </c>
      <c r="DK325" s="49">
        <f t="shared" si="1478"/>
        <v>65</v>
      </c>
      <c r="DL325" s="49">
        <f t="shared" si="1478"/>
        <v>4500</v>
      </c>
      <c r="DM325" s="49">
        <f t="shared" si="1478"/>
        <v>4500</v>
      </c>
      <c r="DN325" s="49">
        <f t="shared" si="1478"/>
        <v>100</v>
      </c>
      <c r="DO325" s="49">
        <f t="shared" ref="DO325:DQ325" si="1479">DO326+DO327+DO329+DO330+DO331+DO332+DO333+DO334</f>
        <v>0</v>
      </c>
      <c r="DP325" s="49">
        <f t="shared" si="1479"/>
        <v>0</v>
      </c>
      <c r="DQ325" s="49">
        <f t="shared" si="1479"/>
        <v>0</v>
      </c>
      <c r="DR325" s="49">
        <f t="shared" ref="DR325:DT325" si="1480">DR326+DR327+DR329+DR330+DR331+DR332+DR333+DR334</f>
        <v>0</v>
      </c>
      <c r="DS325" s="49">
        <f t="shared" si="1480"/>
        <v>0</v>
      </c>
      <c r="DT325" s="49">
        <f t="shared" si="1480"/>
        <v>0</v>
      </c>
      <c r="DU325" s="49">
        <f t="shared" ref="DU325:DW325" si="1481">DU326+DU327+DU329+DU330+DU331+DU332+DU333+DU334</f>
        <v>0</v>
      </c>
      <c r="DV325" s="49">
        <f t="shared" si="1481"/>
        <v>0</v>
      </c>
      <c r="DW325" s="49">
        <f t="shared" si="1481"/>
        <v>0</v>
      </c>
      <c r="DX325" s="49">
        <f t="shared" ref="DX325:DZ325" si="1482">DX326+DX327+DX329+DX330+DX331+DX332+DX333+DX334</f>
        <v>0</v>
      </c>
      <c r="DY325" s="49">
        <f t="shared" si="1482"/>
        <v>0</v>
      </c>
      <c r="DZ325" s="49">
        <f t="shared" si="1482"/>
        <v>0</v>
      </c>
      <c r="EA325" s="49"/>
      <c r="EB325" s="49"/>
      <c r="EC325" s="49"/>
      <c r="ED325" s="49"/>
      <c r="EE325" s="49"/>
      <c r="EF325" s="49"/>
      <c r="EG325" s="49">
        <f t="shared" ref="EG325:EL325" si="1483">EG326+EG327+EG329+EG330+EG331+EG332+EG333+EG334</f>
        <v>0</v>
      </c>
      <c r="EH325" s="49">
        <f t="shared" si="1483"/>
        <v>0</v>
      </c>
      <c r="EI325" s="49">
        <f t="shared" si="1483"/>
        <v>0</v>
      </c>
      <c r="EJ325" s="49">
        <f t="shared" si="1483"/>
        <v>0</v>
      </c>
      <c r="EK325" s="49">
        <f t="shared" si="1483"/>
        <v>0</v>
      </c>
      <c r="EL325" s="49">
        <f t="shared" si="1483"/>
        <v>0</v>
      </c>
      <c r="EM325" s="49">
        <f t="shared" ref="EM325:EO325" si="1484">EM326+EM327+EM329+EM330+EM331+EM332+EM333+EM334</f>
        <v>0</v>
      </c>
      <c r="EN325" s="49">
        <f t="shared" si="1484"/>
        <v>0</v>
      </c>
      <c r="EO325" s="49">
        <f t="shared" si="1484"/>
        <v>0</v>
      </c>
      <c r="EP325" s="49">
        <f t="shared" ref="EP325:ER325" si="1485">EP326+EP327+EP329+EP330+EP331+EP332+EP333+EP334</f>
        <v>0</v>
      </c>
      <c r="EQ325" s="49">
        <f t="shared" si="1485"/>
        <v>0</v>
      </c>
      <c r="ER325" s="49">
        <f t="shared" si="1485"/>
        <v>0</v>
      </c>
      <c r="ES325" s="49">
        <f t="shared" ref="ES325:EU325" si="1486">ES326+ES327+ES329+ES330+ES331+ES332+ES333+ES334</f>
        <v>0</v>
      </c>
      <c r="ET325" s="49">
        <f t="shared" si="1486"/>
        <v>0</v>
      </c>
      <c r="EU325" s="49">
        <f t="shared" si="1486"/>
        <v>0</v>
      </c>
      <c r="EV325" s="49">
        <f t="shared" ref="EV325:EX325" si="1487">EV326+EV327+EV329+EV330+EV331+EV332+EV333+EV334</f>
        <v>0</v>
      </c>
      <c r="EW325" s="49">
        <f t="shared" si="1487"/>
        <v>0</v>
      </c>
      <c r="EX325" s="49">
        <f t="shared" si="1487"/>
        <v>0</v>
      </c>
      <c r="EY325" s="49"/>
      <c r="EZ325" s="49"/>
      <c r="FA325" s="48"/>
      <c r="FB325" s="49">
        <f t="shared" ref="FB325:FC325" si="1488">FB326+FB327+FB329+FB330+FB331+FB332+FB333+FB334</f>
        <v>0</v>
      </c>
      <c r="FC325" s="49">
        <f t="shared" si="1488"/>
        <v>0</v>
      </c>
      <c r="FD325" s="48"/>
      <c r="FE325" s="49">
        <f t="shared" ref="FE325:FF325" si="1489">FE326+FE327+FE329+FE330+FE331+FE332+FE333+FE334</f>
        <v>0</v>
      </c>
      <c r="FF325" s="49">
        <f t="shared" si="1489"/>
        <v>0</v>
      </c>
      <c r="FG325" s="48"/>
      <c r="FH325" s="49">
        <f t="shared" ref="FH325:FI325" si="1490">FH326+FH327+FH329+FH330+FH331+FH332+FH333+FH334</f>
        <v>3000</v>
      </c>
      <c r="FI325" s="49">
        <f t="shared" si="1490"/>
        <v>3000</v>
      </c>
      <c r="FJ325" s="48">
        <f t="shared" ref="FJ325:FJ326" si="1491">FI325/FH325*100</f>
        <v>100</v>
      </c>
      <c r="FK325" s="49">
        <f t="shared" ref="FK325:FL325" si="1492">FK326+FK327+FK329+FK330+FK331+FK332+FK333+FK334</f>
        <v>0</v>
      </c>
      <c r="FL325" s="49">
        <f t="shared" si="1492"/>
        <v>0</v>
      </c>
      <c r="FM325" s="48"/>
      <c r="FN325" s="49">
        <f t="shared" ref="FN325:FO325" si="1493">FN326+FN327+FN329+FN330+FN331+FN332+FN333+FN334</f>
        <v>0</v>
      </c>
      <c r="FO325" s="49">
        <f t="shared" si="1493"/>
        <v>0</v>
      </c>
      <c r="FP325" s="48"/>
      <c r="FQ325" s="49">
        <f t="shared" ref="FQ325:FR325" si="1494">FQ326+FQ327+FQ329+FQ330+FQ331+FQ332+FQ333+FQ334</f>
        <v>0</v>
      </c>
      <c r="FR325" s="49">
        <f t="shared" si="1494"/>
        <v>0</v>
      </c>
      <c r="FS325" s="48"/>
      <c r="FT325" s="49"/>
      <c r="FU325" s="49"/>
      <c r="FV325" s="48"/>
      <c r="FW325" s="49"/>
      <c r="FX325" s="49"/>
      <c r="FY325" s="48"/>
      <c r="FZ325" s="49"/>
      <c r="GA325" s="49"/>
      <c r="GB325" s="48"/>
      <c r="GC325" s="49"/>
      <c r="GD325" s="49"/>
      <c r="GE325" s="48"/>
      <c r="GF325" s="49"/>
      <c r="GG325" s="49"/>
      <c r="GH325" s="48"/>
      <c r="GI325" s="49"/>
      <c r="GJ325" s="49"/>
      <c r="GK325" s="48"/>
      <c r="GL325" s="49">
        <f t="shared" ref="GL325:GM325" si="1495">GL326+GL327+GL329+GL330+GL331+GL332+GL333+GL334</f>
        <v>0</v>
      </c>
      <c r="GM325" s="49">
        <f t="shared" si="1495"/>
        <v>0</v>
      </c>
      <c r="GN325" s="48"/>
      <c r="GO325" s="49">
        <f t="shared" ref="GO325:GQ325" si="1496">GO326+GO327+GO329+GO330+GO331+GO332+GO333+GO334</f>
        <v>0</v>
      </c>
      <c r="GP325" s="49">
        <f t="shared" si="1496"/>
        <v>0</v>
      </c>
      <c r="GQ325" s="49">
        <f t="shared" si="1496"/>
        <v>0</v>
      </c>
      <c r="GR325" s="49">
        <f t="shared" ref="GR325:GT325" si="1497">GR326+GR327+GR329+GR330+GR331+GR332+GR333+GR334</f>
        <v>0</v>
      </c>
      <c r="GS325" s="49">
        <f t="shared" si="1497"/>
        <v>0</v>
      </c>
      <c r="GT325" s="49">
        <f t="shared" si="1497"/>
        <v>0</v>
      </c>
      <c r="GU325" s="49"/>
      <c r="GV325" s="49"/>
      <c r="GW325" s="48"/>
      <c r="GX325" s="49"/>
      <c r="GY325" s="49"/>
      <c r="GZ325" s="48"/>
      <c r="HA325" s="49"/>
      <c r="HB325" s="49"/>
      <c r="HC325" s="48"/>
      <c r="HD325" s="49"/>
      <c r="HE325" s="49"/>
      <c r="HF325" s="48"/>
      <c r="HG325" s="49"/>
      <c r="HH325" s="49"/>
      <c r="HI325" s="48"/>
      <c r="HJ325" s="49"/>
      <c r="HK325" s="49"/>
      <c r="HL325" s="48"/>
      <c r="HM325" s="49"/>
      <c r="HN325" s="49"/>
      <c r="HO325" s="48"/>
      <c r="HP325" s="49"/>
      <c r="HQ325" s="49"/>
      <c r="HR325" s="48"/>
      <c r="HS325" s="49"/>
      <c r="HT325" s="49"/>
      <c r="HU325" s="48"/>
    </row>
    <row r="326" spans="1:229" s="18" customFormat="1" ht="30.75" customHeight="1" x14ac:dyDescent="0.25">
      <c r="A326" s="23" t="s">
        <v>279</v>
      </c>
      <c r="B326" s="159">
        <f t="shared" si="1188"/>
        <v>46213.448270000001</v>
      </c>
      <c r="C326" s="159">
        <f t="shared" si="1189"/>
        <v>27784.615399999999</v>
      </c>
      <c r="D326" s="42">
        <f t="shared" si="230"/>
        <v>60.122359270119006</v>
      </c>
      <c r="E326" s="42"/>
      <c r="F326" s="42"/>
      <c r="G326" s="42"/>
      <c r="H326" s="46"/>
      <c r="I326" s="42"/>
      <c r="J326" s="42"/>
      <c r="K326" s="46"/>
      <c r="L326" s="42"/>
      <c r="M326" s="42"/>
      <c r="N326" s="46"/>
      <c r="O326" s="42"/>
      <c r="P326" s="42"/>
      <c r="Q326" s="46"/>
      <c r="R326" s="42"/>
      <c r="S326" s="42"/>
      <c r="T326" s="46"/>
      <c r="U326" s="42"/>
      <c r="V326" s="42"/>
      <c r="W326" s="42">
        <v>415.20150000000001</v>
      </c>
      <c r="X326" s="42">
        <v>415.20150000000001</v>
      </c>
      <c r="Y326" s="46">
        <f>X326/W326*100</f>
        <v>100</v>
      </c>
      <c r="Z326" s="42"/>
      <c r="AA326" s="42"/>
      <c r="AB326" s="46"/>
      <c r="AC326" s="46">
        <v>0</v>
      </c>
      <c r="AD326" s="46">
        <v>0</v>
      </c>
      <c r="AE326" s="42"/>
      <c r="AF326" s="46"/>
      <c r="AG326" s="46"/>
      <c r="AH326" s="46"/>
      <c r="AI326" s="46">
        <v>102.04080999999999</v>
      </c>
      <c r="AJ326" s="46">
        <v>102.04080999999999</v>
      </c>
      <c r="AK326" s="42">
        <f t="shared" si="1466"/>
        <v>100</v>
      </c>
      <c r="AL326" s="46"/>
      <c r="AM326" s="46"/>
      <c r="AN326" s="42"/>
      <c r="AO326" s="46">
        <v>70.705960000000005</v>
      </c>
      <c r="AP326" s="46">
        <v>70.705960000000005</v>
      </c>
      <c r="AQ326" s="42">
        <f>AP326/AO326*100</f>
        <v>100</v>
      </c>
      <c r="AR326" s="46"/>
      <c r="AS326" s="46"/>
      <c r="AT326" s="42"/>
      <c r="AU326" s="46"/>
      <c r="AV326" s="46"/>
      <c r="AW326" s="42"/>
      <c r="AX326" s="42"/>
      <c r="AY326" s="42"/>
      <c r="AZ326" s="42"/>
      <c r="BA326" s="46">
        <v>0</v>
      </c>
      <c r="BB326" s="46"/>
      <c r="BC326" s="42"/>
      <c r="BD326" s="46">
        <v>15956.3</v>
      </c>
      <c r="BE326" s="42">
        <v>9976.7326899999989</v>
      </c>
      <c r="BF326" s="46">
        <f t="shared" si="149"/>
        <v>62.52535167927401</v>
      </c>
      <c r="BG326" s="46"/>
      <c r="BH326" s="139"/>
      <c r="BI326" s="139"/>
      <c r="BJ326" s="46"/>
      <c r="BK326" s="139"/>
      <c r="BL326" s="139"/>
      <c r="BM326" s="46">
        <v>3353.3</v>
      </c>
      <c r="BN326" s="46">
        <v>1488.6112000000001</v>
      </c>
      <c r="BO326" s="46">
        <f t="shared" si="152"/>
        <v>44.392425372021584</v>
      </c>
      <c r="BP326" s="46">
        <v>560</v>
      </c>
      <c r="BQ326" s="46"/>
      <c r="BR326" s="46">
        <f t="shared" si="1472"/>
        <v>0</v>
      </c>
      <c r="BS326" s="46"/>
      <c r="BT326" s="139"/>
      <c r="BU326" s="139"/>
      <c r="BV326" s="46"/>
      <c r="BW326" s="139"/>
      <c r="BX326" s="139"/>
      <c r="BY326" s="46"/>
      <c r="BZ326" s="139"/>
      <c r="CA326" s="139"/>
      <c r="CB326" s="46"/>
      <c r="CC326" s="139"/>
      <c r="CD326" s="139"/>
      <c r="CE326" s="46"/>
      <c r="CF326" s="139"/>
      <c r="CG326" s="42"/>
      <c r="CH326" s="46"/>
      <c r="CI326" s="139"/>
      <c r="CJ326" s="139"/>
      <c r="CK326" s="46"/>
      <c r="CL326" s="150"/>
      <c r="CM326" s="139"/>
      <c r="CN326" s="46">
        <v>104.4</v>
      </c>
      <c r="CO326" s="139"/>
      <c r="CP326" s="139"/>
      <c r="CQ326" s="46"/>
      <c r="CR326" s="139"/>
      <c r="CS326" s="139"/>
      <c r="CT326" s="46"/>
      <c r="CU326" s="139"/>
      <c r="CV326" s="139"/>
      <c r="CW326" s="46">
        <v>5983.4</v>
      </c>
      <c r="CX326" s="46">
        <v>3465.3837599999997</v>
      </c>
      <c r="CY326" s="46">
        <f t="shared" si="159"/>
        <v>57.916632015242165</v>
      </c>
      <c r="CZ326" s="46"/>
      <c r="DA326" s="139"/>
      <c r="DB326" s="42"/>
      <c r="DC326" s="46">
        <v>5328.1</v>
      </c>
      <c r="DD326" s="46">
        <v>865.93948</v>
      </c>
      <c r="DE326" s="46">
        <f>DD326/DC326*100</f>
        <v>16.252312831966368</v>
      </c>
      <c r="DF326" s="46">
        <v>840</v>
      </c>
      <c r="DG326" s="46"/>
      <c r="DH326" s="46">
        <f>DG326/DF326*100</f>
        <v>0</v>
      </c>
      <c r="DI326" s="46">
        <v>6000</v>
      </c>
      <c r="DJ326" s="46">
        <v>3900</v>
      </c>
      <c r="DK326" s="46">
        <f t="shared" ref="DK326" si="1498">DJ326/DI326*100</f>
        <v>65</v>
      </c>
      <c r="DL326" s="46">
        <v>4500</v>
      </c>
      <c r="DM326" s="46">
        <v>4500</v>
      </c>
      <c r="DN326" s="46">
        <f t="shared" ref="DN326" si="1499">DM326/DL326*100</f>
        <v>100</v>
      </c>
      <c r="DO326" s="46"/>
      <c r="DP326" s="139"/>
      <c r="DQ326" s="139"/>
      <c r="DR326" s="46"/>
      <c r="DS326" s="139"/>
      <c r="DT326" s="139"/>
      <c r="DU326" s="46"/>
      <c r="DV326" s="139"/>
      <c r="DW326" s="139"/>
      <c r="DX326" s="46"/>
      <c r="DY326" s="139"/>
      <c r="DZ326" s="139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>
        <v>0</v>
      </c>
      <c r="EW326" s="46">
        <v>0</v>
      </c>
      <c r="EX326" s="42"/>
      <c r="EY326" s="46"/>
      <c r="EZ326" s="46"/>
      <c r="FA326" s="42"/>
      <c r="FB326" s="46"/>
      <c r="FC326" s="46"/>
      <c r="FD326" s="42"/>
      <c r="FE326" s="46"/>
      <c r="FF326" s="46"/>
      <c r="FG326" s="42"/>
      <c r="FH326" s="46">
        <v>3000</v>
      </c>
      <c r="FI326" s="46">
        <v>3000</v>
      </c>
      <c r="FJ326" s="42">
        <f t="shared" si="1491"/>
        <v>100</v>
      </c>
      <c r="FK326" s="46"/>
      <c r="FL326" s="46"/>
      <c r="FM326" s="42"/>
      <c r="FN326" s="46"/>
      <c r="FO326" s="46"/>
      <c r="FP326" s="42"/>
      <c r="FQ326" s="46"/>
      <c r="FR326" s="46"/>
      <c r="FS326" s="42"/>
      <c r="FT326" s="46"/>
      <c r="FU326" s="46"/>
      <c r="FV326" s="42"/>
      <c r="FW326" s="46"/>
      <c r="FX326" s="46"/>
      <c r="FY326" s="42"/>
      <c r="FZ326" s="46"/>
      <c r="GA326" s="46"/>
      <c r="GB326" s="42"/>
      <c r="GC326" s="46"/>
      <c r="GD326" s="46"/>
      <c r="GE326" s="42"/>
      <c r="GF326" s="46"/>
      <c r="GG326" s="46"/>
      <c r="GH326" s="42"/>
      <c r="GI326" s="46"/>
      <c r="GJ326" s="46"/>
      <c r="GK326" s="42"/>
      <c r="GL326" s="46"/>
      <c r="GM326" s="46"/>
      <c r="GN326" s="42"/>
      <c r="GO326" s="46"/>
      <c r="GP326" s="139"/>
      <c r="GQ326" s="139"/>
      <c r="GR326" s="46"/>
      <c r="GS326" s="139"/>
      <c r="GT326" s="139"/>
      <c r="GU326" s="46"/>
      <c r="GV326" s="46"/>
      <c r="GW326" s="42"/>
      <c r="GX326" s="46"/>
      <c r="GY326" s="46"/>
      <c r="GZ326" s="42"/>
      <c r="HA326" s="46"/>
      <c r="HB326" s="46"/>
      <c r="HC326" s="42"/>
      <c r="HD326" s="46"/>
      <c r="HE326" s="46"/>
      <c r="HF326" s="42"/>
      <c r="HG326" s="46"/>
      <c r="HH326" s="46"/>
      <c r="HI326" s="42"/>
      <c r="HJ326" s="46"/>
      <c r="HK326" s="46"/>
      <c r="HL326" s="42"/>
      <c r="HM326" s="46"/>
      <c r="HN326" s="46"/>
      <c r="HO326" s="42"/>
      <c r="HP326" s="46"/>
      <c r="HQ326" s="46"/>
      <c r="HR326" s="42"/>
      <c r="HS326" s="46"/>
      <c r="HT326" s="46"/>
      <c r="HU326" s="42"/>
    </row>
    <row r="327" spans="1:229" s="18" customFormat="1" ht="16.5" customHeight="1" x14ac:dyDescent="0.25">
      <c r="A327" s="23" t="s">
        <v>531</v>
      </c>
      <c r="B327" s="159">
        <f t="shared" si="1188"/>
        <v>3732</v>
      </c>
      <c r="C327" s="159">
        <f t="shared" si="1189"/>
        <v>3732</v>
      </c>
      <c r="D327" s="42">
        <f t="shared" si="230"/>
        <v>100</v>
      </c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>
        <v>1500</v>
      </c>
      <c r="AY327" s="42">
        <v>1500</v>
      </c>
      <c r="AZ327" s="42">
        <f t="shared" si="1199"/>
        <v>100</v>
      </c>
      <c r="BA327" s="42"/>
      <c r="BB327" s="42"/>
      <c r="BC327" s="42"/>
      <c r="BD327" s="143"/>
      <c r="BE327" s="143"/>
      <c r="BF327" s="143"/>
      <c r="BG327" s="42"/>
      <c r="BH327" s="42"/>
      <c r="BI327" s="140"/>
      <c r="BJ327" s="42"/>
      <c r="BK327" s="42"/>
      <c r="BL327" s="140"/>
      <c r="BM327" s="42"/>
      <c r="BN327" s="42"/>
      <c r="BO327" s="140"/>
      <c r="BP327" s="42"/>
      <c r="BQ327" s="42"/>
      <c r="BR327" s="140"/>
      <c r="BS327" s="42"/>
      <c r="BT327" s="42"/>
      <c r="BU327" s="140"/>
      <c r="BV327" s="42"/>
      <c r="BW327" s="42"/>
      <c r="BX327" s="140"/>
      <c r="BY327" s="42"/>
      <c r="BZ327" s="42"/>
      <c r="CA327" s="140"/>
      <c r="CB327" s="42"/>
      <c r="CC327" s="42"/>
      <c r="CD327" s="140"/>
      <c r="CE327" s="42"/>
      <c r="CF327" s="42"/>
      <c r="CG327" s="42"/>
      <c r="CH327" s="42"/>
      <c r="CI327" s="42"/>
      <c r="CJ327" s="140"/>
      <c r="CK327" s="42"/>
      <c r="CL327" s="42"/>
      <c r="CM327" s="140"/>
      <c r="CN327" s="42"/>
      <c r="CO327" s="42"/>
      <c r="CP327" s="140"/>
      <c r="CQ327" s="46"/>
      <c r="CR327" s="42"/>
      <c r="CS327" s="140"/>
      <c r="CT327" s="46"/>
      <c r="CU327" s="42"/>
      <c r="CV327" s="140"/>
      <c r="CW327" s="46"/>
      <c r="CX327" s="42"/>
      <c r="CY327" s="140"/>
      <c r="CZ327" s="46">
        <v>2232</v>
      </c>
      <c r="DA327" s="42">
        <v>2232</v>
      </c>
      <c r="DB327" s="42">
        <f t="shared" si="1327"/>
        <v>100</v>
      </c>
      <c r="DC327" s="46"/>
      <c r="DD327" s="42"/>
      <c r="DE327" s="140"/>
      <c r="DF327" s="46"/>
      <c r="DG327" s="42"/>
      <c r="DH327" s="140"/>
      <c r="DI327" s="42"/>
      <c r="DJ327" s="42"/>
      <c r="DK327" s="140"/>
      <c r="DL327" s="42"/>
      <c r="DM327" s="42"/>
      <c r="DN327" s="140"/>
      <c r="DO327" s="46"/>
      <c r="DP327" s="42"/>
      <c r="DQ327" s="140"/>
      <c r="DR327" s="46"/>
      <c r="DS327" s="42"/>
      <c r="DT327" s="140"/>
      <c r="DU327" s="46"/>
      <c r="DV327" s="42"/>
      <c r="DW327" s="140"/>
      <c r="DX327" s="46"/>
      <c r="DY327" s="42"/>
      <c r="DZ327" s="140"/>
      <c r="EA327" s="42"/>
      <c r="EB327" s="42"/>
      <c r="EC327" s="140"/>
      <c r="ED327" s="42"/>
      <c r="EE327" s="42"/>
      <c r="EF327" s="140"/>
      <c r="EG327" s="42"/>
      <c r="EH327" s="42"/>
      <c r="EI327" s="140"/>
      <c r="EJ327" s="42"/>
      <c r="EK327" s="42"/>
      <c r="EL327" s="140"/>
      <c r="EM327" s="42"/>
      <c r="EN327" s="42"/>
      <c r="EO327" s="140"/>
      <c r="EP327" s="42"/>
      <c r="EQ327" s="42"/>
      <c r="ER327" s="140"/>
      <c r="ES327" s="42"/>
      <c r="ET327" s="42"/>
      <c r="EU327" s="140"/>
      <c r="EV327" s="42"/>
      <c r="EW327" s="42"/>
      <c r="EX327" s="42"/>
      <c r="EY327" s="42"/>
      <c r="EZ327" s="42"/>
      <c r="FA327" s="42"/>
      <c r="FB327" s="42"/>
      <c r="FC327" s="42"/>
      <c r="FD327" s="42"/>
      <c r="FE327" s="42"/>
      <c r="FF327" s="42"/>
      <c r="FG327" s="42"/>
      <c r="FH327" s="42"/>
      <c r="FI327" s="42"/>
      <c r="FJ327" s="42"/>
      <c r="FK327" s="42"/>
      <c r="FL327" s="42"/>
      <c r="FM327" s="42"/>
      <c r="FN327" s="42"/>
      <c r="FO327" s="42"/>
      <c r="FP327" s="42"/>
      <c r="FQ327" s="42"/>
      <c r="FR327" s="42"/>
      <c r="FS327" s="42"/>
      <c r="FT327" s="42"/>
      <c r="FU327" s="42"/>
      <c r="FV327" s="42"/>
      <c r="FW327" s="42"/>
      <c r="FX327" s="42"/>
      <c r="FY327" s="42"/>
      <c r="FZ327" s="42"/>
      <c r="GA327" s="42"/>
      <c r="GB327" s="42"/>
      <c r="GC327" s="42"/>
      <c r="GD327" s="42"/>
      <c r="GE327" s="42"/>
      <c r="GF327" s="42"/>
      <c r="GG327" s="42"/>
      <c r="GH327" s="42"/>
      <c r="GI327" s="42"/>
      <c r="GJ327" s="42"/>
      <c r="GK327" s="42"/>
      <c r="GL327" s="42"/>
      <c r="GM327" s="42"/>
      <c r="GN327" s="42"/>
      <c r="GO327" s="46"/>
      <c r="GP327" s="42"/>
      <c r="GQ327" s="140"/>
      <c r="GR327" s="46"/>
      <c r="GS327" s="42"/>
      <c r="GT327" s="140"/>
      <c r="GU327" s="42"/>
      <c r="GV327" s="42"/>
      <c r="GW327" s="42"/>
      <c r="GX327" s="42"/>
      <c r="GY327" s="42"/>
      <c r="GZ327" s="42"/>
      <c r="HA327" s="42"/>
      <c r="HB327" s="42"/>
      <c r="HC327" s="42"/>
      <c r="HD327" s="42"/>
      <c r="HE327" s="42"/>
      <c r="HF327" s="42"/>
      <c r="HG327" s="42"/>
      <c r="HH327" s="42"/>
      <c r="HI327" s="42"/>
      <c r="HJ327" s="42"/>
      <c r="HK327" s="42"/>
      <c r="HL327" s="42"/>
      <c r="HM327" s="42"/>
      <c r="HN327" s="42"/>
      <c r="HO327" s="42"/>
      <c r="HP327" s="42"/>
      <c r="HQ327" s="42"/>
      <c r="HR327" s="42"/>
      <c r="HS327" s="42"/>
      <c r="HT327" s="42"/>
      <c r="HU327" s="42"/>
    </row>
    <row r="328" spans="1:229" s="18" customFormat="1" ht="16.5" customHeight="1" x14ac:dyDescent="0.25">
      <c r="A328" s="23" t="s">
        <v>581</v>
      </c>
      <c r="B328" s="159">
        <f t="shared" si="1188"/>
        <v>3992.6059999999998</v>
      </c>
      <c r="C328" s="159">
        <f t="shared" si="1189"/>
        <v>3992.6059999999998</v>
      </c>
      <c r="D328" s="42">
        <f t="shared" si="230"/>
        <v>100</v>
      </c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>
        <v>869.60599999999999</v>
      </c>
      <c r="AY328" s="42">
        <v>869.60599999999999</v>
      </c>
      <c r="AZ328" s="42">
        <f t="shared" si="1199"/>
        <v>100</v>
      </c>
      <c r="BA328" s="42"/>
      <c r="BB328" s="42"/>
      <c r="BC328" s="42"/>
      <c r="BD328" s="143"/>
      <c r="BE328" s="143"/>
      <c r="BF328" s="143"/>
      <c r="BG328" s="42"/>
      <c r="BH328" s="42"/>
      <c r="BI328" s="140"/>
      <c r="BJ328" s="42"/>
      <c r="BK328" s="42"/>
      <c r="BL328" s="140"/>
      <c r="BM328" s="42"/>
      <c r="BN328" s="42"/>
      <c r="BO328" s="140"/>
      <c r="BP328" s="42"/>
      <c r="BQ328" s="42"/>
      <c r="BR328" s="140"/>
      <c r="BS328" s="42"/>
      <c r="BT328" s="42"/>
      <c r="BU328" s="140"/>
      <c r="BV328" s="42"/>
      <c r="BW328" s="42"/>
      <c r="BX328" s="140"/>
      <c r="BY328" s="42"/>
      <c r="BZ328" s="42"/>
      <c r="CA328" s="140"/>
      <c r="CB328" s="42"/>
      <c r="CC328" s="42"/>
      <c r="CD328" s="140"/>
      <c r="CE328" s="42"/>
      <c r="CF328" s="42"/>
      <c r="CG328" s="42"/>
      <c r="CH328" s="42"/>
      <c r="CI328" s="42"/>
      <c r="CJ328" s="140"/>
      <c r="CK328" s="42"/>
      <c r="CL328" s="42"/>
      <c r="CM328" s="140"/>
      <c r="CN328" s="42"/>
      <c r="CO328" s="42"/>
      <c r="CP328" s="140"/>
      <c r="CQ328" s="46"/>
      <c r="CR328" s="42"/>
      <c r="CS328" s="140"/>
      <c r="CT328" s="46"/>
      <c r="CU328" s="42"/>
      <c r="CV328" s="140"/>
      <c r="CW328" s="46"/>
      <c r="CX328" s="42"/>
      <c r="CY328" s="140"/>
      <c r="CZ328" s="46">
        <v>3123</v>
      </c>
      <c r="DA328" s="42">
        <v>3123</v>
      </c>
      <c r="DB328" s="42">
        <f t="shared" si="1327"/>
        <v>100</v>
      </c>
      <c r="DC328" s="46"/>
      <c r="DD328" s="42"/>
      <c r="DE328" s="140"/>
      <c r="DF328" s="46"/>
      <c r="DG328" s="42"/>
      <c r="DH328" s="140"/>
      <c r="DI328" s="42"/>
      <c r="DJ328" s="42"/>
      <c r="DK328" s="140"/>
      <c r="DL328" s="42"/>
      <c r="DM328" s="42"/>
      <c r="DN328" s="140"/>
      <c r="DO328" s="46"/>
      <c r="DP328" s="42"/>
      <c r="DQ328" s="140"/>
      <c r="DR328" s="46"/>
      <c r="DS328" s="42"/>
      <c r="DT328" s="140"/>
      <c r="DU328" s="46"/>
      <c r="DV328" s="42"/>
      <c r="DW328" s="140"/>
      <c r="DX328" s="46"/>
      <c r="DY328" s="42"/>
      <c r="DZ328" s="140"/>
      <c r="EA328" s="42"/>
      <c r="EB328" s="42"/>
      <c r="EC328" s="140"/>
      <c r="ED328" s="42"/>
      <c r="EE328" s="42"/>
      <c r="EF328" s="140"/>
      <c r="EG328" s="42"/>
      <c r="EH328" s="42"/>
      <c r="EI328" s="140"/>
      <c r="EJ328" s="42"/>
      <c r="EK328" s="42"/>
      <c r="EL328" s="140"/>
      <c r="EM328" s="42"/>
      <c r="EN328" s="42"/>
      <c r="EO328" s="140"/>
      <c r="EP328" s="42"/>
      <c r="EQ328" s="42"/>
      <c r="ER328" s="140"/>
      <c r="ES328" s="42"/>
      <c r="ET328" s="42"/>
      <c r="EU328" s="140"/>
      <c r="EV328" s="42"/>
      <c r="EW328" s="42"/>
      <c r="EX328" s="42"/>
      <c r="EY328" s="42"/>
      <c r="EZ328" s="42"/>
      <c r="FA328" s="42"/>
      <c r="FB328" s="42"/>
      <c r="FC328" s="42"/>
      <c r="FD328" s="42"/>
      <c r="FE328" s="42"/>
      <c r="FF328" s="42"/>
      <c r="FG328" s="42"/>
      <c r="FH328" s="42"/>
      <c r="FI328" s="42"/>
      <c r="FJ328" s="42"/>
      <c r="FK328" s="42"/>
      <c r="FL328" s="42"/>
      <c r="FM328" s="42"/>
      <c r="FN328" s="42"/>
      <c r="FO328" s="42"/>
      <c r="FP328" s="42"/>
      <c r="FQ328" s="42"/>
      <c r="FR328" s="42"/>
      <c r="FS328" s="42"/>
      <c r="FT328" s="42"/>
      <c r="FU328" s="42"/>
      <c r="FV328" s="42"/>
      <c r="FW328" s="42"/>
      <c r="FX328" s="42"/>
      <c r="FY328" s="42"/>
      <c r="FZ328" s="42"/>
      <c r="GA328" s="42"/>
      <c r="GB328" s="42"/>
      <c r="GC328" s="42"/>
      <c r="GD328" s="42"/>
      <c r="GE328" s="42"/>
      <c r="GF328" s="42"/>
      <c r="GG328" s="42"/>
      <c r="GH328" s="42"/>
      <c r="GI328" s="42"/>
      <c r="GJ328" s="42"/>
      <c r="GK328" s="42"/>
      <c r="GL328" s="42"/>
      <c r="GM328" s="42"/>
      <c r="GN328" s="42"/>
      <c r="GO328" s="46"/>
      <c r="GP328" s="42"/>
      <c r="GQ328" s="140"/>
      <c r="GR328" s="46"/>
      <c r="GS328" s="42"/>
      <c r="GT328" s="140"/>
      <c r="GU328" s="42"/>
      <c r="GV328" s="42"/>
      <c r="GW328" s="42"/>
      <c r="GX328" s="42"/>
      <c r="GY328" s="42"/>
      <c r="GZ328" s="42"/>
      <c r="HA328" s="42"/>
      <c r="HB328" s="42"/>
      <c r="HC328" s="42"/>
      <c r="HD328" s="42"/>
      <c r="HE328" s="42"/>
      <c r="HF328" s="42"/>
      <c r="HG328" s="42"/>
      <c r="HH328" s="42"/>
      <c r="HI328" s="42"/>
      <c r="HJ328" s="42"/>
      <c r="HK328" s="42"/>
      <c r="HL328" s="42"/>
      <c r="HM328" s="42"/>
      <c r="HN328" s="42"/>
      <c r="HO328" s="42"/>
      <c r="HP328" s="42"/>
      <c r="HQ328" s="42"/>
      <c r="HR328" s="42"/>
      <c r="HS328" s="42"/>
      <c r="HT328" s="42"/>
      <c r="HU328" s="42"/>
    </row>
    <row r="329" spans="1:229" s="18" customFormat="1" ht="16.5" customHeight="1" x14ac:dyDescent="0.25">
      <c r="A329" s="23" t="s">
        <v>361</v>
      </c>
      <c r="B329" s="159">
        <f t="shared" si="1188"/>
        <v>3417</v>
      </c>
      <c r="C329" s="159">
        <f t="shared" si="1189"/>
        <v>3417</v>
      </c>
      <c r="D329" s="42">
        <f t="shared" si="230"/>
        <v>100</v>
      </c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143"/>
      <c r="BE329" s="143"/>
      <c r="BF329" s="143"/>
      <c r="BG329" s="42"/>
      <c r="BH329" s="42"/>
      <c r="BI329" s="140"/>
      <c r="BJ329" s="42"/>
      <c r="BK329" s="42"/>
      <c r="BL329" s="140"/>
      <c r="BM329" s="42"/>
      <c r="BN329" s="42"/>
      <c r="BO329" s="140"/>
      <c r="BP329" s="42"/>
      <c r="BQ329" s="42"/>
      <c r="BR329" s="140"/>
      <c r="BS329" s="42"/>
      <c r="BT329" s="42"/>
      <c r="BU329" s="140"/>
      <c r="BV329" s="42"/>
      <c r="BW329" s="42"/>
      <c r="BX329" s="140"/>
      <c r="BY329" s="42"/>
      <c r="BZ329" s="42"/>
      <c r="CA329" s="140"/>
      <c r="CB329" s="42"/>
      <c r="CC329" s="42"/>
      <c r="CD329" s="140"/>
      <c r="CE329" s="42"/>
      <c r="CF329" s="42"/>
      <c r="CG329" s="42"/>
      <c r="CH329" s="42"/>
      <c r="CI329" s="42"/>
      <c r="CJ329" s="140"/>
      <c r="CK329" s="42"/>
      <c r="CL329" s="42"/>
      <c r="CM329" s="42"/>
      <c r="CN329" s="42"/>
      <c r="CO329" s="42"/>
      <c r="CP329" s="140"/>
      <c r="CQ329" s="46"/>
      <c r="CR329" s="42"/>
      <c r="CS329" s="140"/>
      <c r="CT329" s="46"/>
      <c r="CU329" s="42"/>
      <c r="CV329" s="140"/>
      <c r="CW329" s="46"/>
      <c r="CX329" s="42"/>
      <c r="CY329" s="140"/>
      <c r="CZ329" s="46">
        <v>3417</v>
      </c>
      <c r="DA329" s="42">
        <v>3417</v>
      </c>
      <c r="DB329" s="42">
        <f t="shared" si="1327"/>
        <v>100</v>
      </c>
      <c r="DC329" s="46"/>
      <c r="DD329" s="42"/>
      <c r="DE329" s="140"/>
      <c r="DF329" s="46"/>
      <c r="DG329" s="42"/>
      <c r="DH329" s="140"/>
      <c r="DI329" s="42"/>
      <c r="DJ329" s="42"/>
      <c r="DK329" s="140"/>
      <c r="DL329" s="42"/>
      <c r="DM329" s="42"/>
      <c r="DN329" s="140"/>
      <c r="DO329" s="46"/>
      <c r="DP329" s="42"/>
      <c r="DQ329" s="140"/>
      <c r="DR329" s="46"/>
      <c r="DS329" s="42"/>
      <c r="DT329" s="140"/>
      <c r="DU329" s="46"/>
      <c r="DV329" s="42"/>
      <c r="DW329" s="140"/>
      <c r="DX329" s="46"/>
      <c r="DY329" s="42"/>
      <c r="DZ329" s="140"/>
      <c r="EA329" s="42"/>
      <c r="EB329" s="42"/>
      <c r="EC329" s="140"/>
      <c r="ED329" s="42"/>
      <c r="EE329" s="42"/>
      <c r="EF329" s="140"/>
      <c r="EG329" s="42"/>
      <c r="EH329" s="42"/>
      <c r="EI329" s="140"/>
      <c r="EJ329" s="42"/>
      <c r="EK329" s="42"/>
      <c r="EL329" s="140"/>
      <c r="EM329" s="42"/>
      <c r="EN329" s="42"/>
      <c r="EO329" s="140"/>
      <c r="EP329" s="42"/>
      <c r="EQ329" s="42"/>
      <c r="ER329" s="140"/>
      <c r="ES329" s="42"/>
      <c r="ET329" s="42"/>
      <c r="EU329" s="140"/>
      <c r="EV329" s="42"/>
      <c r="EW329" s="42"/>
      <c r="EX329" s="42"/>
      <c r="EY329" s="42"/>
      <c r="EZ329" s="42"/>
      <c r="FA329" s="42"/>
      <c r="FB329" s="42"/>
      <c r="FC329" s="42"/>
      <c r="FD329" s="42"/>
      <c r="FE329" s="42"/>
      <c r="FF329" s="42"/>
      <c r="FG329" s="42"/>
      <c r="FH329" s="42"/>
      <c r="FI329" s="42"/>
      <c r="FJ329" s="42"/>
      <c r="FK329" s="42"/>
      <c r="FL329" s="42"/>
      <c r="FM329" s="42"/>
      <c r="FN329" s="42"/>
      <c r="FO329" s="42"/>
      <c r="FP329" s="42"/>
      <c r="FQ329" s="42"/>
      <c r="FR329" s="42"/>
      <c r="FS329" s="42"/>
      <c r="FT329" s="42"/>
      <c r="FU329" s="42"/>
      <c r="FV329" s="42"/>
      <c r="FW329" s="42"/>
      <c r="FX329" s="42"/>
      <c r="FY329" s="42"/>
      <c r="FZ329" s="42"/>
      <c r="GA329" s="42"/>
      <c r="GB329" s="42"/>
      <c r="GC329" s="42"/>
      <c r="GD329" s="42"/>
      <c r="GE329" s="42"/>
      <c r="GF329" s="42"/>
      <c r="GG329" s="42"/>
      <c r="GH329" s="42"/>
      <c r="GI329" s="42"/>
      <c r="GJ329" s="42"/>
      <c r="GK329" s="42"/>
      <c r="GL329" s="42"/>
      <c r="GM329" s="42"/>
      <c r="GN329" s="42"/>
      <c r="GO329" s="46"/>
      <c r="GP329" s="42"/>
      <c r="GQ329" s="140"/>
      <c r="GR329" s="46"/>
      <c r="GS329" s="42"/>
      <c r="GT329" s="140"/>
      <c r="GU329" s="42"/>
      <c r="GV329" s="42"/>
      <c r="GW329" s="42"/>
      <c r="GX329" s="42"/>
      <c r="GY329" s="42"/>
      <c r="GZ329" s="42"/>
      <c r="HA329" s="42"/>
      <c r="HB329" s="42"/>
      <c r="HC329" s="42"/>
      <c r="HD329" s="42"/>
      <c r="HE329" s="42"/>
      <c r="HF329" s="42"/>
      <c r="HG329" s="42"/>
      <c r="HH329" s="42"/>
      <c r="HI329" s="42"/>
      <c r="HJ329" s="42"/>
      <c r="HK329" s="42"/>
      <c r="HL329" s="42"/>
      <c r="HM329" s="42"/>
      <c r="HN329" s="42"/>
      <c r="HO329" s="42"/>
      <c r="HP329" s="42"/>
      <c r="HQ329" s="42"/>
      <c r="HR329" s="42"/>
      <c r="HS329" s="42"/>
      <c r="HT329" s="42"/>
      <c r="HU329" s="42"/>
    </row>
    <row r="330" spans="1:229" s="18" customFormat="1" ht="16.5" customHeight="1" x14ac:dyDescent="0.25">
      <c r="A330" s="23" t="s">
        <v>534</v>
      </c>
      <c r="B330" s="159">
        <f t="shared" si="1188"/>
        <v>5922</v>
      </c>
      <c r="C330" s="159">
        <f t="shared" si="1189"/>
        <v>5922</v>
      </c>
      <c r="D330" s="42">
        <f t="shared" si="230"/>
        <v>100</v>
      </c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143"/>
      <c r="BE330" s="143"/>
      <c r="BF330" s="143"/>
      <c r="BG330" s="42"/>
      <c r="BH330" s="42"/>
      <c r="BI330" s="140"/>
      <c r="BJ330" s="42"/>
      <c r="BK330" s="42"/>
      <c r="BL330" s="140"/>
      <c r="BM330" s="42"/>
      <c r="BN330" s="42"/>
      <c r="BO330" s="140"/>
      <c r="BP330" s="42"/>
      <c r="BQ330" s="42"/>
      <c r="BR330" s="140"/>
      <c r="BS330" s="42"/>
      <c r="BT330" s="42"/>
      <c r="BU330" s="140"/>
      <c r="BV330" s="42"/>
      <c r="BW330" s="42"/>
      <c r="BX330" s="140"/>
      <c r="BY330" s="42"/>
      <c r="BZ330" s="42"/>
      <c r="CA330" s="140"/>
      <c r="CB330" s="42"/>
      <c r="CC330" s="42"/>
      <c r="CD330" s="140"/>
      <c r="CE330" s="42"/>
      <c r="CF330" s="42"/>
      <c r="CG330" s="42"/>
      <c r="CH330" s="42"/>
      <c r="CI330" s="42"/>
      <c r="CJ330" s="140"/>
      <c r="CK330" s="42"/>
      <c r="CL330" s="42"/>
      <c r="CM330" s="140"/>
      <c r="CN330" s="42"/>
      <c r="CO330" s="42"/>
      <c r="CP330" s="140"/>
      <c r="CQ330" s="46"/>
      <c r="CR330" s="42"/>
      <c r="CS330" s="140"/>
      <c r="CT330" s="46"/>
      <c r="CU330" s="42"/>
      <c r="CV330" s="140"/>
      <c r="CW330" s="46"/>
      <c r="CX330" s="42"/>
      <c r="CY330" s="140"/>
      <c r="CZ330" s="46">
        <v>5922</v>
      </c>
      <c r="DA330" s="42">
        <v>5922</v>
      </c>
      <c r="DB330" s="42">
        <f t="shared" si="1327"/>
        <v>100</v>
      </c>
      <c r="DC330" s="46"/>
      <c r="DD330" s="42"/>
      <c r="DE330" s="140"/>
      <c r="DF330" s="46"/>
      <c r="DG330" s="42"/>
      <c r="DH330" s="140"/>
      <c r="DI330" s="42"/>
      <c r="DJ330" s="42"/>
      <c r="DK330" s="140"/>
      <c r="DL330" s="42"/>
      <c r="DM330" s="42"/>
      <c r="DN330" s="140"/>
      <c r="DO330" s="46"/>
      <c r="DP330" s="42"/>
      <c r="DQ330" s="140"/>
      <c r="DR330" s="46"/>
      <c r="DS330" s="42"/>
      <c r="DT330" s="140"/>
      <c r="DU330" s="46"/>
      <c r="DV330" s="42"/>
      <c r="DW330" s="140"/>
      <c r="DX330" s="46"/>
      <c r="DY330" s="42"/>
      <c r="DZ330" s="140"/>
      <c r="EA330" s="42"/>
      <c r="EB330" s="42"/>
      <c r="EC330" s="140"/>
      <c r="ED330" s="42"/>
      <c r="EE330" s="42"/>
      <c r="EF330" s="140"/>
      <c r="EG330" s="42"/>
      <c r="EH330" s="42"/>
      <c r="EI330" s="140"/>
      <c r="EJ330" s="42"/>
      <c r="EK330" s="42"/>
      <c r="EL330" s="140"/>
      <c r="EM330" s="42"/>
      <c r="EN330" s="42"/>
      <c r="EO330" s="140"/>
      <c r="EP330" s="42"/>
      <c r="EQ330" s="42"/>
      <c r="ER330" s="140"/>
      <c r="ES330" s="42"/>
      <c r="ET330" s="42"/>
      <c r="EU330" s="140"/>
      <c r="EV330" s="42"/>
      <c r="EW330" s="42"/>
      <c r="EX330" s="42"/>
      <c r="EY330" s="42"/>
      <c r="EZ330" s="42"/>
      <c r="FA330" s="42"/>
      <c r="FB330" s="42"/>
      <c r="FC330" s="42"/>
      <c r="FD330" s="42"/>
      <c r="FE330" s="42"/>
      <c r="FF330" s="42"/>
      <c r="FG330" s="42"/>
      <c r="FH330" s="42"/>
      <c r="FI330" s="42"/>
      <c r="FJ330" s="42"/>
      <c r="FK330" s="42"/>
      <c r="FL330" s="42"/>
      <c r="FM330" s="42"/>
      <c r="FN330" s="42"/>
      <c r="FO330" s="42"/>
      <c r="FP330" s="42"/>
      <c r="FQ330" s="42"/>
      <c r="FR330" s="42"/>
      <c r="FS330" s="42"/>
      <c r="FT330" s="42"/>
      <c r="FU330" s="42"/>
      <c r="FV330" s="42"/>
      <c r="FW330" s="42"/>
      <c r="FX330" s="42"/>
      <c r="FY330" s="42"/>
      <c r="FZ330" s="42"/>
      <c r="GA330" s="42"/>
      <c r="GB330" s="42"/>
      <c r="GC330" s="42"/>
      <c r="GD330" s="42"/>
      <c r="GE330" s="42"/>
      <c r="GF330" s="42"/>
      <c r="GG330" s="42"/>
      <c r="GH330" s="42"/>
      <c r="GI330" s="42"/>
      <c r="GJ330" s="42"/>
      <c r="GK330" s="42"/>
      <c r="GL330" s="42"/>
      <c r="GM330" s="42"/>
      <c r="GN330" s="42"/>
      <c r="GO330" s="46"/>
      <c r="GP330" s="42"/>
      <c r="GQ330" s="140"/>
      <c r="GR330" s="46"/>
      <c r="GS330" s="42"/>
      <c r="GT330" s="140"/>
      <c r="GU330" s="42"/>
      <c r="GV330" s="42"/>
      <c r="GW330" s="42"/>
      <c r="GX330" s="42"/>
      <c r="GY330" s="42"/>
      <c r="GZ330" s="42"/>
      <c r="HA330" s="42"/>
      <c r="HB330" s="42"/>
      <c r="HC330" s="42"/>
      <c r="HD330" s="42"/>
      <c r="HE330" s="42"/>
      <c r="HF330" s="42"/>
      <c r="HG330" s="42"/>
      <c r="HH330" s="42"/>
      <c r="HI330" s="42"/>
      <c r="HJ330" s="42"/>
      <c r="HK330" s="42"/>
      <c r="HL330" s="42"/>
      <c r="HM330" s="42"/>
      <c r="HN330" s="42"/>
      <c r="HO330" s="42"/>
      <c r="HP330" s="42"/>
      <c r="HQ330" s="42"/>
      <c r="HR330" s="42"/>
      <c r="HS330" s="42"/>
      <c r="HT330" s="42"/>
      <c r="HU330" s="42"/>
    </row>
    <row r="331" spans="1:229" s="18" customFormat="1" ht="16.5" customHeight="1" x14ac:dyDescent="0.25">
      <c r="A331" s="23" t="s">
        <v>369</v>
      </c>
      <c r="B331" s="159">
        <f t="shared" si="1188"/>
        <v>4296</v>
      </c>
      <c r="C331" s="159">
        <f t="shared" si="1189"/>
        <v>4296</v>
      </c>
      <c r="D331" s="42">
        <f t="shared" si="230"/>
        <v>100</v>
      </c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143"/>
      <c r="BE331" s="143"/>
      <c r="BF331" s="143"/>
      <c r="BG331" s="42"/>
      <c r="BH331" s="42"/>
      <c r="BI331" s="140"/>
      <c r="BJ331" s="42"/>
      <c r="BK331" s="42"/>
      <c r="BL331" s="140"/>
      <c r="BM331" s="42"/>
      <c r="BN331" s="42"/>
      <c r="BO331" s="140"/>
      <c r="BP331" s="42"/>
      <c r="BQ331" s="42"/>
      <c r="BR331" s="140"/>
      <c r="BS331" s="42"/>
      <c r="BT331" s="42"/>
      <c r="BU331" s="140"/>
      <c r="BV331" s="42"/>
      <c r="BW331" s="42"/>
      <c r="BX331" s="140"/>
      <c r="BY331" s="42"/>
      <c r="BZ331" s="42"/>
      <c r="CA331" s="140"/>
      <c r="CB331" s="42"/>
      <c r="CC331" s="42"/>
      <c r="CD331" s="140"/>
      <c r="CE331" s="42"/>
      <c r="CF331" s="42"/>
      <c r="CG331" s="42"/>
      <c r="CH331" s="42"/>
      <c r="CI331" s="42"/>
      <c r="CJ331" s="140"/>
      <c r="CK331" s="42"/>
      <c r="CL331" s="42"/>
      <c r="CM331" s="140"/>
      <c r="CN331" s="42"/>
      <c r="CO331" s="42"/>
      <c r="CP331" s="140"/>
      <c r="CQ331" s="46"/>
      <c r="CR331" s="42"/>
      <c r="CS331" s="140"/>
      <c r="CT331" s="46"/>
      <c r="CU331" s="42"/>
      <c r="CV331" s="140"/>
      <c r="CW331" s="46"/>
      <c r="CX331" s="42"/>
      <c r="CY331" s="140"/>
      <c r="CZ331" s="46">
        <v>4296</v>
      </c>
      <c r="DA331" s="42">
        <v>4296</v>
      </c>
      <c r="DB331" s="42">
        <f t="shared" si="1327"/>
        <v>100</v>
      </c>
      <c r="DC331" s="46"/>
      <c r="DD331" s="42"/>
      <c r="DE331" s="140"/>
      <c r="DF331" s="46"/>
      <c r="DG331" s="42"/>
      <c r="DH331" s="140"/>
      <c r="DI331" s="42"/>
      <c r="DJ331" s="42"/>
      <c r="DK331" s="140"/>
      <c r="DL331" s="42"/>
      <c r="DM331" s="42"/>
      <c r="DN331" s="140"/>
      <c r="DO331" s="46"/>
      <c r="DP331" s="42"/>
      <c r="DQ331" s="140"/>
      <c r="DR331" s="46"/>
      <c r="DS331" s="42"/>
      <c r="DT331" s="140"/>
      <c r="DU331" s="46"/>
      <c r="DV331" s="42"/>
      <c r="DW331" s="140"/>
      <c r="DX331" s="46"/>
      <c r="DY331" s="42"/>
      <c r="DZ331" s="140"/>
      <c r="EA331" s="42"/>
      <c r="EB331" s="42"/>
      <c r="EC331" s="140"/>
      <c r="ED331" s="42"/>
      <c r="EE331" s="42"/>
      <c r="EF331" s="140"/>
      <c r="EG331" s="42"/>
      <c r="EH331" s="42"/>
      <c r="EI331" s="140"/>
      <c r="EJ331" s="42"/>
      <c r="EK331" s="42"/>
      <c r="EL331" s="140"/>
      <c r="EM331" s="42"/>
      <c r="EN331" s="42"/>
      <c r="EO331" s="140"/>
      <c r="EP331" s="42"/>
      <c r="EQ331" s="42"/>
      <c r="ER331" s="140"/>
      <c r="ES331" s="42"/>
      <c r="ET331" s="42"/>
      <c r="EU331" s="140"/>
      <c r="EV331" s="42"/>
      <c r="EW331" s="42"/>
      <c r="EX331" s="42"/>
      <c r="EY331" s="42"/>
      <c r="EZ331" s="42"/>
      <c r="FA331" s="42"/>
      <c r="FB331" s="42"/>
      <c r="FC331" s="42"/>
      <c r="FD331" s="42"/>
      <c r="FE331" s="42"/>
      <c r="FF331" s="42"/>
      <c r="FG331" s="42"/>
      <c r="FH331" s="42"/>
      <c r="FI331" s="42"/>
      <c r="FJ331" s="42"/>
      <c r="FK331" s="42"/>
      <c r="FL331" s="42"/>
      <c r="FM331" s="42"/>
      <c r="FN331" s="42"/>
      <c r="FO331" s="42"/>
      <c r="FP331" s="42"/>
      <c r="FQ331" s="42"/>
      <c r="FR331" s="42"/>
      <c r="FS331" s="42"/>
      <c r="FT331" s="42"/>
      <c r="FU331" s="42"/>
      <c r="FV331" s="42"/>
      <c r="FW331" s="42"/>
      <c r="FX331" s="42"/>
      <c r="FY331" s="42"/>
      <c r="FZ331" s="42"/>
      <c r="GA331" s="42"/>
      <c r="GB331" s="42"/>
      <c r="GC331" s="42"/>
      <c r="GD331" s="42"/>
      <c r="GE331" s="42"/>
      <c r="GF331" s="42"/>
      <c r="GG331" s="42"/>
      <c r="GH331" s="42"/>
      <c r="GI331" s="42"/>
      <c r="GJ331" s="42"/>
      <c r="GK331" s="42"/>
      <c r="GL331" s="42"/>
      <c r="GM331" s="42"/>
      <c r="GN331" s="42"/>
      <c r="GO331" s="46"/>
      <c r="GP331" s="42"/>
      <c r="GQ331" s="140"/>
      <c r="GR331" s="46"/>
      <c r="GS331" s="42"/>
      <c r="GT331" s="140"/>
      <c r="GU331" s="42"/>
      <c r="GV331" s="42"/>
      <c r="GW331" s="42"/>
      <c r="GX331" s="42"/>
      <c r="GY331" s="42"/>
      <c r="GZ331" s="42"/>
      <c r="HA331" s="42"/>
      <c r="HB331" s="42"/>
      <c r="HC331" s="42"/>
      <c r="HD331" s="42"/>
      <c r="HE331" s="42"/>
      <c r="HF331" s="42"/>
      <c r="HG331" s="42"/>
      <c r="HH331" s="42"/>
      <c r="HI331" s="42"/>
      <c r="HJ331" s="42"/>
      <c r="HK331" s="42"/>
      <c r="HL331" s="42"/>
      <c r="HM331" s="42"/>
      <c r="HN331" s="42"/>
      <c r="HO331" s="42"/>
      <c r="HP331" s="42"/>
      <c r="HQ331" s="42"/>
      <c r="HR331" s="42"/>
      <c r="HS331" s="42"/>
      <c r="HT331" s="42"/>
      <c r="HU331" s="42"/>
    </row>
    <row r="332" spans="1:229" s="18" customFormat="1" ht="16.5" customHeight="1" x14ac:dyDescent="0.25">
      <c r="A332" s="23" t="s">
        <v>357</v>
      </c>
      <c r="B332" s="159">
        <f t="shared" si="1188"/>
        <v>11000</v>
      </c>
      <c r="C332" s="159">
        <f t="shared" si="1189"/>
        <v>10000</v>
      </c>
      <c r="D332" s="42">
        <f t="shared" si="230"/>
        <v>90.909090909090907</v>
      </c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>
        <v>10000</v>
      </c>
      <c r="BB332" s="42">
        <v>10000</v>
      </c>
      <c r="BC332" s="42">
        <f>BB332/BA332*100</f>
        <v>100</v>
      </c>
      <c r="BD332" s="143"/>
      <c r="BE332" s="143"/>
      <c r="BF332" s="143"/>
      <c r="BG332" s="42"/>
      <c r="BH332" s="42"/>
      <c r="BI332" s="140"/>
      <c r="BJ332" s="42"/>
      <c r="BK332" s="42"/>
      <c r="BL332" s="140"/>
      <c r="BM332" s="42"/>
      <c r="BN332" s="42"/>
      <c r="BO332" s="140"/>
      <c r="BP332" s="42"/>
      <c r="BQ332" s="42"/>
      <c r="BR332" s="140"/>
      <c r="BS332" s="42"/>
      <c r="BT332" s="42"/>
      <c r="BU332" s="140"/>
      <c r="BV332" s="42"/>
      <c r="BW332" s="42"/>
      <c r="BX332" s="140"/>
      <c r="BY332" s="42"/>
      <c r="BZ332" s="42"/>
      <c r="CA332" s="140"/>
      <c r="CB332" s="42"/>
      <c r="CC332" s="42"/>
      <c r="CD332" s="140"/>
      <c r="CE332" s="42"/>
      <c r="CF332" s="42"/>
      <c r="CG332" s="42"/>
      <c r="CH332" s="42"/>
      <c r="CI332" s="42"/>
      <c r="CJ332" s="140"/>
      <c r="CK332" s="42">
        <v>1000</v>
      </c>
      <c r="CL332" s="42"/>
      <c r="CM332" s="140"/>
      <c r="CN332" s="42"/>
      <c r="CO332" s="42"/>
      <c r="CP332" s="140"/>
      <c r="CQ332" s="46"/>
      <c r="CR332" s="42"/>
      <c r="CS332" s="140"/>
      <c r="CT332" s="46"/>
      <c r="CU332" s="42"/>
      <c r="CV332" s="140"/>
      <c r="CW332" s="46"/>
      <c r="CX332" s="42"/>
      <c r="CY332" s="140"/>
      <c r="CZ332" s="46"/>
      <c r="DA332" s="42"/>
      <c r="DB332" s="42"/>
      <c r="DC332" s="46"/>
      <c r="DD332" s="42"/>
      <c r="DE332" s="140"/>
      <c r="DF332" s="46"/>
      <c r="DG332" s="42"/>
      <c r="DH332" s="140"/>
      <c r="DI332" s="42"/>
      <c r="DJ332" s="42"/>
      <c r="DK332" s="140"/>
      <c r="DL332" s="42"/>
      <c r="DM332" s="42"/>
      <c r="DN332" s="140"/>
      <c r="DO332" s="46"/>
      <c r="DP332" s="42"/>
      <c r="DQ332" s="140"/>
      <c r="DR332" s="46"/>
      <c r="DS332" s="42"/>
      <c r="DT332" s="140"/>
      <c r="DU332" s="46"/>
      <c r="DV332" s="42"/>
      <c r="DW332" s="140"/>
      <c r="DX332" s="46"/>
      <c r="DY332" s="42"/>
      <c r="DZ332" s="140"/>
      <c r="EA332" s="42"/>
      <c r="EB332" s="42"/>
      <c r="EC332" s="140"/>
      <c r="ED332" s="42"/>
      <c r="EE332" s="42"/>
      <c r="EF332" s="140"/>
      <c r="EG332" s="42"/>
      <c r="EH332" s="42"/>
      <c r="EI332" s="140"/>
      <c r="EJ332" s="42"/>
      <c r="EK332" s="42"/>
      <c r="EL332" s="140"/>
      <c r="EM332" s="42"/>
      <c r="EN332" s="42"/>
      <c r="EO332" s="140"/>
      <c r="EP332" s="42"/>
      <c r="EQ332" s="42"/>
      <c r="ER332" s="140"/>
      <c r="ES332" s="42"/>
      <c r="ET332" s="42"/>
      <c r="EU332" s="140"/>
      <c r="EV332" s="42"/>
      <c r="EW332" s="42"/>
      <c r="EX332" s="42"/>
      <c r="EY332" s="42"/>
      <c r="EZ332" s="42"/>
      <c r="FA332" s="42"/>
      <c r="FB332" s="42"/>
      <c r="FC332" s="42"/>
      <c r="FD332" s="42"/>
      <c r="FE332" s="42"/>
      <c r="FF332" s="42"/>
      <c r="FG332" s="42"/>
      <c r="FH332" s="42"/>
      <c r="FI332" s="42"/>
      <c r="FJ332" s="42"/>
      <c r="FK332" s="42"/>
      <c r="FL332" s="42"/>
      <c r="FM332" s="42"/>
      <c r="FN332" s="42"/>
      <c r="FO332" s="42"/>
      <c r="FP332" s="42"/>
      <c r="FQ332" s="42"/>
      <c r="FR332" s="42"/>
      <c r="FS332" s="42"/>
      <c r="FT332" s="42"/>
      <c r="FU332" s="42"/>
      <c r="FV332" s="42"/>
      <c r="FW332" s="42"/>
      <c r="FX332" s="42"/>
      <c r="FY332" s="42"/>
      <c r="FZ332" s="42"/>
      <c r="GA332" s="42"/>
      <c r="GB332" s="42"/>
      <c r="GC332" s="42"/>
      <c r="GD332" s="42"/>
      <c r="GE332" s="42"/>
      <c r="GF332" s="42"/>
      <c r="GG332" s="42"/>
      <c r="GH332" s="42"/>
      <c r="GI332" s="42"/>
      <c r="GJ332" s="42"/>
      <c r="GK332" s="42"/>
      <c r="GL332" s="42"/>
      <c r="GM332" s="42"/>
      <c r="GN332" s="42"/>
      <c r="GO332" s="46"/>
      <c r="GP332" s="42"/>
      <c r="GQ332" s="140"/>
      <c r="GR332" s="46"/>
      <c r="GS332" s="42"/>
      <c r="GT332" s="140"/>
      <c r="GU332" s="42"/>
      <c r="GV332" s="42"/>
      <c r="GW332" s="42"/>
      <c r="GX332" s="42"/>
      <c r="GY332" s="42"/>
      <c r="GZ332" s="42"/>
      <c r="HA332" s="42"/>
      <c r="HB332" s="42"/>
      <c r="HC332" s="42"/>
      <c r="HD332" s="42"/>
      <c r="HE332" s="42"/>
      <c r="HF332" s="42"/>
      <c r="HG332" s="42"/>
      <c r="HH332" s="42"/>
      <c r="HI332" s="42"/>
      <c r="HJ332" s="42"/>
      <c r="HK332" s="42"/>
      <c r="HL332" s="42"/>
      <c r="HM332" s="42"/>
      <c r="HN332" s="42"/>
      <c r="HO332" s="42"/>
      <c r="HP332" s="42"/>
      <c r="HQ332" s="42"/>
      <c r="HR332" s="42"/>
      <c r="HS332" s="42"/>
      <c r="HT332" s="42"/>
      <c r="HU332" s="42"/>
    </row>
    <row r="333" spans="1:229" s="18" customFormat="1" ht="16.5" customHeight="1" x14ac:dyDescent="0.25">
      <c r="A333" s="23" t="s">
        <v>533</v>
      </c>
      <c r="B333" s="159">
        <f t="shared" ref="B333:B394" si="1500">E333+H333+K333+N333+Q333+T333+W333+Z333+AC333+AF333+AI333+AL333+AO333+AR333+AU333+AX333+BA333+BD333+BG333+BJ333+BM333+BP333+BS333+BV333+BY333+CB333+CE333+CH333+CK333+CN333+CQ333+CT333+CW333+CZ333+DC333+DF333+DI333+DL333+DO333+DR333+DU333+DX333+EA333+ED333+EG333+EJ333+EM333+EP333+ES333+EV333+EY333+FB333+FE333+FH333+FK333+FN333+FQ333+FT333+FW333+FZ333+GC333+GF333+GI333+GL333+GO333+GR333+GU333+GX333+HA333+HD333+HG333+HJ333+HM333+HP333+HS333</f>
        <v>8330</v>
      </c>
      <c r="C333" s="159">
        <f t="shared" ref="C333:C394" si="1501">F333+I333+L333+O333+R333+U333+X333+AA333+AD333+AG333+AJ333+AM333+AP333+AS333+AV333+AY333+BB333+BE333+BH333+BK333+BN333+BQ333+BT333+BW333+BZ333+CC333+CF333+CI333+CL333+CO333+CR333+CU333+CX333+DA333+DD333+DG333+DJ333+DM333+DP333+DS333+DV333+DY333+EB333+EE333+EH333+EK333+EN333+EQ333+ET333+EW333+EZ333+FC333+FF333+FI333+FL333+FO333+FR333+FU333+FX333+GA333+GD333+GG333+GJ333+GM333+GP333+GS333+GV333+GY333+HB333+HE333+HH333+HK333+HN333+HQ333+HT333</f>
        <v>7170</v>
      </c>
      <c r="D333" s="42">
        <f t="shared" si="230"/>
        <v>86.074429771908768</v>
      </c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>
        <v>1160</v>
      </c>
      <c r="AY333" s="42"/>
      <c r="AZ333" s="42">
        <f t="shared" ref="AZ333:AZ387" si="1502">AY333/AX333*100</f>
        <v>0</v>
      </c>
      <c r="BA333" s="42"/>
      <c r="BB333" s="42"/>
      <c r="BC333" s="42"/>
      <c r="BD333" s="143"/>
      <c r="BE333" s="143"/>
      <c r="BF333" s="143"/>
      <c r="BG333" s="42"/>
      <c r="BH333" s="42"/>
      <c r="BI333" s="140"/>
      <c r="BJ333" s="42"/>
      <c r="BK333" s="42"/>
      <c r="BL333" s="140"/>
      <c r="BM333" s="42"/>
      <c r="BN333" s="42"/>
      <c r="BO333" s="140"/>
      <c r="BP333" s="42"/>
      <c r="BQ333" s="42"/>
      <c r="BR333" s="140"/>
      <c r="BS333" s="42"/>
      <c r="BT333" s="42"/>
      <c r="BU333" s="140"/>
      <c r="BV333" s="42"/>
      <c r="BW333" s="42"/>
      <c r="BX333" s="140"/>
      <c r="BY333" s="42"/>
      <c r="BZ333" s="42"/>
      <c r="CA333" s="140"/>
      <c r="CB333" s="42"/>
      <c r="CC333" s="42"/>
      <c r="CD333" s="140"/>
      <c r="CE333" s="42"/>
      <c r="CF333" s="42"/>
      <c r="CG333" s="42"/>
      <c r="CH333" s="42"/>
      <c r="CI333" s="42"/>
      <c r="CJ333" s="140"/>
      <c r="CK333" s="42"/>
      <c r="CL333" s="42"/>
      <c r="CM333" s="42"/>
      <c r="CN333" s="42"/>
      <c r="CO333" s="42"/>
      <c r="CP333" s="140"/>
      <c r="CQ333" s="46"/>
      <c r="CR333" s="42"/>
      <c r="CS333" s="140"/>
      <c r="CT333" s="46"/>
      <c r="CU333" s="42"/>
      <c r="CV333" s="140"/>
      <c r="CW333" s="46"/>
      <c r="CX333" s="42"/>
      <c r="CY333" s="140"/>
      <c r="CZ333" s="46">
        <v>7170</v>
      </c>
      <c r="DA333" s="42">
        <v>7170</v>
      </c>
      <c r="DB333" s="42">
        <f t="shared" si="1327"/>
        <v>100</v>
      </c>
      <c r="DC333" s="46"/>
      <c r="DD333" s="42"/>
      <c r="DE333" s="140"/>
      <c r="DF333" s="46"/>
      <c r="DG333" s="42"/>
      <c r="DH333" s="140"/>
      <c r="DI333" s="42"/>
      <c r="DJ333" s="42"/>
      <c r="DK333" s="140"/>
      <c r="DL333" s="42"/>
      <c r="DM333" s="42"/>
      <c r="DN333" s="140"/>
      <c r="DO333" s="46"/>
      <c r="DP333" s="42"/>
      <c r="DQ333" s="140"/>
      <c r="DR333" s="46"/>
      <c r="DS333" s="42"/>
      <c r="DT333" s="140"/>
      <c r="DU333" s="46"/>
      <c r="DV333" s="42"/>
      <c r="DW333" s="140"/>
      <c r="DX333" s="46"/>
      <c r="DY333" s="42"/>
      <c r="DZ333" s="140"/>
      <c r="EA333" s="42"/>
      <c r="EB333" s="42"/>
      <c r="EC333" s="140"/>
      <c r="ED333" s="42"/>
      <c r="EE333" s="42"/>
      <c r="EF333" s="140"/>
      <c r="EG333" s="42"/>
      <c r="EH333" s="42"/>
      <c r="EI333" s="140"/>
      <c r="EJ333" s="42"/>
      <c r="EK333" s="42"/>
      <c r="EL333" s="140"/>
      <c r="EM333" s="42"/>
      <c r="EN333" s="42"/>
      <c r="EO333" s="140"/>
      <c r="EP333" s="42"/>
      <c r="EQ333" s="42"/>
      <c r="ER333" s="140"/>
      <c r="ES333" s="42"/>
      <c r="ET333" s="42"/>
      <c r="EU333" s="140"/>
      <c r="EV333" s="42"/>
      <c r="EW333" s="42"/>
      <c r="EX333" s="42"/>
      <c r="EY333" s="42"/>
      <c r="EZ333" s="42"/>
      <c r="FA333" s="42"/>
      <c r="FB333" s="42"/>
      <c r="FC333" s="42"/>
      <c r="FD333" s="42"/>
      <c r="FE333" s="42"/>
      <c r="FF333" s="42"/>
      <c r="FG333" s="42"/>
      <c r="FH333" s="42"/>
      <c r="FI333" s="42"/>
      <c r="FJ333" s="42"/>
      <c r="FK333" s="42"/>
      <c r="FL333" s="42"/>
      <c r="FM333" s="42"/>
      <c r="FN333" s="42"/>
      <c r="FO333" s="42"/>
      <c r="FP333" s="42"/>
      <c r="FQ333" s="42"/>
      <c r="FR333" s="42"/>
      <c r="FS333" s="42"/>
      <c r="FT333" s="42"/>
      <c r="FU333" s="42"/>
      <c r="FV333" s="42"/>
      <c r="FW333" s="42"/>
      <c r="FX333" s="42"/>
      <c r="FY333" s="42"/>
      <c r="FZ333" s="42"/>
      <c r="GA333" s="42"/>
      <c r="GB333" s="42"/>
      <c r="GC333" s="42"/>
      <c r="GD333" s="42"/>
      <c r="GE333" s="42"/>
      <c r="GF333" s="42"/>
      <c r="GG333" s="42"/>
      <c r="GH333" s="42"/>
      <c r="GI333" s="42"/>
      <c r="GJ333" s="42"/>
      <c r="GK333" s="42"/>
      <c r="GL333" s="42"/>
      <c r="GM333" s="42"/>
      <c r="GN333" s="42"/>
      <c r="GO333" s="46"/>
      <c r="GP333" s="42"/>
      <c r="GQ333" s="140"/>
      <c r="GR333" s="46"/>
      <c r="GS333" s="42"/>
      <c r="GT333" s="140"/>
      <c r="GU333" s="42"/>
      <c r="GV333" s="42"/>
      <c r="GW333" s="42"/>
      <c r="GX333" s="42"/>
      <c r="GY333" s="42"/>
      <c r="GZ333" s="42"/>
      <c r="HA333" s="42"/>
      <c r="HB333" s="42"/>
      <c r="HC333" s="42"/>
      <c r="HD333" s="42"/>
      <c r="HE333" s="42"/>
      <c r="HF333" s="42"/>
      <c r="HG333" s="42"/>
      <c r="HH333" s="42"/>
      <c r="HI333" s="42"/>
      <c r="HJ333" s="42"/>
      <c r="HK333" s="42"/>
      <c r="HL333" s="42"/>
      <c r="HM333" s="42"/>
      <c r="HN333" s="42"/>
      <c r="HO333" s="42"/>
      <c r="HP333" s="42"/>
      <c r="HQ333" s="42"/>
      <c r="HR333" s="42"/>
      <c r="HS333" s="42"/>
      <c r="HT333" s="42"/>
      <c r="HU333" s="42"/>
    </row>
    <row r="334" spans="1:229" s="18" customFormat="1" ht="16.5" customHeight="1" x14ac:dyDescent="0.25">
      <c r="A334" s="23" t="s">
        <v>532</v>
      </c>
      <c r="B334" s="159">
        <f t="shared" si="1500"/>
        <v>3009</v>
      </c>
      <c r="C334" s="159">
        <f t="shared" si="1501"/>
        <v>3009</v>
      </c>
      <c r="D334" s="42">
        <f t="shared" ref="D334" si="1503">C334/B334*100</f>
        <v>100</v>
      </c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143"/>
      <c r="BE334" s="143"/>
      <c r="BF334" s="143"/>
      <c r="BG334" s="42"/>
      <c r="BH334" s="42"/>
      <c r="BI334" s="140"/>
      <c r="BJ334" s="42"/>
      <c r="BK334" s="42"/>
      <c r="BL334" s="140"/>
      <c r="BM334" s="42"/>
      <c r="BN334" s="42"/>
      <c r="BO334" s="140"/>
      <c r="BP334" s="42"/>
      <c r="BQ334" s="42"/>
      <c r="BR334" s="140"/>
      <c r="BS334" s="42"/>
      <c r="BT334" s="42"/>
      <c r="BU334" s="140"/>
      <c r="BV334" s="42"/>
      <c r="BW334" s="42"/>
      <c r="BX334" s="140"/>
      <c r="BY334" s="42"/>
      <c r="BZ334" s="42"/>
      <c r="CA334" s="140"/>
      <c r="CB334" s="42"/>
      <c r="CC334" s="42"/>
      <c r="CD334" s="140"/>
      <c r="CE334" s="42"/>
      <c r="CF334" s="42"/>
      <c r="CG334" s="42"/>
      <c r="CH334" s="42"/>
      <c r="CI334" s="42"/>
      <c r="CJ334" s="140"/>
      <c r="CK334" s="42"/>
      <c r="CL334" s="42"/>
      <c r="CM334" s="42"/>
      <c r="CN334" s="42"/>
      <c r="CO334" s="42"/>
      <c r="CP334" s="140"/>
      <c r="CQ334" s="46"/>
      <c r="CR334" s="42"/>
      <c r="CS334" s="140"/>
      <c r="CT334" s="46"/>
      <c r="CU334" s="42"/>
      <c r="CV334" s="140"/>
      <c r="CW334" s="46"/>
      <c r="CX334" s="42"/>
      <c r="CY334" s="140"/>
      <c r="CZ334" s="46">
        <v>3009</v>
      </c>
      <c r="DA334" s="42">
        <v>3009</v>
      </c>
      <c r="DB334" s="42">
        <f t="shared" si="1327"/>
        <v>100</v>
      </c>
      <c r="DC334" s="46"/>
      <c r="DD334" s="42"/>
      <c r="DE334" s="140"/>
      <c r="DF334" s="46"/>
      <c r="DG334" s="42"/>
      <c r="DH334" s="140"/>
      <c r="DI334" s="42"/>
      <c r="DJ334" s="42"/>
      <c r="DK334" s="140"/>
      <c r="DL334" s="42"/>
      <c r="DM334" s="42"/>
      <c r="DN334" s="140"/>
      <c r="DO334" s="46"/>
      <c r="DP334" s="42"/>
      <c r="DQ334" s="140"/>
      <c r="DR334" s="46"/>
      <c r="DS334" s="42"/>
      <c r="DT334" s="140"/>
      <c r="DU334" s="46"/>
      <c r="DV334" s="42"/>
      <c r="DW334" s="140"/>
      <c r="DX334" s="46"/>
      <c r="DY334" s="42"/>
      <c r="DZ334" s="140"/>
      <c r="EA334" s="42"/>
      <c r="EB334" s="42"/>
      <c r="EC334" s="140"/>
      <c r="ED334" s="42"/>
      <c r="EE334" s="42"/>
      <c r="EF334" s="140"/>
      <c r="EG334" s="42"/>
      <c r="EH334" s="42"/>
      <c r="EI334" s="140"/>
      <c r="EJ334" s="42"/>
      <c r="EK334" s="42"/>
      <c r="EL334" s="140"/>
      <c r="EM334" s="42"/>
      <c r="EN334" s="42"/>
      <c r="EO334" s="140"/>
      <c r="EP334" s="42"/>
      <c r="EQ334" s="42"/>
      <c r="ER334" s="140"/>
      <c r="ES334" s="42"/>
      <c r="ET334" s="42"/>
      <c r="EU334" s="140"/>
      <c r="EV334" s="42"/>
      <c r="EW334" s="42"/>
      <c r="EX334" s="42"/>
      <c r="EY334" s="42"/>
      <c r="EZ334" s="42"/>
      <c r="FA334" s="42"/>
      <c r="FB334" s="42"/>
      <c r="FC334" s="42"/>
      <c r="FD334" s="42"/>
      <c r="FE334" s="42"/>
      <c r="FF334" s="42"/>
      <c r="FG334" s="42"/>
      <c r="FH334" s="42"/>
      <c r="FI334" s="42"/>
      <c r="FJ334" s="42"/>
      <c r="FK334" s="42"/>
      <c r="FL334" s="42"/>
      <c r="FM334" s="42"/>
      <c r="FN334" s="42"/>
      <c r="FO334" s="42"/>
      <c r="FP334" s="42"/>
      <c r="FQ334" s="42"/>
      <c r="FR334" s="42"/>
      <c r="FS334" s="42"/>
      <c r="FT334" s="42"/>
      <c r="FU334" s="42"/>
      <c r="FV334" s="42"/>
      <c r="FW334" s="42"/>
      <c r="FX334" s="42"/>
      <c r="FY334" s="42"/>
      <c r="FZ334" s="42"/>
      <c r="GA334" s="42"/>
      <c r="GB334" s="42"/>
      <c r="GC334" s="42"/>
      <c r="GD334" s="42"/>
      <c r="GE334" s="42"/>
      <c r="GF334" s="42"/>
      <c r="GG334" s="42"/>
      <c r="GH334" s="42"/>
      <c r="GI334" s="42"/>
      <c r="GJ334" s="42"/>
      <c r="GK334" s="42"/>
      <c r="GL334" s="42"/>
      <c r="GM334" s="42"/>
      <c r="GN334" s="42"/>
      <c r="GO334" s="46"/>
      <c r="GP334" s="42"/>
      <c r="GQ334" s="140"/>
      <c r="GR334" s="46"/>
      <c r="GS334" s="42"/>
      <c r="GT334" s="140"/>
      <c r="GU334" s="42"/>
      <c r="GV334" s="42"/>
      <c r="GW334" s="42"/>
      <c r="GX334" s="42"/>
      <c r="GY334" s="42"/>
      <c r="GZ334" s="42"/>
      <c r="HA334" s="42"/>
      <c r="HB334" s="42"/>
      <c r="HC334" s="42"/>
      <c r="HD334" s="42"/>
      <c r="HE334" s="42"/>
      <c r="HF334" s="42"/>
      <c r="HG334" s="42"/>
      <c r="HH334" s="42"/>
      <c r="HI334" s="42"/>
      <c r="HJ334" s="42"/>
      <c r="HK334" s="42"/>
      <c r="HL334" s="42"/>
      <c r="HM334" s="42"/>
      <c r="HN334" s="42"/>
      <c r="HO334" s="42"/>
      <c r="HP334" s="42"/>
      <c r="HQ334" s="42"/>
      <c r="HR334" s="42"/>
      <c r="HS334" s="42"/>
      <c r="HT334" s="42"/>
      <c r="HU334" s="42"/>
    </row>
    <row r="335" spans="1:229" s="19" customFormat="1" ht="31.5" x14ac:dyDescent="0.25">
      <c r="A335" s="22" t="s">
        <v>346</v>
      </c>
      <c r="B335" s="158">
        <f t="shared" si="1500"/>
        <v>663833.0949599999</v>
      </c>
      <c r="C335" s="158">
        <f t="shared" si="1501"/>
        <v>498675.09728000005</v>
      </c>
      <c r="D335" s="48">
        <f t="shared" si="230"/>
        <v>75.120553805779792</v>
      </c>
      <c r="E335" s="49">
        <f t="shared" ref="E335:BE335" si="1504">E336+E337+E338+E339+E340+E341+E342+E343</f>
        <v>1609.1</v>
      </c>
      <c r="F335" s="49">
        <f t="shared" si="1504"/>
        <v>1609.1</v>
      </c>
      <c r="G335" s="49">
        <f>F335/E335*100</f>
        <v>100</v>
      </c>
      <c r="H335" s="49">
        <f t="shared" si="1504"/>
        <v>0</v>
      </c>
      <c r="I335" s="49">
        <f t="shared" si="1504"/>
        <v>0</v>
      </c>
      <c r="J335" s="49">
        <f t="shared" si="1504"/>
        <v>0</v>
      </c>
      <c r="K335" s="49">
        <f t="shared" ref="K335:M335" si="1505">K336+K337+K338+K339+K340+K341+K342+K343</f>
        <v>0</v>
      </c>
      <c r="L335" s="49">
        <f t="shared" si="1505"/>
        <v>0</v>
      </c>
      <c r="M335" s="49">
        <f t="shared" si="1505"/>
        <v>0</v>
      </c>
      <c r="N335" s="49">
        <f t="shared" ref="N335:P335" si="1506">N336+N337+N338+N339+N340+N341+N342+N343</f>
        <v>0</v>
      </c>
      <c r="O335" s="49">
        <f t="shared" si="1506"/>
        <v>0</v>
      </c>
      <c r="P335" s="49">
        <f t="shared" si="1506"/>
        <v>0</v>
      </c>
      <c r="Q335" s="49">
        <f t="shared" ref="Q335:S335" si="1507">Q336+Q337+Q338+Q339+Q340+Q341+Q342+Q343</f>
        <v>0</v>
      </c>
      <c r="R335" s="49">
        <f t="shared" si="1507"/>
        <v>0</v>
      </c>
      <c r="S335" s="49">
        <f t="shared" si="1507"/>
        <v>0</v>
      </c>
      <c r="T335" s="49">
        <f t="shared" ref="T335:V335" si="1508">T336+T337+T338+T339+T340+T341+T342+T343</f>
        <v>0</v>
      </c>
      <c r="U335" s="49">
        <f t="shared" si="1508"/>
        <v>0</v>
      </c>
      <c r="V335" s="49">
        <f t="shared" si="1508"/>
        <v>0</v>
      </c>
      <c r="W335" s="49">
        <f t="shared" si="1504"/>
        <v>851.29380000000003</v>
      </c>
      <c r="X335" s="49">
        <f t="shared" si="1504"/>
        <v>851.29380000000003</v>
      </c>
      <c r="Y335" s="49">
        <f t="shared" ref="Y335:Y344" si="1509">X335/W335*100</f>
        <v>100</v>
      </c>
      <c r="Z335" s="49">
        <f t="shared" si="1504"/>
        <v>0</v>
      </c>
      <c r="AA335" s="49">
        <f t="shared" si="1504"/>
        <v>0</v>
      </c>
      <c r="AB335" s="49"/>
      <c r="AC335" s="49">
        <f t="shared" si="1504"/>
        <v>0</v>
      </c>
      <c r="AD335" s="49">
        <f t="shared" si="1504"/>
        <v>0</v>
      </c>
      <c r="AE335" s="49">
        <f t="shared" si="1504"/>
        <v>0</v>
      </c>
      <c r="AF335" s="49">
        <f t="shared" si="1504"/>
        <v>0</v>
      </c>
      <c r="AG335" s="49">
        <f t="shared" si="1504"/>
        <v>0</v>
      </c>
      <c r="AH335" s="49"/>
      <c r="AI335" s="49"/>
      <c r="AJ335" s="49"/>
      <c r="AK335" s="49"/>
      <c r="AL335" s="49">
        <f t="shared" si="1504"/>
        <v>51.020410000000005</v>
      </c>
      <c r="AM335" s="49">
        <f t="shared" si="1504"/>
        <v>51.020410000000005</v>
      </c>
      <c r="AN335" s="48">
        <f>AM335/AL335*100</f>
        <v>100</v>
      </c>
      <c r="AO335" s="49">
        <f t="shared" ref="AO335:AP335" si="1510">AO336+AO337+AO338+AO339+AO340+AO341+AO342+AO343</f>
        <v>105.08166</v>
      </c>
      <c r="AP335" s="49">
        <f t="shared" si="1510"/>
        <v>105.08166</v>
      </c>
      <c r="AQ335" s="48">
        <f>AP335/AO335*100</f>
        <v>100</v>
      </c>
      <c r="AR335" s="49"/>
      <c r="AS335" s="49"/>
      <c r="AT335" s="48"/>
      <c r="AU335" s="49">
        <f t="shared" si="1504"/>
        <v>0</v>
      </c>
      <c r="AV335" s="49">
        <f t="shared" si="1504"/>
        <v>0</v>
      </c>
      <c r="AW335" s="49">
        <f t="shared" si="1504"/>
        <v>0</v>
      </c>
      <c r="AX335" s="49">
        <f t="shared" si="1504"/>
        <v>3376.41707</v>
      </c>
      <c r="AY335" s="49">
        <f t="shared" si="1504"/>
        <v>0</v>
      </c>
      <c r="AZ335" s="48">
        <f t="shared" si="1502"/>
        <v>0</v>
      </c>
      <c r="BA335" s="49">
        <f t="shared" si="1504"/>
        <v>10000</v>
      </c>
      <c r="BB335" s="49">
        <f t="shared" si="1504"/>
        <v>10000</v>
      </c>
      <c r="BC335" s="48">
        <f t="shared" ref="BC335" si="1511">BB335/BA335*100</f>
        <v>100</v>
      </c>
      <c r="BD335" s="49">
        <f t="shared" si="1504"/>
        <v>18285.7</v>
      </c>
      <c r="BE335" s="49">
        <f t="shared" si="1504"/>
        <v>9934.8824100000002</v>
      </c>
      <c r="BF335" s="49">
        <f t="shared" si="149"/>
        <v>54.331430626117672</v>
      </c>
      <c r="BG335" s="49">
        <f t="shared" ref="BG335:CO335" si="1512">BG336+BG337+BG338+BG339+BG340+BG341+BG342+BG343</f>
        <v>0</v>
      </c>
      <c r="BH335" s="49">
        <f t="shared" si="1512"/>
        <v>0</v>
      </c>
      <c r="BI335" s="49"/>
      <c r="BJ335" s="49">
        <f t="shared" ref="BJ335:BL335" si="1513">BJ336+BJ337+BJ338+BJ339+BJ340+BJ341+BJ342+BJ343</f>
        <v>0</v>
      </c>
      <c r="BK335" s="49">
        <f t="shared" si="1513"/>
        <v>0</v>
      </c>
      <c r="BL335" s="49">
        <f t="shared" si="1513"/>
        <v>0</v>
      </c>
      <c r="BM335" s="49">
        <f t="shared" si="1512"/>
        <v>5226.6000000000004</v>
      </c>
      <c r="BN335" s="49">
        <f t="shared" si="1512"/>
        <v>1923.00956</v>
      </c>
      <c r="BO335" s="49">
        <f t="shared" si="152"/>
        <v>36.792744040102548</v>
      </c>
      <c r="BP335" s="49">
        <f t="shared" ref="BP335:BQ335" si="1514">BP336+BP337+BP338+BP339+BP340+BP341+BP342+BP343</f>
        <v>840</v>
      </c>
      <c r="BQ335" s="49">
        <f t="shared" si="1514"/>
        <v>21.5</v>
      </c>
      <c r="BR335" s="49">
        <f t="shared" ref="BR335:BR336" si="1515">BQ335/BP335*100</f>
        <v>2.5595238095238093</v>
      </c>
      <c r="BS335" s="49">
        <f t="shared" si="1512"/>
        <v>0</v>
      </c>
      <c r="BT335" s="49">
        <f t="shared" si="1512"/>
        <v>0</v>
      </c>
      <c r="BU335" s="48"/>
      <c r="BV335" s="49">
        <f t="shared" si="1512"/>
        <v>0</v>
      </c>
      <c r="BW335" s="49">
        <f t="shared" si="1512"/>
        <v>0</v>
      </c>
      <c r="BX335" s="48"/>
      <c r="BY335" s="49">
        <f t="shared" si="1512"/>
        <v>0</v>
      </c>
      <c r="BZ335" s="49">
        <f t="shared" si="1512"/>
        <v>0</v>
      </c>
      <c r="CA335" s="49">
        <f t="shared" si="1512"/>
        <v>0</v>
      </c>
      <c r="CB335" s="49">
        <f t="shared" ref="CB335:CD335" si="1516">CB336+CB337+CB338+CB339+CB340+CB341+CB342+CB343</f>
        <v>0</v>
      </c>
      <c r="CC335" s="49">
        <f t="shared" si="1516"/>
        <v>0</v>
      </c>
      <c r="CD335" s="49">
        <f t="shared" si="1516"/>
        <v>0</v>
      </c>
      <c r="CE335" s="49">
        <f t="shared" si="1512"/>
        <v>43293.88</v>
      </c>
      <c r="CF335" s="49">
        <f t="shared" si="1512"/>
        <v>43293.88</v>
      </c>
      <c r="CG335" s="48">
        <f t="shared" ref="CG335" si="1517">CF335/CE335*100</f>
        <v>100</v>
      </c>
      <c r="CH335" s="49">
        <f t="shared" si="1512"/>
        <v>0</v>
      </c>
      <c r="CI335" s="49">
        <f t="shared" si="1512"/>
        <v>0</v>
      </c>
      <c r="CJ335" s="49">
        <f t="shared" si="1512"/>
        <v>0</v>
      </c>
      <c r="CK335" s="49">
        <f t="shared" si="1512"/>
        <v>0</v>
      </c>
      <c r="CL335" s="49">
        <f t="shared" si="1512"/>
        <v>0</v>
      </c>
      <c r="CM335" s="48"/>
      <c r="CN335" s="49">
        <f t="shared" si="1512"/>
        <v>261</v>
      </c>
      <c r="CO335" s="49">
        <f t="shared" si="1512"/>
        <v>0</v>
      </c>
      <c r="CP335" s="49">
        <f>CO335/CN335*100</f>
        <v>0</v>
      </c>
      <c r="CQ335" s="49">
        <f t="shared" ref="CQ335:DA335" si="1518">CQ336+CQ337+CQ338+CQ339+CQ340+CQ341+CQ342+CQ343</f>
        <v>0</v>
      </c>
      <c r="CR335" s="49">
        <f t="shared" si="1518"/>
        <v>0</v>
      </c>
      <c r="CS335" s="49">
        <f t="shared" si="1518"/>
        <v>0</v>
      </c>
      <c r="CT335" s="49">
        <f t="shared" ref="CT335:CV335" si="1519">CT336+CT337+CT338+CT339+CT340+CT341+CT342+CT343</f>
        <v>0</v>
      </c>
      <c r="CU335" s="49">
        <f t="shared" si="1519"/>
        <v>0</v>
      </c>
      <c r="CV335" s="49">
        <f t="shared" si="1519"/>
        <v>0</v>
      </c>
      <c r="CW335" s="49">
        <f t="shared" si="1518"/>
        <v>10200.9</v>
      </c>
      <c r="CX335" s="49">
        <f t="shared" si="1518"/>
        <v>5903.1499899999999</v>
      </c>
      <c r="CY335" s="49">
        <f t="shared" si="159"/>
        <v>57.868913429207225</v>
      </c>
      <c r="CZ335" s="49">
        <f>CZ336+CZ337+CZ338+CZ339+CZ340+CZ341+CZ342+CZ343</f>
        <v>17409</v>
      </c>
      <c r="DA335" s="49">
        <f t="shared" si="1518"/>
        <v>11944.619989999999</v>
      </c>
      <c r="DB335" s="48">
        <f t="shared" si="1327"/>
        <v>68.611752484347178</v>
      </c>
      <c r="DC335" s="49">
        <f t="shared" ref="DC335:DD335" si="1520">DC336+DC337+DC338+DC339+DC340+DC341+DC342+DC343</f>
        <v>8540.2999999999993</v>
      </c>
      <c r="DD335" s="49">
        <f t="shared" si="1520"/>
        <v>1109.1738400000002</v>
      </c>
      <c r="DE335" s="49">
        <f>DD335/DC335*100</f>
        <v>12.987527838600521</v>
      </c>
      <c r="DF335" s="49">
        <f t="shared" ref="DF335:DG335" si="1521">DF336+DF337+DF338+DF339+DF340+DF341+DF342+DF343</f>
        <v>1440.1</v>
      </c>
      <c r="DG335" s="49">
        <f t="shared" si="1521"/>
        <v>54.1</v>
      </c>
      <c r="DH335" s="49">
        <f>DG335/DF335*100</f>
        <v>3.7566835636414142</v>
      </c>
      <c r="DI335" s="49">
        <f t="shared" ref="DI335:DJ335" si="1522">DI336+DI337+DI338+DI339+DI340+DI341+DI342+DI343</f>
        <v>14000</v>
      </c>
      <c r="DJ335" s="49">
        <f t="shared" si="1522"/>
        <v>7000</v>
      </c>
      <c r="DK335" s="49">
        <f t="shared" ref="DK335:DK336" si="1523">DJ335/DI335*100</f>
        <v>50</v>
      </c>
      <c r="DL335" s="49">
        <f t="shared" ref="DL335:DM335" si="1524">DL336+DL337+DL338+DL339+DL340+DL341+DL342+DL343</f>
        <v>7000</v>
      </c>
      <c r="DM335" s="49">
        <f t="shared" si="1524"/>
        <v>7000</v>
      </c>
      <c r="DN335" s="49">
        <f t="shared" ref="DN335:DN336" si="1525">DM335/DL335*100</f>
        <v>100</v>
      </c>
      <c r="DO335" s="49">
        <f t="shared" ref="DO335:DQ335" si="1526">DO336+DO337+DO338+DO339+DO340+DO341+DO342+DO343</f>
        <v>0</v>
      </c>
      <c r="DP335" s="49">
        <f t="shared" si="1526"/>
        <v>0</v>
      </c>
      <c r="DQ335" s="49">
        <f t="shared" si="1526"/>
        <v>0</v>
      </c>
      <c r="DR335" s="49">
        <f t="shared" ref="DR335:DT335" si="1527">DR336+DR337+DR338+DR339+DR340+DR341+DR342+DR343</f>
        <v>0</v>
      </c>
      <c r="DS335" s="49">
        <f t="shared" si="1527"/>
        <v>0</v>
      </c>
      <c r="DT335" s="49">
        <f t="shared" si="1527"/>
        <v>0</v>
      </c>
      <c r="DU335" s="49">
        <f t="shared" ref="DU335:DW335" si="1528">DU336+DU337+DU338+DU339+DU340+DU341+DU342+DU343</f>
        <v>0</v>
      </c>
      <c r="DV335" s="49">
        <f t="shared" si="1528"/>
        <v>0</v>
      </c>
      <c r="DW335" s="49">
        <f t="shared" si="1528"/>
        <v>0</v>
      </c>
      <c r="DX335" s="49">
        <f t="shared" ref="DX335:EB335" si="1529">DX336+DX337+DX338+DX339+DX340+DX341+DX342+DX343</f>
        <v>0</v>
      </c>
      <c r="DY335" s="49">
        <f t="shared" si="1529"/>
        <v>0</v>
      </c>
      <c r="DZ335" s="49">
        <f t="shared" si="1529"/>
        <v>0</v>
      </c>
      <c r="EA335" s="49">
        <f t="shared" si="1529"/>
        <v>0</v>
      </c>
      <c r="EB335" s="49">
        <f t="shared" si="1529"/>
        <v>0</v>
      </c>
      <c r="EC335" s="49"/>
      <c r="ED335" s="49">
        <f t="shared" ref="ED335:EE335" si="1530">ED336+ED337+ED338+ED339+ED340+ED341+ED342+ED343</f>
        <v>0</v>
      </c>
      <c r="EE335" s="49">
        <f t="shared" si="1530"/>
        <v>0</v>
      </c>
      <c r="EF335" s="49"/>
      <c r="EG335" s="49">
        <f t="shared" ref="EG335:EH335" si="1531">EG336+EG337+EG338+EG339+EG340+EG341+EG342+EG343</f>
        <v>0</v>
      </c>
      <c r="EH335" s="49">
        <f t="shared" si="1531"/>
        <v>0</v>
      </c>
      <c r="EI335" s="49"/>
      <c r="EJ335" s="49">
        <f t="shared" ref="EJ335:EK335" si="1532">EJ336+EJ337+EJ338+EJ339+EJ340+EJ341+EJ342+EJ343</f>
        <v>0</v>
      </c>
      <c r="EK335" s="49">
        <f t="shared" si="1532"/>
        <v>0</v>
      </c>
      <c r="EL335" s="49"/>
      <c r="EM335" s="49">
        <f t="shared" ref="EM335:EN335" si="1533">EM336+EM337+EM338+EM339+EM340+EM341+EM342+EM343</f>
        <v>0</v>
      </c>
      <c r="EN335" s="49">
        <f t="shared" si="1533"/>
        <v>0</v>
      </c>
      <c r="EO335" s="49"/>
      <c r="EP335" s="49">
        <f t="shared" ref="EP335:EQ335" si="1534">EP336+EP337+EP338+EP339+EP340+EP341+EP342+EP343</f>
        <v>343598.14182000002</v>
      </c>
      <c r="EQ335" s="49">
        <f t="shared" si="1534"/>
        <v>258060.50383999999</v>
      </c>
      <c r="ER335" s="49">
        <f>EQ335/EP335*100</f>
        <v>75.105325795152169</v>
      </c>
      <c r="ES335" s="49">
        <f t="shared" ref="ES335:ET335" si="1535">ES336+ES337+ES338+ES339+ES340+ES341+ES342+ES343</f>
        <v>171478.3602</v>
      </c>
      <c r="ET335" s="49">
        <f t="shared" si="1535"/>
        <v>133547.58178000001</v>
      </c>
      <c r="EU335" s="49">
        <f>ET335/ES335*100</f>
        <v>77.88013695969552</v>
      </c>
      <c r="EV335" s="49">
        <f t="shared" ref="EV335:EX335" si="1536">EV336+EV337+EV338+EV339+EV340+EV341+EV342+EV343</f>
        <v>0</v>
      </c>
      <c r="EW335" s="49">
        <f t="shared" si="1536"/>
        <v>0</v>
      </c>
      <c r="EX335" s="49">
        <f t="shared" si="1536"/>
        <v>0</v>
      </c>
      <c r="EY335" s="49"/>
      <c r="EZ335" s="49"/>
      <c r="FA335" s="48"/>
      <c r="FB335" s="49">
        <f t="shared" ref="FB335:FC335" si="1537">FB336+FB337+FB338+FB339+FB340+FB341+FB342+FB343</f>
        <v>0</v>
      </c>
      <c r="FC335" s="49">
        <f t="shared" si="1537"/>
        <v>0</v>
      </c>
      <c r="FD335" s="48"/>
      <c r="FE335" s="49">
        <f t="shared" ref="FE335:FF335" si="1538">FE336+FE337+FE338+FE339+FE340+FE341+FE342+FE343</f>
        <v>0</v>
      </c>
      <c r="FF335" s="49">
        <f t="shared" si="1538"/>
        <v>0</v>
      </c>
      <c r="FG335" s="48"/>
      <c r="FH335" s="49">
        <f t="shared" ref="FH335:FI335" si="1539">FH336+FH337+FH338+FH339+FH340+FH341+FH342+FH343</f>
        <v>3000</v>
      </c>
      <c r="FI335" s="49">
        <f t="shared" si="1539"/>
        <v>3000</v>
      </c>
      <c r="FJ335" s="48">
        <f t="shared" ref="FJ335:FJ336" si="1540">FI335/FH335*100</f>
        <v>100</v>
      </c>
      <c r="FK335" s="49">
        <f t="shared" ref="FK335:FL335" si="1541">FK336+FK337+FK338+FK339+FK340+FK341+FK342+FK343</f>
        <v>3266.2</v>
      </c>
      <c r="FL335" s="49">
        <f t="shared" si="1541"/>
        <v>3266.2</v>
      </c>
      <c r="FM335" s="48">
        <f t="shared" ref="FM335:FM336" si="1542">FL335/FK335*100</f>
        <v>100</v>
      </c>
      <c r="FN335" s="49">
        <f t="shared" ref="FN335:FO335" si="1543">FN336+FN337+FN338+FN339+FN340+FN341+FN342+FN343</f>
        <v>0</v>
      </c>
      <c r="FO335" s="49">
        <f t="shared" si="1543"/>
        <v>0</v>
      </c>
      <c r="FP335" s="48"/>
      <c r="FQ335" s="49">
        <f t="shared" ref="FQ335:FR335" si="1544">FQ336+FQ337+FQ338+FQ339+FQ340+FQ341+FQ342+FQ343</f>
        <v>0</v>
      </c>
      <c r="FR335" s="49">
        <f t="shared" si="1544"/>
        <v>0</v>
      </c>
      <c r="FS335" s="48"/>
      <c r="FT335" s="49"/>
      <c r="FU335" s="49"/>
      <c r="FV335" s="48"/>
      <c r="FW335" s="49"/>
      <c r="FX335" s="49"/>
      <c r="FY335" s="48"/>
      <c r="FZ335" s="49"/>
      <c r="GA335" s="49"/>
      <c r="GB335" s="48"/>
      <c r="GC335" s="49"/>
      <c r="GD335" s="49"/>
      <c r="GE335" s="48"/>
      <c r="GF335" s="49"/>
      <c r="GG335" s="49"/>
      <c r="GH335" s="48"/>
      <c r="GI335" s="49"/>
      <c r="GJ335" s="49"/>
      <c r="GK335" s="48"/>
      <c r="GL335" s="49">
        <f t="shared" ref="GL335:GM335" si="1545">GL336+GL337+GL338+GL339+GL340+GL341+GL342+GL343</f>
        <v>0</v>
      </c>
      <c r="GM335" s="49">
        <f t="shared" si="1545"/>
        <v>0</v>
      </c>
      <c r="GN335" s="48"/>
      <c r="GO335" s="49">
        <f t="shared" ref="GO335:GQ335" si="1546">GO336+GO337+GO338+GO339+GO340+GO341+GO342+GO343</f>
        <v>0</v>
      </c>
      <c r="GP335" s="49">
        <f t="shared" si="1546"/>
        <v>0</v>
      </c>
      <c r="GQ335" s="49">
        <f t="shared" si="1546"/>
        <v>0</v>
      </c>
      <c r="GR335" s="49">
        <f t="shared" ref="GR335:GT335" si="1547">GR336+GR337+GR338+GR339+GR340+GR341+GR342+GR343</f>
        <v>0</v>
      </c>
      <c r="GS335" s="49">
        <f t="shared" si="1547"/>
        <v>0</v>
      </c>
      <c r="GT335" s="49">
        <f t="shared" si="1547"/>
        <v>0</v>
      </c>
      <c r="GU335" s="49"/>
      <c r="GV335" s="49"/>
      <c r="GW335" s="48"/>
      <c r="GX335" s="49"/>
      <c r="GY335" s="49"/>
      <c r="GZ335" s="48"/>
      <c r="HA335" s="49"/>
      <c r="HB335" s="49"/>
      <c r="HC335" s="48"/>
      <c r="HD335" s="49"/>
      <c r="HE335" s="49"/>
      <c r="HF335" s="48"/>
      <c r="HG335" s="49"/>
      <c r="HH335" s="49"/>
      <c r="HI335" s="48"/>
      <c r="HJ335" s="49"/>
      <c r="HK335" s="49"/>
      <c r="HL335" s="48"/>
      <c r="HM335" s="49"/>
      <c r="HN335" s="49"/>
      <c r="HO335" s="48"/>
      <c r="HP335" s="49"/>
      <c r="HQ335" s="49"/>
      <c r="HR335" s="48"/>
      <c r="HS335" s="49"/>
      <c r="HT335" s="49"/>
      <c r="HU335" s="48"/>
    </row>
    <row r="336" spans="1:229" s="18" customFormat="1" ht="15.75" x14ac:dyDescent="0.25">
      <c r="A336" s="23" t="s">
        <v>278</v>
      </c>
      <c r="B336" s="159">
        <f t="shared" si="1500"/>
        <v>589753.79788999993</v>
      </c>
      <c r="C336" s="159">
        <f t="shared" si="1501"/>
        <v>433436.59729000001</v>
      </c>
      <c r="D336" s="42">
        <f t="shared" si="230"/>
        <v>73.49449869432533</v>
      </c>
      <c r="E336" s="46">
        <v>1609.1</v>
      </c>
      <c r="F336" s="42">
        <v>1609.1</v>
      </c>
      <c r="G336" s="46">
        <f t="shared" ref="G336:G345" si="1548">F336/E336*100</f>
        <v>100</v>
      </c>
      <c r="H336" s="46"/>
      <c r="I336" s="46"/>
      <c r="J336" s="42"/>
      <c r="K336" s="46"/>
      <c r="L336" s="46"/>
      <c r="M336" s="42"/>
      <c r="N336" s="46"/>
      <c r="O336" s="46"/>
      <c r="P336" s="42"/>
      <c r="Q336" s="46"/>
      <c r="R336" s="46"/>
      <c r="S336" s="42"/>
      <c r="T336" s="46"/>
      <c r="U336" s="46"/>
      <c r="V336" s="42"/>
      <c r="W336" s="42">
        <v>851.29380000000003</v>
      </c>
      <c r="X336" s="42">
        <v>851.29380000000003</v>
      </c>
      <c r="Y336" s="46">
        <f t="shared" si="1509"/>
        <v>100</v>
      </c>
      <c r="Z336" s="42"/>
      <c r="AA336" s="42"/>
      <c r="AB336" s="46"/>
      <c r="AC336" s="46">
        <v>0</v>
      </c>
      <c r="AD336" s="46">
        <v>0</v>
      </c>
      <c r="AE336" s="42"/>
      <c r="AF336" s="46"/>
      <c r="AG336" s="46"/>
      <c r="AH336" s="46"/>
      <c r="AI336" s="46"/>
      <c r="AJ336" s="46"/>
      <c r="AK336" s="42"/>
      <c r="AL336" s="46">
        <v>51.020410000000005</v>
      </c>
      <c r="AM336" s="46">
        <v>51.020410000000005</v>
      </c>
      <c r="AN336" s="42">
        <f>AM336/AL336*100</f>
        <v>100</v>
      </c>
      <c r="AO336" s="46">
        <v>105.08166</v>
      </c>
      <c r="AP336" s="46">
        <v>105.08166</v>
      </c>
      <c r="AQ336" s="42">
        <f>AP336/AO336*100</f>
        <v>100</v>
      </c>
      <c r="AR336" s="46"/>
      <c r="AS336" s="46"/>
      <c r="AT336" s="42"/>
      <c r="AU336" s="46"/>
      <c r="AV336" s="46"/>
      <c r="AW336" s="42"/>
      <c r="AX336" s="42"/>
      <c r="AY336" s="42"/>
      <c r="AZ336" s="42"/>
      <c r="BA336" s="46">
        <v>0</v>
      </c>
      <c r="BB336" s="46"/>
      <c r="BC336" s="42"/>
      <c r="BD336" s="46">
        <v>18285.7</v>
      </c>
      <c r="BE336" s="42">
        <v>9934.8824100000002</v>
      </c>
      <c r="BF336" s="46">
        <f t="shared" si="149"/>
        <v>54.331430626117672</v>
      </c>
      <c r="BG336" s="46"/>
      <c r="BH336" s="46"/>
      <c r="BI336" s="46"/>
      <c r="BJ336" s="46"/>
      <c r="BK336" s="139"/>
      <c r="BL336" s="139"/>
      <c r="BM336" s="46">
        <v>5226.6000000000004</v>
      </c>
      <c r="BN336" s="46">
        <v>1923.00956</v>
      </c>
      <c r="BO336" s="46">
        <f t="shared" si="152"/>
        <v>36.792744040102548</v>
      </c>
      <c r="BP336" s="46">
        <v>840</v>
      </c>
      <c r="BQ336" s="46">
        <v>21.5</v>
      </c>
      <c r="BR336" s="46">
        <f t="shared" si="1515"/>
        <v>2.5595238095238093</v>
      </c>
      <c r="BS336" s="46"/>
      <c r="BT336" s="139"/>
      <c r="BU336" s="42"/>
      <c r="BV336" s="46"/>
      <c r="BW336" s="139"/>
      <c r="BX336" s="42"/>
      <c r="BY336" s="46"/>
      <c r="BZ336" s="139"/>
      <c r="CA336" s="139"/>
      <c r="CB336" s="46"/>
      <c r="CC336" s="139"/>
      <c r="CD336" s="139"/>
      <c r="CE336" s="46"/>
      <c r="CF336" s="139"/>
      <c r="CG336" s="42"/>
      <c r="CH336" s="46"/>
      <c r="CI336" s="139"/>
      <c r="CJ336" s="139"/>
      <c r="CK336" s="46"/>
      <c r="CL336" s="139"/>
      <c r="CM336" s="42"/>
      <c r="CN336" s="46">
        <v>261</v>
      </c>
      <c r="CO336" s="46"/>
      <c r="CP336" s="46">
        <f>CO336/CN336*100</f>
        <v>0</v>
      </c>
      <c r="CQ336" s="46"/>
      <c r="CR336" s="139"/>
      <c r="CS336" s="139"/>
      <c r="CT336" s="46"/>
      <c r="CU336" s="139"/>
      <c r="CV336" s="139"/>
      <c r="CW336" s="46">
        <v>10200.9</v>
      </c>
      <c r="CX336" s="46">
        <v>5903.1499899999999</v>
      </c>
      <c r="CY336" s="46">
        <f t="shared" si="159"/>
        <v>57.868913429207225</v>
      </c>
      <c r="CZ336" s="46"/>
      <c r="DA336" s="139"/>
      <c r="DB336" s="42"/>
      <c r="DC336" s="46">
        <v>8540.2999999999993</v>
      </c>
      <c r="DD336" s="46">
        <v>1109.1738400000002</v>
      </c>
      <c r="DE336" s="46">
        <f>DD336/DC336*100</f>
        <v>12.987527838600521</v>
      </c>
      <c r="DF336" s="46">
        <v>1440.1</v>
      </c>
      <c r="DG336" s="46">
        <v>54.1</v>
      </c>
      <c r="DH336" s="46">
        <f>DG336/DF336*100</f>
        <v>3.7566835636414142</v>
      </c>
      <c r="DI336" s="46">
        <v>14000</v>
      </c>
      <c r="DJ336" s="46">
        <v>7000</v>
      </c>
      <c r="DK336" s="46">
        <f t="shared" si="1523"/>
        <v>50</v>
      </c>
      <c r="DL336" s="46">
        <v>7000</v>
      </c>
      <c r="DM336" s="46">
        <v>7000</v>
      </c>
      <c r="DN336" s="46">
        <f t="shared" si="1525"/>
        <v>100</v>
      </c>
      <c r="DO336" s="46"/>
      <c r="DP336" s="139"/>
      <c r="DQ336" s="139"/>
      <c r="DR336" s="46"/>
      <c r="DS336" s="139"/>
      <c r="DT336" s="139"/>
      <c r="DU336" s="46"/>
      <c r="DV336" s="139"/>
      <c r="DW336" s="139"/>
      <c r="DX336" s="46"/>
      <c r="DY336" s="139"/>
      <c r="DZ336" s="139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>
        <v>343598.14182000002</v>
      </c>
      <c r="EQ336" s="46">
        <v>258060.50383999999</v>
      </c>
      <c r="ER336" s="46">
        <f>EQ336/EP336*100</f>
        <v>75.105325795152169</v>
      </c>
      <c r="ES336" s="46">
        <v>171478.3602</v>
      </c>
      <c r="ET336" s="46">
        <v>133547.58178000001</v>
      </c>
      <c r="EU336" s="46">
        <f>ET336/ES336*100</f>
        <v>77.88013695969552</v>
      </c>
      <c r="EV336" s="46">
        <v>0</v>
      </c>
      <c r="EW336" s="46">
        <v>0</v>
      </c>
      <c r="EX336" s="42"/>
      <c r="EY336" s="46"/>
      <c r="EZ336" s="46"/>
      <c r="FA336" s="42"/>
      <c r="FB336" s="46"/>
      <c r="FC336" s="46"/>
      <c r="FD336" s="42"/>
      <c r="FE336" s="46"/>
      <c r="FF336" s="46"/>
      <c r="FG336" s="42"/>
      <c r="FH336" s="46">
        <v>3000</v>
      </c>
      <c r="FI336" s="46">
        <v>3000</v>
      </c>
      <c r="FJ336" s="42">
        <f t="shared" si="1540"/>
        <v>100</v>
      </c>
      <c r="FK336" s="46">
        <v>3266.2</v>
      </c>
      <c r="FL336" s="46">
        <v>3266.2</v>
      </c>
      <c r="FM336" s="42">
        <f t="shared" si="1542"/>
        <v>100</v>
      </c>
      <c r="FN336" s="46"/>
      <c r="FO336" s="46"/>
      <c r="FP336" s="42"/>
      <c r="FQ336" s="46"/>
      <c r="FR336" s="46"/>
      <c r="FS336" s="42"/>
      <c r="FT336" s="46"/>
      <c r="FU336" s="46"/>
      <c r="FV336" s="42"/>
      <c r="FW336" s="46"/>
      <c r="FX336" s="46"/>
      <c r="FY336" s="42"/>
      <c r="FZ336" s="46"/>
      <c r="GA336" s="46"/>
      <c r="GB336" s="42"/>
      <c r="GC336" s="46"/>
      <c r="GD336" s="46"/>
      <c r="GE336" s="42"/>
      <c r="GF336" s="46"/>
      <c r="GG336" s="46"/>
      <c r="GH336" s="42"/>
      <c r="GI336" s="46"/>
      <c r="GJ336" s="46"/>
      <c r="GK336" s="42"/>
      <c r="GL336" s="46"/>
      <c r="GM336" s="46"/>
      <c r="GN336" s="42"/>
      <c r="GO336" s="46"/>
      <c r="GP336" s="139"/>
      <c r="GQ336" s="139"/>
      <c r="GR336" s="46"/>
      <c r="GS336" s="139"/>
      <c r="GT336" s="139"/>
      <c r="GU336" s="46"/>
      <c r="GV336" s="46"/>
      <c r="GW336" s="42"/>
      <c r="GX336" s="46"/>
      <c r="GY336" s="46"/>
      <c r="GZ336" s="42"/>
      <c r="HA336" s="46"/>
      <c r="HB336" s="46"/>
      <c r="HC336" s="42"/>
      <c r="HD336" s="46"/>
      <c r="HE336" s="46"/>
      <c r="HF336" s="42"/>
      <c r="HG336" s="46"/>
      <c r="HH336" s="46"/>
      <c r="HI336" s="42"/>
      <c r="HJ336" s="46"/>
      <c r="HK336" s="46"/>
      <c r="HL336" s="42"/>
      <c r="HM336" s="46"/>
      <c r="HN336" s="46"/>
      <c r="HO336" s="42"/>
      <c r="HP336" s="46"/>
      <c r="HQ336" s="46"/>
      <c r="HR336" s="42"/>
      <c r="HS336" s="46"/>
      <c r="HT336" s="46"/>
      <c r="HU336" s="42"/>
    </row>
    <row r="337" spans="1:229" s="18" customFormat="1" ht="15.75" x14ac:dyDescent="0.25">
      <c r="A337" s="23" t="s">
        <v>535</v>
      </c>
      <c r="B337" s="159">
        <f t="shared" si="1500"/>
        <v>8223.84</v>
      </c>
      <c r="C337" s="159">
        <f t="shared" si="1501"/>
        <v>3999.1049900000003</v>
      </c>
      <c r="D337" s="42">
        <f t="shared" si="230"/>
        <v>48.628195465865097</v>
      </c>
      <c r="E337" s="42"/>
      <c r="F337" s="42"/>
      <c r="G337" s="46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6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>
        <v>1443.84</v>
      </c>
      <c r="AY337" s="42"/>
      <c r="AZ337" s="42">
        <f t="shared" si="1502"/>
        <v>0</v>
      </c>
      <c r="BA337" s="42"/>
      <c r="BB337" s="42"/>
      <c r="BC337" s="42"/>
      <c r="BD337" s="143"/>
      <c r="BE337" s="143"/>
      <c r="BF337" s="143"/>
      <c r="BG337" s="42"/>
      <c r="BH337" s="42"/>
      <c r="BI337" s="140"/>
      <c r="BJ337" s="42"/>
      <c r="BK337" s="42"/>
      <c r="BL337" s="140"/>
      <c r="BM337" s="42"/>
      <c r="BN337" s="42"/>
      <c r="BO337" s="140"/>
      <c r="BP337" s="42"/>
      <c r="BQ337" s="42"/>
      <c r="BR337" s="140"/>
      <c r="BS337" s="42"/>
      <c r="BT337" s="42"/>
      <c r="BU337" s="42"/>
      <c r="BV337" s="42"/>
      <c r="BW337" s="42"/>
      <c r="BX337" s="42"/>
      <c r="BY337" s="42"/>
      <c r="BZ337" s="42"/>
      <c r="CA337" s="140"/>
      <c r="CB337" s="42"/>
      <c r="CC337" s="42"/>
      <c r="CD337" s="140"/>
      <c r="CE337" s="42"/>
      <c r="CF337" s="42"/>
      <c r="CG337" s="42"/>
      <c r="CH337" s="42"/>
      <c r="CI337" s="42"/>
      <c r="CJ337" s="140"/>
      <c r="CK337" s="42"/>
      <c r="CL337" s="42"/>
      <c r="CM337" s="42"/>
      <c r="CN337" s="42"/>
      <c r="CO337" s="42"/>
      <c r="CP337" s="46"/>
      <c r="CQ337" s="46"/>
      <c r="CR337" s="42"/>
      <c r="CS337" s="140"/>
      <c r="CT337" s="46"/>
      <c r="CU337" s="42"/>
      <c r="CV337" s="140"/>
      <c r="CW337" s="46"/>
      <c r="CX337" s="42"/>
      <c r="CY337" s="140"/>
      <c r="CZ337" s="46">
        <v>6780</v>
      </c>
      <c r="DA337" s="42">
        <v>3999.1049900000003</v>
      </c>
      <c r="DB337" s="42">
        <f t="shared" si="1327"/>
        <v>58.983849410029499</v>
      </c>
      <c r="DC337" s="46"/>
      <c r="DD337" s="42"/>
      <c r="DE337" s="140"/>
      <c r="DF337" s="46"/>
      <c r="DG337" s="42"/>
      <c r="DH337" s="140"/>
      <c r="DI337" s="42"/>
      <c r="DJ337" s="42"/>
      <c r="DK337" s="140"/>
      <c r="DL337" s="42"/>
      <c r="DM337" s="42"/>
      <c r="DN337" s="140"/>
      <c r="DO337" s="46"/>
      <c r="DP337" s="42"/>
      <c r="DQ337" s="140"/>
      <c r="DR337" s="46"/>
      <c r="DS337" s="42"/>
      <c r="DT337" s="140"/>
      <c r="DU337" s="46"/>
      <c r="DV337" s="42"/>
      <c r="DW337" s="140"/>
      <c r="DX337" s="46"/>
      <c r="DY337" s="42"/>
      <c r="DZ337" s="140"/>
      <c r="EA337" s="42"/>
      <c r="EB337" s="42"/>
      <c r="EC337" s="140"/>
      <c r="ED337" s="42"/>
      <c r="EE337" s="42"/>
      <c r="EF337" s="140"/>
      <c r="EG337" s="42"/>
      <c r="EH337" s="42"/>
      <c r="EI337" s="140"/>
      <c r="EJ337" s="42"/>
      <c r="EK337" s="42"/>
      <c r="EL337" s="140"/>
      <c r="EM337" s="42"/>
      <c r="EN337" s="42"/>
      <c r="EO337" s="140"/>
      <c r="EP337" s="42"/>
      <c r="EQ337" s="42"/>
      <c r="ER337" s="140"/>
      <c r="ES337" s="42"/>
      <c r="ET337" s="42"/>
      <c r="EU337" s="140"/>
      <c r="EV337" s="42"/>
      <c r="EW337" s="42"/>
      <c r="EX337" s="42"/>
      <c r="EY337" s="42"/>
      <c r="EZ337" s="42"/>
      <c r="FA337" s="42"/>
      <c r="FB337" s="42"/>
      <c r="FC337" s="42"/>
      <c r="FD337" s="42"/>
      <c r="FE337" s="42"/>
      <c r="FF337" s="42"/>
      <c r="FG337" s="42"/>
      <c r="FH337" s="42"/>
      <c r="FI337" s="42"/>
      <c r="FJ337" s="42"/>
      <c r="FK337" s="42"/>
      <c r="FL337" s="42"/>
      <c r="FM337" s="42"/>
      <c r="FN337" s="42"/>
      <c r="FO337" s="42"/>
      <c r="FP337" s="42"/>
      <c r="FQ337" s="42"/>
      <c r="FR337" s="42"/>
      <c r="FS337" s="42"/>
      <c r="FT337" s="42"/>
      <c r="FU337" s="42"/>
      <c r="FV337" s="42"/>
      <c r="FW337" s="42"/>
      <c r="FX337" s="42"/>
      <c r="FY337" s="42"/>
      <c r="FZ337" s="42"/>
      <c r="GA337" s="42"/>
      <c r="GB337" s="42"/>
      <c r="GC337" s="42"/>
      <c r="GD337" s="42"/>
      <c r="GE337" s="42"/>
      <c r="GF337" s="42"/>
      <c r="GG337" s="42"/>
      <c r="GH337" s="42"/>
      <c r="GI337" s="42"/>
      <c r="GJ337" s="42"/>
      <c r="GK337" s="42"/>
      <c r="GL337" s="42"/>
      <c r="GM337" s="42"/>
      <c r="GN337" s="42"/>
      <c r="GO337" s="46"/>
      <c r="GP337" s="42"/>
      <c r="GQ337" s="140"/>
      <c r="GR337" s="46"/>
      <c r="GS337" s="42"/>
      <c r="GT337" s="140"/>
      <c r="GU337" s="42"/>
      <c r="GV337" s="42"/>
      <c r="GW337" s="42"/>
      <c r="GX337" s="42"/>
      <c r="GY337" s="42"/>
      <c r="GZ337" s="42"/>
      <c r="HA337" s="42"/>
      <c r="HB337" s="42"/>
      <c r="HC337" s="42"/>
      <c r="HD337" s="42"/>
      <c r="HE337" s="42"/>
      <c r="HF337" s="42"/>
      <c r="HG337" s="42"/>
      <c r="HH337" s="42"/>
      <c r="HI337" s="42"/>
      <c r="HJ337" s="42"/>
      <c r="HK337" s="42"/>
      <c r="HL337" s="42"/>
      <c r="HM337" s="42"/>
      <c r="HN337" s="42"/>
      <c r="HO337" s="42"/>
      <c r="HP337" s="42"/>
      <c r="HQ337" s="42"/>
      <c r="HR337" s="42"/>
      <c r="HS337" s="42"/>
      <c r="HT337" s="42"/>
      <c r="HU337" s="42"/>
    </row>
    <row r="338" spans="1:229" s="18" customFormat="1" ht="15.75" x14ac:dyDescent="0.25">
      <c r="A338" s="23" t="s">
        <v>536</v>
      </c>
      <c r="B338" s="159">
        <f t="shared" si="1500"/>
        <v>3075</v>
      </c>
      <c r="C338" s="159">
        <f t="shared" si="1501"/>
        <v>3075</v>
      </c>
      <c r="D338" s="42">
        <f t="shared" si="230"/>
        <v>100</v>
      </c>
      <c r="E338" s="42"/>
      <c r="F338" s="42"/>
      <c r="G338" s="46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6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143"/>
      <c r="BE338" s="143"/>
      <c r="BF338" s="143"/>
      <c r="BG338" s="42"/>
      <c r="BH338" s="42"/>
      <c r="BI338" s="140"/>
      <c r="BJ338" s="42"/>
      <c r="BK338" s="42"/>
      <c r="BL338" s="140"/>
      <c r="BM338" s="42"/>
      <c r="BN338" s="42"/>
      <c r="BO338" s="140"/>
      <c r="BP338" s="42"/>
      <c r="BQ338" s="42"/>
      <c r="BR338" s="140"/>
      <c r="BS338" s="42"/>
      <c r="BT338" s="42"/>
      <c r="BU338" s="42"/>
      <c r="BV338" s="42"/>
      <c r="BW338" s="42"/>
      <c r="BX338" s="42"/>
      <c r="BY338" s="42"/>
      <c r="BZ338" s="42"/>
      <c r="CA338" s="140"/>
      <c r="CB338" s="42"/>
      <c r="CC338" s="42"/>
      <c r="CD338" s="140"/>
      <c r="CE338" s="42"/>
      <c r="CF338" s="42"/>
      <c r="CG338" s="42"/>
      <c r="CH338" s="42"/>
      <c r="CI338" s="42"/>
      <c r="CJ338" s="140"/>
      <c r="CK338" s="42"/>
      <c r="CL338" s="42"/>
      <c r="CM338" s="42"/>
      <c r="CN338" s="42"/>
      <c r="CO338" s="42"/>
      <c r="CP338" s="46"/>
      <c r="CQ338" s="46"/>
      <c r="CR338" s="42"/>
      <c r="CS338" s="140"/>
      <c r="CT338" s="46"/>
      <c r="CU338" s="42"/>
      <c r="CV338" s="140"/>
      <c r="CW338" s="46"/>
      <c r="CX338" s="42"/>
      <c r="CY338" s="140"/>
      <c r="CZ338" s="46">
        <v>3075</v>
      </c>
      <c r="DA338" s="42">
        <v>3075</v>
      </c>
      <c r="DB338" s="42">
        <f t="shared" si="1327"/>
        <v>100</v>
      </c>
      <c r="DC338" s="46"/>
      <c r="DD338" s="42"/>
      <c r="DE338" s="140"/>
      <c r="DF338" s="46"/>
      <c r="DG338" s="42"/>
      <c r="DH338" s="140"/>
      <c r="DI338" s="42"/>
      <c r="DJ338" s="42"/>
      <c r="DK338" s="140"/>
      <c r="DL338" s="42"/>
      <c r="DM338" s="42"/>
      <c r="DN338" s="140"/>
      <c r="DO338" s="46"/>
      <c r="DP338" s="42"/>
      <c r="DQ338" s="140"/>
      <c r="DR338" s="46"/>
      <c r="DS338" s="42"/>
      <c r="DT338" s="140"/>
      <c r="DU338" s="46"/>
      <c r="DV338" s="42"/>
      <c r="DW338" s="140"/>
      <c r="DX338" s="46"/>
      <c r="DY338" s="42"/>
      <c r="DZ338" s="140"/>
      <c r="EA338" s="42"/>
      <c r="EB338" s="42"/>
      <c r="EC338" s="140"/>
      <c r="ED338" s="42"/>
      <c r="EE338" s="42"/>
      <c r="EF338" s="140"/>
      <c r="EG338" s="42"/>
      <c r="EH338" s="42"/>
      <c r="EI338" s="140"/>
      <c r="EJ338" s="42"/>
      <c r="EK338" s="42"/>
      <c r="EL338" s="140"/>
      <c r="EM338" s="42"/>
      <c r="EN338" s="42"/>
      <c r="EO338" s="140"/>
      <c r="EP338" s="42"/>
      <c r="EQ338" s="42"/>
      <c r="ER338" s="140"/>
      <c r="ES338" s="42"/>
      <c r="ET338" s="42"/>
      <c r="EU338" s="140"/>
      <c r="EV338" s="42"/>
      <c r="EW338" s="42"/>
      <c r="EX338" s="42"/>
      <c r="EY338" s="42"/>
      <c r="EZ338" s="42"/>
      <c r="FA338" s="42"/>
      <c r="FB338" s="42"/>
      <c r="FC338" s="42"/>
      <c r="FD338" s="42"/>
      <c r="FE338" s="42"/>
      <c r="FF338" s="42"/>
      <c r="FG338" s="42"/>
      <c r="FH338" s="42"/>
      <c r="FI338" s="42"/>
      <c r="FJ338" s="42"/>
      <c r="FK338" s="42"/>
      <c r="FL338" s="42"/>
      <c r="FM338" s="42"/>
      <c r="FN338" s="42"/>
      <c r="FO338" s="42"/>
      <c r="FP338" s="42"/>
      <c r="FQ338" s="42"/>
      <c r="FR338" s="42"/>
      <c r="FS338" s="42"/>
      <c r="FT338" s="42"/>
      <c r="FU338" s="42"/>
      <c r="FV338" s="42"/>
      <c r="FW338" s="42"/>
      <c r="FX338" s="42"/>
      <c r="FY338" s="42"/>
      <c r="FZ338" s="42"/>
      <c r="GA338" s="42"/>
      <c r="GB338" s="42"/>
      <c r="GC338" s="42"/>
      <c r="GD338" s="42"/>
      <c r="GE338" s="42"/>
      <c r="GF338" s="42"/>
      <c r="GG338" s="42"/>
      <c r="GH338" s="42"/>
      <c r="GI338" s="42"/>
      <c r="GJ338" s="42"/>
      <c r="GK338" s="42"/>
      <c r="GL338" s="42"/>
      <c r="GM338" s="42"/>
      <c r="GN338" s="42"/>
      <c r="GO338" s="46"/>
      <c r="GP338" s="42"/>
      <c r="GQ338" s="140"/>
      <c r="GR338" s="46"/>
      <c r="GS338" s="42"/>
      <c r="GT338" s="140"/>
      <c r="GU338" s="42"/>
      <c r="GV338" s="42"/>
      <c r="GW338" s="42"/>
      <c r="GX338" s="42"/>
      <c r="GY338" s="42"/>
      <c r="GZ338" s="42"/>
      <c r="HA338" s="42"/>
      <c r="HB338" s="42"/>
      <c r="HC338" s="42"/>
      <c r="HD338" s="42"/>
      <c r="HE338" s="42"/>
      <c r="HF338" s="42"/>
      <c r="HG338" s="42"/>
      <c r="HH338" s="42"/>
      <c r="HI338" s="42"/>
      <c r="HJ338" s="42"/>
      <c r="HK338" s="42"/>
      <c r="HL338" s="42"/>
      <c r="HM338" s="42"/>
      <c r="HN338" s="42"/>
      <c r="HO338" s="42"/>
      <c r="HP338" s="42"/>
      <c r="HQ338" s="42"/>
      <c r="HR338" s="42"/>
      <c r="HS338" s="42"/>
      <c r="HT338" s="42"/>
      <c r="HU338" s="42"/>
    </row>
    <row r="339" spans="1:229" s="18" customFormat="1" ht="15.75" x14ac:dyDescent="0.25">
      <c r="A339" s="23" t="s">
        <v>537</v>
      </c>
      <c r="B339" s="159">
        <f t="shared" si="1500"/>
        <v>4375.0570699999998</v>
      </c>
      <c r="C339" s="159">
        <f t="shared" si="1501"/>
        <v>967.51499999999999</v>
      </c>
      <c r="D339" s="42">
        <f t="shared" si="230"/>
        <v>22.11434009933955</v>
      </c>
      <c r="E339" s="42"/>
      <c r="F339" s="42"/>
      <c r="G339" s="46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6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>
        <v>724.05706999999995</v>
      </c>
      <c r="AY339" s="42"/>
      <c r="AZ339" s="42">
        <f t="shared" si="1502"/>
        <v>0</v>
      </c>
      <c r="BA339" s="42"/>
      <c r="BB339" s="42"/>
      <c r="BC339" s="42"/>
      <c r="BD339" s="143"/>
      <c r="BE339" s="143"/>
      <c r="BF339" s="143"/>
      <c r="BG339" s="42"/>
      <c r="BH339" s="42"/>
      <c r="BI339" s="140"/>
      <c r="BJ339" s="42"/>
      <c r="BK339" s="42"/>
      <c r="BL339" s="140"/>
      <c r="BM339" s="42"/>
      <c r="BN339" s="42"/>
      <c r="BO339" s="140"/>
      <c r="BP339" s="42"/>
      <c r="BQ339" s="42"/>
      <c r="BR339" s="140"/>
      <c r="BS339" s="42"/>
      <c r="BT339" s="42"/>
      <c r="BU339" s="42"/>
      <c r="BV339" s="42"/>
      <c r="BW339" s="42"/>
      <c r="BX339" s="42"/>
      <c r="BY339" s="42"/>
      <c r="BZ339" s="42"/>
      <c r="CA339" s="140"/>
      <c r="CB339" s="42"/>
      <c r="CC339" s="42"/>
      <c r="CD339" s="140"/>
      <c r="CE339" s="42"/>
      <c r="CF339" s="42"/>
      <c r="CG339" s="42"/>
      <c r="CH339" s="42"/>
      <c r="CI339" s="42"/>
      <c r="CJ339" s="140"/>
      <c r="CK339" s="42"/>
      <c r="CL339" s="42"/>
      <c r="CM339" s="42"/>
      <c r="CN339" s="42"/>
      <c r="CO339" s="42"/>
      <c r="CP339" s="46"/>
      <c r="CQ339" s="46"/>
      <c r="CR339" s="42"/>
      <c r="CS339" s="140"/>
      <c r="CT339" s="46"/>
      <c r="CU339" s="42"/>
      <c r="CV339" s="140"/>
      <c r="CW339" s="46"/>
      <c r="CX339" s="42"/>
      <c r="CY339" s="140"/>
      <c r="CZ339" s="46">
        <v>3651</v>
      </c>
      <c r="DA339" s="42">
        <v>967.51499999999999</v>
      </c>
      <c r="DB339" s="42">
        <f t="shared" si="1327"/>
        <v>26.5</v>
      </c>
      <c r="DC339" s="46"/>
      <c r="DD339" s="42"/>
      <c r="DE339" s="140"/>
      <c r="DF339" s="46"/>
      <c r="DG339" s="42"/>
      <c r="DH339" s="140"/>
      <c r="DI339" s="42"/>
      <c r="DJ339" s="42"/>
      <c r="DK339" s="140"/>
      <c r="DL339" s="42"/>
      <c r="DM339" s="42"/>
      <c r="DN339" s="140"/>
      <c r="DO339" s="46"/>
      <c r="DP339" s="42"/>
      <c r="DQ339" s="140"/>
      <c r="DR339" s="46"/>
      <c r="DS339" s="42"/>
      <c r="DT339" s="140"/>
      <c r="DU339" s="46"/>
      <c r="DV339" s="42"/>
      <c r="DW339" s="140"/>
      <c r="DX339" s="46"/>
      <c r="DY339" s="42"/>
      <c r="DZ339" s="140"/>
      <c r="EA339" s="42"/>
      <c r="EB339" s="42"/>
      <c r="EC339" s="140"/>
      <c r="ED339" s="42"/>
      <c r="EE339" s="42"/>
      <c r="EF339" s="140"/>
      <c r="EG339" s="42"/>
      <c r="EH339" s="42"/>
      <c r="EI339" s="140"/>
      <c r="EJ339" s="42"/>
      <c r="EK339" s="42"/>
      <c r="EL339" s="140"/>
      <c r="EM339" s="42"/>
      <c r="EN339" s="42"/>
      <c r="EO339" s="140"/>
      <c r="EP339" s="42"/>
      <c r="EQ339" s="42"/>
      <c r="ER339" s="140"/>
      <c r="ES339" s="42"/>
      <c r="ET339" s="42"/>
      <c r="EU339" s="140"/>
      <c r="EV339" s="42"/>
      <c r="EW339" s="42"/>
      <c r="EX339" s="42"/>
      <c r="EY339" s="42"/>
      <c r="EZ339" s="42"/>
      <c r="FA339" s="42"/>
      <c r="FB339" s="42"/>
      <c r="FC339" s="42"/>
      <c r="FD339" s="42"/>
      <c r="FE339" s="42"/>
      <c r="FF339" s="42"/>
      <c r="FG339" s="42"/>
      <c r="FH339" s="42"/>
      <c r="FI339" s="42"/>
      <c r="FJ339" s="42"/>
      <c r="FK339" s="42"/>
      <c r="FL339" s="42"/>
      <c r="FM339" s="42"/>
      <c r="FN339" s="42"/>
      <c r="FO339" s="42"/>
      <c r="FP339" s="42"/>
      <c r="FQ339" s="42"/>
      <c r="FR339" s="42"/>
      <c r="FS339" s="42"/>
      <c r="FT339" s="42"/>
      <c r="FU339" s="42"/>
      <c r="FV339" s="42"/>
      <c r="FW339" s="42"/>
      <c r="FX339" s="42"/>
      <c r="FY339" s="42"/>
      <c r="FZ339" s="42"/>
      <c r="GA339" s="42"/>
      <c r="GB339" s="42"/>
      <c r="GC339" s="42"/>
      <c r="GD339" s="42"/>
      <c r="GE339" s="42"/>
      <c r="GF339" s="42"/>
      <c r="GG339" s="42"/>
      <c r="GH339" s="42"/>
      <c r="GI339" s="42"/>
      <c r="GJ339" s="42"/>
      <c r="GK339" s="42"/>
      <c r="GL339" s="42"/>
      <c r="GM339" s="42"/>
      <c r="GN339" s="42"/>
      <c r="GO339" s="46"/>
      <c r="GP339" s="42"/>
      <c r="GQ339" s="140"/>
      <c r="GR339" s="46"/>
      <c r="GS339" s="42"/>
      <c r="GT339" s="140"/>
      <c r="GU339" s="42"/>
      <c r="GV339" s="42"/>
      <c r="GW339" s="42"/>
      <c r="GX339" s="42"/>
      <c r="GY339" s="42"/>
      <c r="GZ339" s="42"/>
      <c r="HA339" s="42"/>
      <c r="HB339" s="42"/>
      <c r="HC339" s="42"/>
      <c r="HD339" s="42"/>
      <c r="HE339" s="42"/>
      <c r="HF339" s="42"/>
      <c r="HG339" s="42"/>
      <c r="HH339" s="42"/>
      <c r="HI339" s="42"/>
      <c r="HJ339" s="42"/>
      <c r="HK339" s="42"/>
      <c r="HL339" s="42"/>
      <c r="HM339" s="42"/>
      <c r="HN339" s="42"/>
      <c r="HO339" s="42"/>
      <c r="HP339" s="42"/>
      <c r="HQ339" s="42"/>
      <c r="HR339" s="42"/>
      <c r="HS339" s="42"/>
      <c r="HT339" s="42"/>
      <c r="HU339" s="42"/>
    </row>
    <row r="340" spans="1:229" s="18" customFormat="1" ht="15.75" x14ac:dyDescent="0.25">
      <c r="A340" s="23" t="s">
        <v>538</v>
      </c>
      <c r="B340" s="159">
        <f t="shared" si="1500"/>
        <v>0</v>
      </c>
      <c r="C340" s="159">
        <f t="shared" si="1501"/>
        <v>0</v>
      </c>
      <c r="D340" s="42"/>
      <c r="E340" s="42"/>
      <c r="F340" s="42"/>
      <c r="G340" s="46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6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143"/>
      <c r="BE340" s="143"/>
      <c r="BF340" s="143"/>
      <c r="BG340" s="42"/>
      <c r="BH340" s="42"/>
      <c r="BI340" s="140"/>
      <c r="BJ340" s="42"/>
      <c r="BK340" s="42"/>
      <c r="BL340" s="140"/>
      <c r="BM340" s="42"/>
      <c r="BN340" s="42"/>
      <c r="BO340" s="140"/>
      <c r="BP340" s="42"/>
      <c r="BQ340" s="42"/>
      <c r="BR340" s="140"/>
      <c r="BS340" s="42"/>
      <c r="BT340" s="42"/>
      <c r="BU340" s="42"/>
      <c r="BV340" s="42"/>
      <c r="BW340" s="42"/>
      <c r="BX340" s="42"/>
      <c r="BY340" s="42"/>
      <c r="BZ340" s="42"/>
      <c r="CA340" s="140"/>
      <c r="CB340" s="42"/>
      <c r="CC340" s="42"/>
      <c r="CD340" s="140"/>
      <c r="CE340" s="42"/>
      <c r="CF340" s="42"/>
      <c r="CG340" s="42"/>
      <c r="CH340" s="42"/>
      <c r="CI340" s="42"/>
      <c r="CJ340" s="140"/>
      <c r="CK340" s="42"/>
      <c r="CL340" s="42"/>
      <c r="CM340" s="42"/>
      <c r="CN340" s="42"/>
      <c r="CO340" s="42"/>
      <c r="CP340" s="46"/>
      <c r="CQ340" s="46"/>
      <c r="CR340" s="42"/>
      <c r="CS340" s="140"/>
      <c r="CT340" s="46"/>
      <c r="CU340" s="42"/>
      <c r="CV340" s="140"/>
      <c r="CW340" s="46"/>
      <c r="CX340" s="42"/>
      <c r="CY340" s="140"/>
      <c r="CZ340" s="46"/>
      <c r="DA340" s="42"/>
      <c r="DB340" s="42"/>
      <c r="DC340" s="46"/>
      <c r="DD340" s="42"/>
      <c r="DE340" s="140"/>
      <c r="DF340" s="46"/>
      <c r="DG340" s="42"/>
      <c r="DH340" s="140"/>
      <c r="DI340" s="42"/>
      <c r="DJ340" s="42"/>
      <c r="DK340" s="140"/>
      <c r="DL340" s="42"/>
      <c r="DM340" s="42"/>
      <c r="DN340" s="140"/>
      <c r="DO340" s="46"/>
      <c r="DP340" s="42"/>
      <c r="DQ340" s="140"/>
      <c r="DR340" s="46"/>
      <c r="DS340" s="42"/>
      <c r="DT340" s="140"/>
      <c r="DU340" s="46"/>
      <c r="DV340" s="42"/>
      <c r="DW340" s="140"/>
      <c r="DX340" s="46"/>
      <c r="DY340" s="42"/>
      <c r="DZ340" s="140"/>
      <c r="EA340" s="42"/>
      <c r="EB340" s="42"/>
      <c r="EC340" s="140"/>
      <c r="ED340" s="42"/>
      <c r="EE340" s="42"/>
      <c r="EF340" s="140"/>
      <c r="EG340" s="42"/>
      <c r="EH340" s="42"/>
      <c r="EI340" s="140"/>
      <c r="EJ340" s="42"/>
      <c r="EK340" s="42"/>
      <c r="EL340" s="140"/>
      <c r="EM340" s="42"/>
      <c r="EN340" s="42"/>
      <c r="EO340" s="140"/>
      <c r="EP340" s="42"/>
      <c r="EQ340" s="42"/>
      <c r="ER340" s="140"/>
      <c r="ES340" s="42"/>
      <c r="ET340" s="42"/>
      <c r="EU340" s="140"/>
      <c r="EV340" s="42"/>
      <c r="EW340" s="42"/>
      <c r="EX340" s="42"/>
      <c r="EY340" s="42"/>
      <c r="EZ340" s="42"/>
      <c r="FA340" s="42"/>
      <c r="FB340" s="42"/>
      <c r="FC340" s="42"/>
      <c r="FD340" s="42"/>
      <c r="FE340" s="42"/>
      <c r="FF340" s="42"/>
      <c r="FG340" s="42"/>
      <c r="FH340" s="42"/>
      <c r="FI340" s="42"/>
      <c r="FJ340" s="42"/>
      <c r="FK340" s="42"/>
      <c r="FL340" s="42"/>
      <c r="FM340" s="42"/>
      <c r="FN340" s="42"/>
      <c r="FO340" s="42"/>
      <c r="FP340" s="42"/>
      <c r="FQ340" s="42"/>
      <c r="FR340" s="42"/>
      <c r="FS340" s="42"/>
      <c r="FT340" s="42"/>
      <c r="FU340" s="42"/>
      <c r="FV340" s="42"/>
      <c r="FW340" s="42"/>
      <c r="FX340" s="42"/>
      <c r="FY340" s="42"/>
      <c r="FZ340" s="42"/>
      <c r="GA340" s="42"/>
      <c r="GB340" s="42"/>
      <c r="GC340" s="42"/>
      <c r="GD340" s="42"/>
      <c r="GE340" s="42"/>
      <c r="GF340" s="42"/>
      <c r="GG340" s="42"/>
      <c r="GH340" s="42"/>
      <c r="GI340" s="42"/>
      <c r="GJ340" s="42"/>
      <c r="GK340" s="42"/>
      <c r="GL340" s="42"/>
      <c r="GM340" s="42"/>
      <c r="GN340" s="42"/>
      <c r="GO340" s="46"/>
      <c r="GP340" s="42"/>
      <c r="GQ340" s="140"/>
      <c r="GR340" s="46"/>
      <c r="GS340" s="42"/>
      <c r="GT340" s="140"/>
      <c r="GU340" s="42"/>
      <c r="GV340" s="42"/>
      <c r="GW340" s="42"/>
      <c r="GX340" s="42"/>
      <c r="GY340" s="42"/>
      <c r="GZ340" s="42"/>
      <c r="HA340" s="42"/>
      <c r="HB340" s="42"/>
      <c r="HC340" s="42"/>
      <c r="HD340" s="42"/>
      <c r="HE340" s="42"/>
      <c r="HF340" s="42"/>
      <c r="HG340" s="42"/>
      <c r="HH340" s="42"/>
      <c r="HI340" s="42"/>
      <c r="HJ340" s="42"/>
      <c r="HK340" s="42"/>
      <c r="HL340" s="42"/>
      <c r="HM340" s="42"/>
      <c r="HN340" s="42"/>
      <c r="HO340" s="42"/>
      <c r="HP340" s="42"/>
      <c r="HQ340" s="42"/>
      <c r="HR340" s="42"/>
      <c r="HS340" s="42"/>
      <c r="HT340" s="42"/>
      <c r="HU340" s="42"/>
    </row>
    <row r="341" spans="1:229" s="18" customFormat="1" ht="15.75" x14ac:dyDescent="0.25">
      <c r="A341" s="23" t="s">
        <v>539</v>
      </c>
      <c r="B341" s="159">
        <f t="shared" si="1500"/>
        <v>48405.399999999994</v>
      </c>
      <c r="C341" s="159">
        <f t="shared" si="1501"/>
        <v>47196.88</v>
      </c>
      <c r="D341" s="42">
        <f>C341/B341*100</f>
        <v>97.503336404616022</v>
      </c>
      <c r="E341" s="42"/>
      <c r="F341" s="42"/>
      <c r="G341" s="46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6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>
        <v>1208.52</v>
      </c>
      <c r="AY341" s="42"/>
      <c r="AZ341" s="42">
        <f t="shared" si="1502"/>
        <v>0</v>
      </c>
      <c r="BA341" s="42"/>
      <c r="BB341" s="42"/>
      <c r="BC341" s="42"/>
      <c r="BD341" s="143"/>
      <c r="BE341" s="143"/>
      <c r="BF341" s="143"/>
      <c r="BG341" s="42"/>
      <c r="BH341" s="42"/>
      <c r="BI341" s="140"/>
      <c r="BJ341" s="42"/>
      <c r="BK341" s="42"/>
      <c r="BL341" s="140"/>
      <c r="BM341" s="42"/>
      <c r="BN341" s="42"/>
      <c r="BO341" s="140"/>
      <c r="BP341" s="42"/>
      <c r="BQ341" s="42"/>
      <c r="BR341" s="140"/>
      <c r="BS341" s="42"/>
      <c r="BT341" s="42"/>
      <c r="BU341" s="42"/>
      <c r="BV341" s="42"/>
      <c r="BW341" s="42"/>
      <c r="BX341" s="42"/>
      <c r="BY341" s="42"/>
      <c r="BZ341" s="42"/>
      <c r="CA341" s="140"/>
      <c r="CB341" s="42"/>
      <c r="CC341" s="42"/>
      <c r="CD341" s="140"/>
      <c r="CE341" s="42">
        <v>43293.88</v>
      </c>
      <c r="CF341" s="42">
        <v>43293.88</v>
      </c>
      <c r="CG341" s="42">
        <f>CF341/CE341*100</f>
        <v>100</v>
      </c>
      <c r="CH341" s="42"/>
      <c r="CI341" s="42"/>
      <c r="CJ341" s="140"/>
      <c r="CK341" s="46"/>
      <c r="CL341" s="42"/>
      <c r="CM341" s="42"/>
      <c r="CN341" s="42"/>
      <c r="CO341" s="42"/>
      <c r="CP341" s="46"/>
      <c r="CQ341" s="46"/>
      <c r="CR341" s="42"/>
      <c r="CS341" s="140"/>
      <c r="CT341" s="46"/>
      <c r="CU341" s="42"/>
      <c r="CV341" s="140"/>
      <c r="CW341" s="46"/>
      <c r="CX341" s="42"/>
      <c r="CY341" s="140"/>
      <c r="CZ341" s="46">
        <v>3903</v>
      </c>
      <c r="DA341" s="42">
        <v>3903</v>
      </c>
      <c r="DB341" s="42">
        <f>DA341/CZ341*100</f>
        <v>100</v>
      </c>
      <c r="DC341" s="46"/>
      <c r="DD341" s="42"/>
      <c r="DE341" s="140"/>
      <c r="DF341" s="46"/>
      <c r="DG341" s="42"/>
      <c r="DH341" s="140"/>
      <c r="DI341" s="42"/>
      <c r="DJ341" s="42"/>
      <c r="DK341" s="140"/>
      <c r="DL341" s="42"/>
      <c r="DM341" s="42"/>
      <c r="DN341" s="140"/>
      <c r="DO341" s="46"/>
      <c r="DP341" s="42"/>
      <c r="DQ341" s="140"/>
      <c r="DR341" s="46"/>
      <c r="DS341" s="42"/>
      <c r="DT341" s="140"/>
      <c r="DU341" s="46"/>
      <c r="DV341" s="42"/>
      <c r="DW341" s="140"/>
      <c r="DX341" s="46"/>
      <c r="DY341" s="42"/>
      <c r="DZ341" s="140"/>
      <c r="EA341" s="42"/>
      <c r="EB341" s="42"/>
      <c r="EC341" s="140"/>
      <c r="ED341" s="42"/>
      <c r="EE341" s="42"/>
      <c r="EF341" s="140"/>
      <c r="EG341" s="42"/>
      <c r="EH341" s="42"/>
      <c r="EI341" s="140"/>
      <c r="EJ341" s="42"/>
      <c r="EK341" s="42"/>
      <c r="EL341" s="140"/>
      <c r="EM341" s="42"/>
      <c r="EN341" s="42"/>
      <c r="EO341" s="140"/>
      <c r="EP341" s="42"/>
      <c r="EQ341" s="42"/>
      <c r="ER341" s="140"/>
      <c r="ES341" s="42"/>
      <c r="ET341" s="42"/>
      <c r="EU341" s="140"/>
      <c r="EV341" s="42"/>
      <c r="EW341" s="42"/>
      <c r="EX341" s="42"/>
      <c r="EY341" s="42"/>
      <c r="EZ341" s="42"/>
      <c r="FA341" s="42"/>
      <c r="FB341" s="42"/>
      <c r="FC341" s="42"/>
      <c r="FD341" s="42"/>
      <c r="FE341" s="42"/>
      <c r="FF341" s="42"/>
      <c r="FG341" s="42"/>
      <c r="FH341" s="42"/>
      <c r="FI341" s="42"/>
      <c r="FJ341" s="42"/>
      <c r="FK341" s="42"/>
      <c r="FL341" s="42"/>
      <c r="FM341" s="42"/>
      <c r="FN341" s="42"/>
      <c r="FO341" s="42"/>
      <c r="FP341" s="42"/>
      <c r="FQ341" s="42"/>
      <c r="FR341" s="42"/>
      <c r="FS341" s="42"/>
      <c r="FT341" s="42"/>
      <c r="FU341" s="42"/>
      <c r="FV341" s="42"/>
      <c r="FW341" s="42"/>
      <c r="FX341" s="42"/>
      <c r="FY341" s="42"/>
      <c r="FZ341" s="42"/>
      <c r="GA341" s="42"/>
      <c r="GB341" s="42"/>
      <c r="GC341" s="42"/>
      <c r="GD341" s="42"/>
      <c r="GE341" s="42"/>
      <c r="GF341" s="42"/>
      <c r="GG341" s="42"/>
      <c r="GH341" s="42"/>
      <c r="GI341" s="42"/>
      <c r="GJ341" s="42"/>
      <c r="GK341" s="42"/>
      <c r="GL341" s="42"/>
      <c r="GM341" s="42"/>
      <c r="GN341" s="42"/>
      <c r="GO341" s="46"/>
      <c r="GP341" s="42"/>
      <c r="GQ341" s="140"/>
      <c r="GR341" s="46"/>
      <c r="GS341" s="42"/>
      <c r="GT341" s="140"/>
      <c r="GU341" s="42"/>
      <c r="GV341" s="42"/>
      <c r="GW341" s="42"/>
      <c r="GX341" s="42"/>
      <c r="GY341" s="42"/>
      <c r="GZ341" s="42"/>
      <c r="HA341" s="42"/>
      <c r="HB341" s="42"/>
      <c r="HC341" s="42"/>
      <c r="HD341" s="42"/>
      <c r="HE341" s="42"/>
      <c r="HF341" s="42"/>
      <c r="HG341" s="42"/>
      <c r="HH341" s="42"/>
      <c r="HI341" s="42"/>
      <c r="HJ341" s="42"/>
      <c r="HK341" s="42"/>
      <c r="HL341" s="42"/>
      <c r="HM341" s="42"/>
      <c r="HN341" s="42"/>
      <c r="HO341" s="42"/>
      <c r="HP341" s="42"/>
      <c r="HQ341" s="42"/>
      <c r="HR341" s="42"/>
      <c r="HS341" s="42"/>
      <c r="HT341" s="42"/>
      <c r="HU341" s="42"/>
    </row>
    <row r="342" spans="1:229" s="18" customFormat="1" ht="15.75" x14ac:dyDescent="0.25">
      <c r="A342" s="23" t="s">
        <v>345</v>
      </c>
      <c r="B342" s="159">
        <f t="shared" si="1500"/>
        <v>0</v>
      </c>
      <c r="C342" s="159">
        <f t="shared" si="1501"/>
        <v>0</v>
      </c>
      <c r="D342" s="42"/>
      <c r="E342" s="42"/>
      <c r="F342" s="42"/>
      <c r="G342" s="46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6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143"/>
      <c r="BE342" s="143"/>
      <c r="BF342" s="143"/>
      <c r="BG342" s="42"/>
      <c r="BH342" s="42"/>
      <c r="BI342" s="140"/>
      <c r="BJ342" s="42"/>
      <c r="BK342" s="42"/>
      <c r="BL342" s="140"/>
      <c r="BM342" s="42"/>
      <c r="BN342" s="42"/>
      <c r="BO342" s="140"/>
      <c r="BP342" s="42"/>
      <c r="BQ342" s="42"/>
      <c r="BR342" s="140"/>
      <c r="BS342" s="42"/>
      <c r="BT342" s="42"/>
      <c r="BU342" s="140"/>
      <c r="BV342" s="42"/>
      <c r="BW342" s="42"/>
      <c r="BX342" s="140"/>
      <c r="BY342" s="42"/>
      <c r="BZ342" s="42"/>
      <c r="CA342" s="140"/>
      <c r="CB342" s="42"/>
      <c r="CC342" s="42"/>
      <c r="CD342" s="140"/>
      <c r="CE342" s="42"/>
      <c r="CF342" s="42"/>
      <c r="CG342" s="42"/>
      <c r="CH342" s="42"/>
      <c r="CI342" s="42"/>
      <c r="CJ342" s="140"/>
      <c r="CK342" s="42"/>
      <c r="CL342" s="42"/>
      <c r="CM342" s="140"/>
      <c r="CN342" s="42"/>
      <c r="CO342" s="42"/>
      <c r="CP342" s="46"/>
      <c r="CQ342" s="46"/>
      <c r="CR342" s="42"/>
      <c r="CS342" s="140"/>
      <c r="CT342" s="46"/>
      <c r="CU342" s="42"/>
      <c r="CV342" s="140"/>
      <c r="CW342" s="46"/>
      <c r="CX342" s="42"/>
      <c r="CY342" s="140"/>
      <c r="CZ342" s="46"/>
      <c r="DA342" s="42"/>
      <c r="DB342" s="42"/>
      <c r="DC342" s="46"/>
      <c r="DD342" s="42"/>
      <c r="DE342" s="140"/>
      <c r="DF342" s="46"/>
      <c r="DG342" s="42"/>
      <c r="DH342" s="140"/>
      <c r="DI342" s="42"/>
      <c r="DJ342" s="42"/>
      <c r="DK342" s="140"/>
      <c r="DL342" s="42"/>
      <c r="DM342" s="42"/>
      <c r="DN342" s="140"/>
      <c r="DO342" s="46"/>
      <c r="DP342" s="42"/>
      <c r="DQ342" s="140"/>
      <c r="DR342" s="46"/>
      <c r="DS342" s="42"/>
      <c r="DT342" s="140"/>
      <c r="DU342" s="46"/>
      <c r="DV342" s="42"/>
      <c r="DW342" s="140"/>
      <c r="DX342" s="46"/>
      <c r="DY342" s="42"/>
      <c r="DZ342" s="140"/>
      <c r="EA342" s="42"/>
      <c r="EB342" s="42"/>
      <c r="EC342" s="140"/>
      <c r="ED342" s="42"/>
      <c r="EE342" s="42"/>
      <c r="EF342" s="140"/>
      <c r="EG342" s="42"/>
      <c r="EH342" s="42"/>
      <c r="EI342" s="140"/>
      <c r="EJ342" s="42"/>
      <c r="EK342" s="42"/>
      <c r="EL342" s="140"/>
      <c r="EM342" s="42"/>
      <c r="EN342" s="42"/>
      <c r="EO342" s="140"/>
      <c r="EP342" s="42"/>
      <c r="EQ342" s="42"/>
      <c r="ER342" s="140"/>
      <c r="ES342" s="42"/>
      <c r="ET342" s="42"/>
      <c r="EU342" s="140"/>
      <c r="EV342" s="42"/>
      <c r="EW342" s="42"/>
      <c r="EX342" s="42"/>
      <c r="EY342" s="42"/>
      <c r="EZ342" s="42"/>
      <c r="FA342" s="42"/>
      <c r="FB342" s="42"/>
      <c r="FC342" s="42"/>
      <c r="FD342" s="42"/>
      <c r="FE342" s="42"/>
      <c r="FF342" s="42"/>
      <c r="FG342" s="42"/>
      <c r="FH342" s="42"/>
      <c r="FI342" s="42"/>
      <c r="FJ342" s="42"/>
      <c r="FK342" s="42"/>
      <c r="FL342" s="42"/>
      <c r="FM342" s="42"/>
      <c r="FN342" s="42"/>
      <c r="FO342" s="42"/>
      <c r="FP342" s="42"/>
      <c r="FQ342" s="42"/>
      <c r="FR342" s="42"/>
      <c r="FS342" s="42"/>
      <c r="FT342" s="42"/>
      <c r="FU342" s="42"/>
      <c r="FV342" s="42"/>
      <c r="FW342" s="42"/>
      <c r="FX342" s="42"/>
      <c r="FY342" s="42"/>
      <c r="FZ342" s="42"/>
      <c r="GA342" s="42"/>
      <c r="GB342" s="42"/>
      <c r="GC342" s="42"/>
      <c r="GD342" s="42"/>
      <c r="GE342" s="42"/>
      <c r="GF342" s="42"/>
      <c r="GG342" s="42"/>
      <c r="GH342" s="42"/>
      <c r="GI342" s="42"/>
      <c r="GJ342" s="42"/>
      <c r="GK342" s="42"/>
      <c r="GL342" s="42"/>
      <c r="GM342" s="42"/>
      <c r="GN342" s="42"/>
      <c r="GO342" s="46"/>
      <c r="GP342" s="42"/>
      <c r="GQ342" s="140"/>
      <c r="GR342" s="46"/>
      <c r="GS342" s="42"/>
      <c r="GT342" s="140"/>
      <c r="GU342" s="42"/>
      <c r="GV342" s="42"/>
      <c r="GW342" s="42"/>
      <c r="GX342" s="42"/>
      <c r="GY342" s="42"/>
      <c r="GZ342" s="42"/>
      <c r="HA342" s="42"/>
      <c r="HB342" s="42"/>
      <c r="HC342" s="42"/>
      <c r="HD342" s="42"/>
      <c r="HE342" s="42"/>
      <c r="HF342" s="42"/>
      <c r="HG342" s="42"/>
      <c r="HH342" s="42"/>
      <c r="HI342" s="42"/>
      <c r="HJ342" s="42"/>
      <c r="HK342" s="42"/>
      <c r="HL342" s="42"/>
      <c r="HM342" s="42"/>
      <c r="HN342" s="42"/>
      <c r="HO342" s="42"/>
      <c r="HP342" s="42"/>
      <c r="HQ342" s="42"/>
      <c r="HR342" s="42"/>
      <c r="HS342" s="42"/>
      <c r="HT342" s="42"/>
      <c r="HU342" s="42"/>
    </row>
    <row r="343" spans="1:229" s="18" customFormat="1" ht="15.75" x14ac:dyDescent="0.25">
      <c r="A343" s="23" t="s">
        <v>344</v>
      </c>
      <c r="B343" s="159">
        <f t="shared" si="1500"/>
        <v>10000</v>
      </c>
      <c r="C343" s="159">
        <f t="shared" si="1501"/>
        <v>10000</v>
      </c>
      <c r="D343" s="42">
        <f>C343/B343*100</f>
        <v>100</v>
      </c>
      <c r="E343" s="42"/>
      <c r="F343" s="42"/>
      <c r="G343" s="46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6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>
        <v>10000</v>
      </c>
      <c r="BB343" s="42">
        <v>10000</v>
      </c>
      <c r="BC343" s="42">
        <f>BB343/BA343*100</f>
        <v>100</v>
      </c>
      <c r="BD343" s="143"/>
      <c r="BE343" s="143"/>
      <c r="BF343" s="143"/>
      <c r="BG343" s="42"/>
      <c r="BH343" s="42"/>
      <c r="BI343" s="140"/>
      <c r="BJ343" s="42"/>
      <c r="BK343" s="42"/>
      <c r="BL343" s="140"/>
      <c r="BM343" s="42"/>
      <c r="BN343" s="42"/>
      <c r="BO343" s="140"/>
      <c r="BP343" s="42"/>
      <c r="BQ343" s="42"/>
      <c r="BR343" s="140"/>
      <c r="BS343" s="42"/>
      <c r="BT343" s="42"/>
      <c r="BU343" s="140"/>
      <c r="BV343" s="42"/>
      <c r="BW343" s="42"/>
      <c r="BX343" s="140"/>
      <c r="BY343" s="42"/>
      <c r="BZ343" s="42"/>
      <c r="CA343" s="140"/>
      <c r="CB343" s="42"/>
      <c r="CC343" s="42"/>
      <c r="CD343" s="140"/>
      <c r="CE343" s="42"/>
      <c r="CF343" s="42"/>
      <c r="CG343" s="42"/>
      <c r="CH343" s="42"/>
      <c r="CI343" s="42"/>
      <c r="CJ343" s="140"/>
      <c r="CK343" s="42"/>
      <c r="CL343" s="42"/>
      <c r="CM343" s="140"/>
      <c r="CN343" s="42"/>
      <c r="CO343" s="42"/>
      <c r="CP343" s="46"/>
      <c r="CQ343" s="46"/>
      <c r="CR343" s="42"/>
      <c r="CS343" s="140"/>
      <c r="CT343" s="46"/>
      <c r="CU343" s="42"/>
      <c r="CV343" s="140"/>
      <c r="CW343" s="46"/>
      <c r="CX343" s="42"/>
      <c r="CY343" s="140"/>
      <c r="CZ343" s="46"/>
      <c r="DA343" s="42"/>
      <c r="DB343" s="42"/>
      <c r="DC343" s="46"/>
      <c r="DD343" s="42"/>
      <c r="DE343" s="140"/>
      <c r="DF343" s="46"/>
      <c r="DG343" s="42"/>
      <c r="DH343" s="140"/>
      <c r="DI343" s="42"/>
      <c r="DJ343" s="42"/>
      <c r="DK343" s="140"/>
      <c r="DL343" s="42"/>
      <c r="DM343" s="42"/>
      <c r="DN343" s="140"/>
      <c r="DO343" s="46"/>
      <c r="DP343" s="42"/>
      <c r="DQ343" s="140"/>
      <c r="DR343" s="46"/>
      <c r="DS343" s="42"/>
      <c r="DT343" s="140"/>
      <c r="DU343" s="46"/>
      <c r="DV343" s="42"/>
      <c r="DW343" s="140"/>
      <c r="DX343" s="46"/>
      <c r="DY343" s="42"/>
      <c r="DZ343" s="140"/>
      <c r="EA343" s="42"/>
      <c r="EB343" s="42"/>
      <c r="EC343" s="140"/>
      <c r="ED343" s="42"/>
      <c r="EE343" s="42"/>
      <c r="EF343" s="140"/>
      <c r="EG343" s="42"/>
      <c r="EH343" s="42"/>
      <c r="EI343" s="140"/>
      <c r="EJ343" s="42"/>
      <c r="EK343" s="42"/>
      <c r="EL343" s="140"/>
      <c r="EM343" s="42"/>
      <c r="EN343" s="42"/>
      <c r="EO343" s="140"/>
      <c r="EP343" s="42"/>
      <c r="EQ343" s="42"/>
      <c r="ER343" s="140"/>
      <c r="ES343" s="42"/>
      <c r="ET343" s="42"/>
      <c r="EU343" s="140"/>
      <c r="EV343" s="42"/>
      <c r="EW343" s="42"/>
      <c r="EX343" s="42"/>
      <c r="EY343" s="42"/>
      <c r="EZ343" s="42"/>
      <c r="FA343" s="42"/>
      <c r="FB343" s="42"/>
      <c r="FC343" s="42"/>
      <c r="FD343" s="42"/>
      <c r="FE343" s="42"/>
      <c r="FF343" s="42"/>
      <c r="FG343" s="42"/>
      <c r="FH343" s="42"/>
      <c r="FI343" s="42"/>
      <c r="FJ343" s="42"/>
      <c r="FK343" s="42"/>
      <c r="FL343" s="42"/>
      <c r="FM343" s="42"/>
      <c r="FN343" s="42"/>
      <c r="FO343" s="42"/>
      <c r="FP343" s="42"/>
      <c r="FQ343" s="42"/>
      <c r="FR343" s="42"/>
      <c r="FS343" s="42"/>
      <c r="FT343" s="42"/>
      <c r="FU343" s="42"/>
      <c r="FV343" s="42"/>
      <c r="FW343" s="42"/>
      <c r="FX343" s="42"/>
      <c r="FY343" s="42"/>
      <c r="FZ343" s="42"/>
      <c r="GA343" s="42"/>
      <c r="GB343" s="42"/>
      <c r="GC343" s="42"/>
      <c r="GD343" s="42"/>
      <c r="GE343" s="42"/>
      <c r="GF343" s="42"/>
      <c r="GG343" s="42"/>
      <c r="GH343" s="42"/>
      <c r="GI343" s="42"/>
      <c r="GJ343" s="42"/>
      <c r="GK343" s="42"/>
      <c r="GL343" s="42"/>
      <c r="GM343" s="42"/>
      <c r="GN343" s="42"/>
      <c r="GO343" s="46"/>
      <c r="GP343" s="42"/>
      <c r="GQ343" s="140"/>
      <c r="GR343" s="46"/>
      <c r="GS343" s="42"/>
      <c r="GT343" s="140"/>
      <c r="GU343" s="42"/>
      <c r="GV343" s="42"/>
      <c r="GW343" s="42"/>
      <c r="GX343" s="42"/>
      <c r="GY343" s="42"/>
      <c r="GZ343" s="42"/>
      <c r="HA343" s="42"/>
      <c r="HB343" s="42"/>
      <c r="HC343" s="42"/>
      <c r="HD343" s="42"/>
      <c r="HE343" s="42"/>
      <c r="HF343" s="42"/>
      <c r="HG343" s="42"/>
      <c r="HH343" s="42"/>
      <c r="HI343" s="42"/>
      <c r="HJ343" s="42"/>
      <c r="HK343" s="42"/>
      <c r="HL343" s="42"/>
      <c r="HM343" s="42"/>
      <c r="HN343" s="42"/>
      <c r="HO343" s="42"/>
      <c r="HP343" s="42"/>
      <c r="HQ343" s="42"/>
      <c r="HR343" s="42"/>
      <c r="HS343" s="42"/>
      <c r="HT343" s="42"/>
      <c r="HU343" s="42"/>
    </row>
    <row r="344" spans="1:229" s="19" customFormat="1" ht="31.5" x14ac:dyDescent="0.25">
      <c r="A344" s="24" t="s">
        <v>335</v>
      </c>
      <c r="B344" s="158">
        <f t="shared" si="1500"/>
        <v>240039.81178000002</v>
      </c>
      <c r="C344" s="158">
        <f t="shared" si="1501"/>
        <v>194772.14978000001</v>
      </c>
      <c r="D344" s="48">
        <f t="shared" ref="D344" si="1549">C344/B344*100</f>
        <v>81.141602443227839</v>
      </c>
      <c r="E344" s="49">
        <f t="shared" ref="E344:BE344" si="1550">E345+E346+E347+E348+E349+E350+E351+E352</f>
        <v>1609.1</v>
      </c>
      <c r="F344" s="49">
        <f t="shared" si="1550"/>
        <v>1609.1</v>
      </c>
      <c r="G344" s="49">
        <f t="shared" si="1548"/>
        <v>100</v>
      </c>
      <c r="H344" s="49">
        <f t="shared" si="1550"/>
        <v>0</v>
      </c>
      <c r="I344" s="49">
        <f t="shared" si="1550"/>
        <v>0</v>
      </c>
      <c r="J344" s="48"/>
      <c r="K344" s="49">
        <f t="shared" ref="K344:M344" si="1551">K345+K346+K347+K348+K349+K350+K351+K352</f>
        <v>0</v>
      </c>
      <c r="L344" s="49">
        <f t="shared" si="1551"/>
        <v>0</v>
      </c>
      <c r="M344" s="49">
        <f t="shared" si="1551"/>
        <v>0</v>
      </c>
      <c r="N344" s="49">
        <f t="shared" ref="N344:O344" si="1552">N345+N346+N347+N348+N349+N350+N351+N352</f>
        <v>70080.7</v>
      </c>
      <c r="O344" s="49">
        <f t="shared" si="1552"/>
        <v>70080.7</v>
      </c>
      <c r="P344" s="48">
        <f>O344/N344*100</f>
        <v>100</v>
      </c>
      <c r="Q344" s="49">
        <f t="shared" ref="Q344:S344" si="1553">Q345+Q346+Q347+Q348+Q349+Q350+Q351+Q352</f>
        <v>0</v>
      </c>
      <c r="R344" s="49">
        <f t="shared" si="1553"/>
        <v>0</v>
      </c>
      <c r="S344" s="49">
        <f t="shared" si="1553"/>
        <v>0</v>
      </c>
      <c r="T344" s="49">
        <f t="shared" ref="T344:V344" si="1554">T345+T346+T347+T348+T349+T350+T351+T352</f>
        <v>0</v>
      </c>
      <c r="U344" s="49">
        <f t="shared" si="1554"/>
        <v>0</v>
      </c>
      <c r="V344" s="49">
        <f t="shared" si="1554"/>
        <v>0</v>
      </c>
      <c r="W344" s="49">
        <f t="shared" si="1550"/>
        <v>1288.6020000000001</v>
      </c>
      <c r="X344" s="49">
        <f t="shared" si="1550"/>
        <v>1288.6020000000001</v>
      </c>
      <c r="Y344" s="49">
        <f t="shared" si="1509"/>
        <v>100</v>
      </c>
      <c r="Z344" s="49">
        <f t="shared" si="1550"/>
        <v>0</v>
      </c>
      <c r="AA344" s="49">
        <f t="shared" si="1550"/>
        <v>0</v>
      </c>
      <c r="AB344" s="49">
        <f t="shared" si="1550"/>
        <v>0</v>
      </c>
      <c r="AC344" s="49">
        <f t="shared" si="1550"/>
        <v>0</v>
      </c>
      <c r="AD344" s="49">
        <f t="shared" si="1550"/>
        <v>0</v>
      </c>
      <c r="AE344" s="49">
        <f t="shared" si="1550"/>
        <v>0</v>
      </c>
      <c r="AF344" s="49"/>
      <c r="AG344" s="49"/>
      <c r="AH344" s="49"/>
      <c r="AI344" s="49">
        <f t="shared" si="1550"/>
        <v>102.04080999999999</v>
      </c>
      <c r="AJ344" s="49">
        <f t="shared" si="1550"/>
        <v>102.04080999999999</v>
      </c>
      <c r="AK344" s="48">
        <f t="shared" ref="AK344:AK361" si="1555">AJ344/AI344*100</f>
        <v>100</v>
      </c>
      <c r="AL344" s="49">
        <f t="shared" si="1550"/>
        <v>0</v>
      </c>
      <c r="AM344" s="49">
        <f t="shared" si="1550"/>
        <v>0</v>
      </c>
      <c r="AN344" s="48"/>
      <c r="AO344" s="49">
        <f t="shared" ref="AO344:AP344" si="1556">AO345+AO346+AO347+AO348+AO349+AO350+AO351+AO352</f>
        <v>175.96897000000001</v>
      </c>
      <c r="AP344" s="49">
        <f t="shared" si="1556"/>
        <v>175.96897000000001</v>
      </c>
      <c r="AQ344" s="48">
        <f>AP344/AO344*100</f>
        <v>100</v>
      </c>
      <c r="AR344" s="49"/>
      <c r="AS344" s="49"/>
      <c r="AT344" s="48"/>
      <c r="AU344" s="49">
        <f t="shared" si="1550"/>
        <v>0</v>
      </c>
      <c r="AV344" s="49">
        <f t="shared" si="1550"/>
        <v>0</v>
      </c>
      <c r="AW344" s="49">
        <f t="shared" si="1550"/>
        <v>0</v>
      </c>
      <c r="AX344" s="49">
        <f t="shared" si="1550"/>
        <v>5845</v>
      </c>
      <c r="AY344" s="49">
        <f t="shared" si="1550"/>
        <v>1500</v>
      </c>
      <c r="AZ344" s="48">
        <f t="shared" si="1502"/>
        <v>25.66295979469632</v>
      </c>
      <c r="BA344" s="49">
        <f t="shared" si="1550"/>
        <v>10000</v>
      </c>
      <c r="BB344" s="49">
        <f t="shared" si="1550"/>
        <v>10000</v>
      </c>
      <c r="BC344" s="48">
        <f t="shared" ref="BC344" si="1557">BB344/BA344*100</f>
        <v>100</v>
      </c>
      <c r="BD344" s="49">
        <f t="shared" si="1550"/>
        <v>29117.7</v>
      </c>
      <c r="BE344" s="49">
        <f t="shared" si="1550"/>
        <v>15746.38681</v>
      </c>
      <c r="BF344" s="49">
        <f t="shared" si="149"/>
        <v>54.078401831188586</v>
      </c>
      <c r="BG344" s="49">
        <f t="shared" ref="BG344:CO344" si="1558">BG345+BG346+BG347+BG348+BG349+BG350+BG351+BG352</f>
        <v>0</v>
      </c>
      <c r="BH344" s="49">
        <f t="shared" si="1558"/>
        <v>0</v>
      </c>
      <c r="BI344" s="49">
        <f t="shared" si="1558"/>
        <v>0</v>
      </c>
      <c r="BJ344" s="49">
        <f t="shared" ref="BJ344:BL344" si="1559">BJ345+BJ346+BJ347+BJ348+BJ349+BJ350+BJ351+BJ352</f>
        <v>0</v>
      </c>
      <c r="BK344" s="49">
        <f t="shared" si="1559"/>
        <v>0</v>
      </c>
      <c r="BL344" s="49">
        <f t="shared" si="1559"/>
        <v>0</v>
      </c>
      <c r="BM344" s="49">
        <f t="shared" si="1558"/>
        <v>5076.8999999999996</v>
      </c>
      <c r="BN344" s="49">
        <f t="shared" si="1558"/>
        <v>2976.1931</v>
      </c>
      <c r="BO344" s="49">
        <f t="shared" si="152"/>
        <v>58.622251767811072</v>
      </c>
      <c r="BP344" s="49">
        <f t="shared" ref="BP344:BQ344" si="1560">BP345+BP346+BP347+BP348+BP349+BP350+BP351+BP352</f>
        <v>840</v>
      </c>
      <c r="BQ344" s="49">
        <f t="shared" si="1560"/>
        <v>240</v>
      </c>
      <c r="BR344" s="49">
        <f t="shared" ref="BR344:BR345" si="1561">BQ344/BP344*100</f>
        <v>28.571428571428569</v>
      </c>
      <c r="BS344" s="49">
        <f t="shared" si="1558"/>
        <v>0</v>
      </c>
      <c r="BT344" s="49">
        <f t="shared" si="1558"/>
        <v>0</v>
      </c>
      <c r="BU344" s="49">
        <f t="shared" si="1558"/>
        <v>0</v>
      </c>
      <c r="BV344" s="49">
        <f t="shared" si="1558"/>
        <v>0</v>
      </c>
      <c r="BW344" s="49">
        <f t="shared" si="1558"/>
        <v>0</v>
      </c>
      <c r="BX344" s="49">
        <f t="shared" si="1558"/>
        <v>0</v>
      </c>
      <c r="BY344" s="49">
        <f t="shared" si="1558"/>
        <v>0</v>
      </c>
      <c r="BZ344" s="49">
        <f t="shared" si="1558"/>
        <v>0</v>
      </c>
      <c r="CA344" s="49">
        <f t="shared" si="1558"/>
        <v>0</v>
      </c>
      <c r="CB344" s="49">
        <f t="shared" ref="CB344:CD344" si="1562">CB345+CB346+CB347+CB348+CB349+CB350+CB351+CB352</f>
        <v>0</v>
      </c>
      <c r="CC344" s="49">
        <f t="shared" si="1562"/>
        <v>0</v>
      </c>
      <c r="CD344" s="49">
        <f t="shared" si="1562"/>
        <v>0</v>
      </c>
      <c r="CE344" s="49"/>
      <c r="CF344" s="49"/>
      <c r="CG344" s="48"/>
      <c r="CH344" s="49">
        <f t="shared" si="1558"/>
        <v>0</v>
      </c>
      <c r="CI344" s="49">
        <f t="shared" si="1558"/>
        <v>0</v>
      </c>
      <c r="CJ344" s="49">
        <f t="shared" si="1558"/>
        <v>0</v>
      </c>
      <c r="CK344" s="49">
        <f t="shared" si="1558"/>
        <v>0</v>
      </c>
      <c r="CL344" s="49">
        <f t="shared" si="1558"/>
        <v>0</v>
      </c>
      <c r="CM344" s="48"/>
      <c r="CN344" s="49">
        <f t="shared" si="1558"/>
        <v>208.8</v>
      </c>
      <c r="CO344" s="49">
        <f t="shared" si="1558"/>
        <v>59.97</v>
      </c>
      <c r="CP344" s="49">
        <f t="shared" ref="CP344:CP383" si="1563">CO344/CN344*100</f>
        <v>28.72126436781609</v>
      </c>
      <c r="CQ344" s="49">
        <f t="shared" ref="CQ344:DA344" si="1564">CQ345+CQ346+CQ347+CQ348+CQ349+CQ350+CQ351+CQ352</f>
        <v>0</v>
      </c>
      <c r="CR344" s="49">
        <f t="shared" si="1564"/>
        <v>0</v>
      </c>
      <c r="CS344" s="49">
        <f t="shared" si="1564"/>
        <v>0</v>
      </c>
      <c r="CT344" s="49">
        <f t="shared" ref="CT344:CV344" si="1565">CT345+CT346+CT347+CT348+CT349+CT350+CT351+CT352</f>
        <v>0</v>
      </c>
      <c r="CU344" s="49">
        <f t="shared" si="1565"/>
        <v>0</v>
      </c>
      <c r="CV344" s="49">
        <f t="shared" si="1565"/>
        <v>0</v>
      </c>
      <c r="CW344" s="49">
        <f t="shared" si="1564"/>
        <v>12754</v>
      </c>
      <c r="CX344" s="49">
        <f t="shared" si="1564"/>
        <v>7134.3408499999996</v>
      </c>
      <c r="CY344" s="49">
        <f t="shared" si="159"/>
        <v>55.938065312843023</v>
      </c>
      <c r="CZ344" s="49">
        <f t="shared" si="1564"/>
        <v>62907</v>
      </c>
      <c r="DA344" s="49">
        <f t="shared" si="1564"/>
        <v>59324.81033</v>
      </c>
      <c r="DB344" s="48">
        <f t="shared" si="1327"/>
        <v>94.305578600155783</v>
      </c>
      <c r="DC344" s="49">
        <f t="shared" ref="DC344:DD344" si="1566">DC345+DC346+DC347+DC348+DC349+DC350+DC351+DC352</f>
        <v>8479.6</v>
      </c>
      <c r="DD344" s="49">
        <f t="shared" si="1566"/>
        <v>4601.8861299999999</v>
      </c>
      <c r="DE344" s="49">
        <f>DD344/DC344*100</f>
        <v>54.270085027595641</v>
      </c>
      <c r="DF344" s="49">
        <f t="shared" ref="DF344:DG344" si="1567">DF345+DF346+DF347+DF348+DF349+DF350+DF351+DF352</f>
        <v>1440.1</v>
      </c>
      <c r="DG344" s="49">
        <f t="shared" si="1567"/>
        <v>374</v>
      </c>
      <c r="DH344" s="49">
        <f>DG344/DF344*100</f>
        <v>25.970418720922162</v>
      </c>
      <c r="DI344" s="49">
        <f t="shared" ref="DI344:DJ344" si="1568">DI345+DI346+DI347+DI348+DI349+DI350+DI351+DI352</f>
        <v>0</v>
      </c>
      <c r="DJ344" s="49">
        <f t="shared" si="1568"/>
        <v>0</v>
      </c>
      <c r="DK344" s="49"/>
      <c r="DL344" s="49">
        <f t="shared" ref="DL344:DM344" si="1569">DL345+DL346+DL347+DL348+DL349+DL350+DL351+DL352</f>
        <v>17500</v>
      </c>
      <c r="DM344" s="49">
        <f t="shared" si="1569"/>
        <v>12271.739240000001</v>
      </c>
      <c r="DN344" s="49">
        <f t="shared" ref="DN344:DN345" si="1570">DM344/DL344*100</f>
        <v>70.124224228571435</v>
      </c>
      <c r="DO344" s="49">
        <f t="shared" ref="DO344:DQ344" si="1571">DO345+DO346+DO347+DO348+DO349+DO350+DO351+DO352</f>
        <v>0</v>
      </c>
      <c r="DP344" s="49">
        <f t="shared" si="1571"/>
        <v>0</v>
      </c>
      <c r="DQ344" s="49">
        <f t="shared" si="1571"/>
        <v>0</v>
      </c>
      <c r="DR344" s="49">
        <f t="shared" ref="DR344:DT344" si="1572">DR345+DR346+DR347+DR348+DR349+DR350+DR351+DR352</f>
        <v>0</v>
      </c>
      <c r="DS344" s="49">
        <f t="shared" si="1572"/>
        <v>0</v>
      </c>
      <c r="DT344" s="49">
        <f t="shared" si="1572"/>
        <v>0</v>
      </c>
      <c r="DU344" s="49">
        <f t="shared" ref="DU344:DW344" si="1573">DU345+DU346+DU347+DU348+DU349+DU350+DU351+DU352</f>
        <v>0</v>
      </c>
      <c r="DV344" s="49">
        <f t="shared" si="1573"/>
        <v>0</v>
      </c>
      <c r="DW344" s="49">
        <f t="shared" si="1573"/>
        <v>0</v>
      </c>
      <c r="DX344" s="49">
        <f t="shared" ref="DX344:EB344" si="1574">DX345+DX346+DX347+DX348+DX349+DX350+DX351+DX352</f>
        <v>0</v>
      </c>
      <c r="DY344" s="49">
        <f t="shared" si="1574"/>
        <v>0</v>
      </c>
      <c r="DZ344" s="49">
        <f t="shared" si="1574"/>
        <v>0</v>
      </c>
      <c r="EA344" s="49">
        <f t="shared" si="1574"/>
        <v>5238.1000000000004</v>
      </c>
      <c r="EB344" s="49">
        <f t="shared" si="1574"/>
        <v>0</v>
      </c>
      <c r="EC344" s="49">
        <f t="shared" ref="EC344:EC345" si="1575">EB344/EA344*100</f>
        <v>0</v>
      </c>
      <c r="ED344" s="49">
        <f t="shared" ref="ED344:EE344" si="1576">ED345+ED346+ED347+ED348+ED349+ED350+ED351+ED352</f>
        <v>0</v>
      </c>
      <c r="EE344" s="49">
        <f t="shared" si="1576"/>
        <v>0</v>
      </c>
      <c r="EF344" s="49"/>
      <c r="EG344" s="49">
        <f t="shared" ref="EG344:EH344" si="1577">EG345+EG346+EG347+EG348+EG349+EG350+EG351+EG352</f>
        <v>0</v>
      </c>
      <c r="EH344" s="49">
        <f t="shared" si="1577"/>
        <v>0</v>
      </c>
      <c r="EI344" s="49"/>
      <c r="EJ344" s="49">
        <f t="shared" ref="EJ344:EK344" si="1578">EJ345+EJ346+EJ347+EJ348+EJ349+EJ350+EJ351+EJ352</f>
        <v>0</v>
      </c>
      <c r="EK344" s="49">
        <f t="shared" si="1578"/>
        <v>0</v>
      </c>
      <c r="EL344" s="49"/>
      <c r="EM344" s="49">
        <f t="shared" ref="EM344:EN344" si="1579">EM345+EM346+EM347+EM348+EM349+EM350+EM351+EM352</f>
        <v>0</v>
      </c>
      <c r="EN344" s="49">
        <f t="shared" si="1579"/>
        <v>0</v>
      </c>
      <c r="EO344" s="49"/>
      <c r="EP344" s="49">
        <f t="shared" ref="EP344:EQ344" si="1580">EP345+EP346+EP347+EP348+EP349+EP350+EP351+EP352</f>
        <v>0</v>
      </c>
      <c r="EQ344" s="49">
        <f t="shared" si="1580"/>
        <v>0</v>
      </c>
      <c r="ER344" s="49"/>
      <c r="ES344" s="49">
        <f t="shared" ref="ES344:ET344" si="1581">ES345+ES346+ES347+ES348+ES349+ES350+ES351+ES352</f>
        <v>0</v>
      </c>
      <c r="ET344" s="49">
        <f t="shared" si="1581"/>
        <v>0</v>
      </c>
      <c r="EU344" s="49"/>
      <c r="EV344" s="49">
        <f t="shared" ref="EV344:EX344" si="1582">EV345+EV346+EV347+EV348+EV349+EV350+EV351+EV352</f>
        <v>0</v>
      </c>
      <c r="EW344" s="49">
        <f t="shared" si="1582"/>
        <v>0</v>
      </c>
      <c r="EX344" s="49">
        <f t="shared" si="1582"/>
        <v>0</v>
      </c>
      <c r="EY344" s="49"/>
      <c r="EZ344" s="49"/>
      <c r="FA344" s="48"/>
      <c r="FB344" s="49">
        <f t="shared" ref="FB344:FC344" si="1583">FB345+FB346+FB347+FB348+FB349+FB350+FB351+FB352</f>
        <v>0</v>
      </c>
      <c r="FC344" s="49">
        <f t="shared" si="1583"/>
        <v>0</v>
      </c>
      <c r="FD344" s="48"/>
      <c r="FE344" s="49">
        <f t="shared" ref="FE344:FF344" si="1584">FE345+FE346+FE347+FE348+FE349+FE350+FE351+FE352</f>
        <v>0</v>
      </c>
      <c r="FF344" s="49">
        <f t="shared" si="1584"/>
        <v>0</v>
      </c>
      <c r="FG344" s="48"/>
      <c r="FH344" s="49">
        <f t="shared" ref="FH344:FI344" si="1585">FH345+FH346+FH347+FH348+FH349+FH350+FH351+FH352</f>
        <v>1500</v>
      </c>
      <c r="FI344" s="49">
        <f t="shared" si="1585"/>
        <v>1410.21154</v>
      </c>
      <c r="FJ344" s="48">
        <f t="shared" ref="FJ344:FJ345" si="1586">FI344/FH344*100</f>
        <v>94.014102666666659</v>
      </c>
      <c r="FK344" s="49">
        <f t="shared" ref="FK344:FL344" si="1587">FK345+FK346+FK347+FK348+FK349+FK350+FK351+FK352</f>
        <v>5876.2</v>
      </c>
      <c r="FL344" s="49">
        <f t="shared" si="1587"/>
        <v>5876.2</v>
      </c>
      <c r="FM344" s="48">
        <f t="shared" ref="FM344:FM345" si="1588">FL344/FK344*100</f>
        <v>100</v>
      </c>
      <c r="FN344" s="49">
        <f t="shared" ref="FN344:FO344" si="1589">FN345+FN346+FN347+FN348+FN349+FN350+FN351+FN352</f>
        <v>0</v>
      </c>
      <c r="FO344" s="49">
        <f t="shared" si="1589"/>
        <v>0</v>
      </c>
      <c r="FP344" s="48"/>
      <c r="FQ344" s="49">
        <f t="shared" ref="FQ344:FR344" si="1590">FQ345+FQ346+FQ347+FQ348+FQ349+FQ350+FQ351+FQ352</f>
        <v>0</v>
      </c>
      <c r="FR344" s="49">
        <f t="shared" si="1590"/>
        <v>0</v>
      </c>
      <c r="FS344" s="48"/>
      <c r="FT344" s="49"/>
      <c r="FU344" s="49"/>
      <c r="FV344" s="48"/>
      <c r="FW344" s="49"/>
      <c r="FX344" s="49"/>
      <c r="FY344" s="48"/>
      <c r="FZ344" s="49"/>
      <c r="GA344" s="49"/>
      <c r="GB344" s="48"/>
      <c r="GC344" s="49"/>
      <c r="GD344" s="49"/>
      <c r="GE344" s="48"/>
      <c r="GF344" s="49"/>
      <c r="GG344" s="49"/>
      <c r="GH344" s="48"/>
      <c r="GI344" s="49"/>
      <c r="GJ344" s="49"/>
      <c r="GK344" s="48"/>
      <c r="GL344" s="49">
        <f t="shared" ref="GL344:GM344" si="1591">GL345+GL346+GL347+GL348+GL349+GL350+GL351+GL352</f>
        <v>0</v>
      </c>
      <c r="GM344" s="49">
        <f t="shared" si="1591"/>
        <v>0</v>
      </c>
      <c r="GN344" s="48"/>
      <c r="GO344" s="49">
        <f t="shared" ref="GO344:GQ344" si="1592">GO345+GO346+GO347+GO348+GO349+GO350+GO351+GO352</f>
        <v>0</v>
      </c>
      <c r="GP344" s="49">
        <f t="shared" si="1592"/>
        <v>0</v>
      </c>
      <c r="GQ344" s="49">
        <f t="shared" si="1592"/>
        <v>0</v>
      </c>
      <c r="GR344" s="49">
        <f t="shared" ref="GR344:GT344" si="1593">GR345+GR346+GR347+GR348+GR349+GR350+GR351+GR352</f>
        <v>0</v>
      </c>
      <c r="GS344" s="49">
        <f t="shared" si="1593"/>
        <v>0</v>
      </c>
      <c r="GT344" s="49">
        <f t="shared" si="1593"/>
        <v>0</v>
      </c>
      <c r="GU344" s="49"/>
      <c r="GV344" s="49"/>
      <c r="GW344" s="48"/>
      <c r="GX344" s="49"/>
      <c r="GY344" s="49"/>
      <c r="GZ344" s="48"/>
      <c r="HA344" s="49"/>
      <c r="HB344" s="49"/>
      <c r="HC344" s="48"/>
      <c r="HD344" s="49"/>
      <c r="HE344" s="49"/>
      <c r="HF344" s="48"/>
      <c r="HG344" s="49"/>
      <c r="HH344" s="49"/>
      <c r="HI344" s="48"/>
      <c r="HJ344" s="49"/>
      <c r="HK344" s="49"/>
      <c r="HL344" s="48"/>
      <c r="HM344" s="49"/>
      <c r="HN344" s="49"/>
      <c r="HO344" s="48"/>
      <c r="HP344" s="49"/>
      <c r="HQ344" s="49"/>
      <c r="HR344" s="48"/>
      <c r="HS344" s="49"/>
      <c r="HT344" s="49"/>
      <c r="HU344" s="48"/>
    </row>
    <row r="345" spans="1:229" s="18" customFormat="1" ht="16.5" customHeight="1" x14ac:dyDescent="0.25">
      <c r="A345" s="23" t="s">
        <v>277</v>
      </c>
      <c r="B345" s="159">
        <f t="shared" si="1500"/>
        <v>161287.81178000002</v>
      </c>
      <c r="C345" s="159">
        <f t="shared" si="1501"/>
        <v>123947.33945</v>
      </c>
      <c r="D345" s="42">
        <f t="shared" si="230"/>
        <v>76.848546757560825</v>
      </c>
      <c r="E345" s="46">
        <v>1609.1</v>
      </c>
      <c r="F345" s="42">
        <v>1609.1</v>
      </c>
      <c r="G345" s="46">
        <f t="shared" si="1548"/>
        <v>100</v>
      </c>
      <c r="H345" s="46"/>
      <c r="I345" s="46"/>
      <c r="J345" s="42"/>
      <c r="K345" s="46"/>
      <c r="L345" s="46"/>
      <c r="M345" s="42"/>
      <c r="N345" s="46">
        <v>70080.7</v>
      </c>
      <c r="O345" s="46">
        <v>70080.7</v>
      </c>
      <c r="P345" s="42">
        <f>O345/N345*100</f>
        <v>100</v>
      </c>
      <c r="Q345" s="46"/>
      <c r="R345" s="46"/>
      <c r="S345" s="42"/>
      <c r="T345" s="46"/>
      <c r="U345" s="46"/>
      <c r="V345" s="42"/>
      <c r="W345" s="42">
        <v>1288.6020000000001</v>
      </c>
      <c r="X345" s="42">
        <v>1288.6020000000001</v>
      </c>
      <c r="Y345" s="46">
        <f>X345/W345*100</f>
        <v>100</v>
      </c>
      <c r="Z345" s="42"/>
      <c r="AA345" s="42"/>
      <c r="AB345" s="46"/>
      <c r="AC345" s="46">
        <v>0</v>
      </c>
      <c r="AD345" s="46">
        <v>0</v>
      </c>
      <c r="AE345" s="42"/>
      <c r="AF345" s="46"/>
      <c r="AG345" s="46"/>
      <c r="AH345" s="46"/>
      <c r="AI345" s="46">
        <v>102.04080999999999</v>
      </c>
      <c r="AJ345" s="46">
        <v>102.04080999999999</v>
      </c>
      <c r="AK345" s="42">
        <f t="shared" si="1555"/>
        <v>100</v>
      </c>
      <c r="AL345" s="46"/>
      <c r="AM345" s="46"/>
      <c r="AN345" s="42"/>
      <c r="AO345" s="46">
        <v>175.96897000000001</v>
      </c>
      <c r="AP345" s="46">
        <v>175.96897000000001</v>
      </c>
      <c r="AQ345" s="42">
        <f>AP345/AO345*100</f>
        <v>100</v>
      </c>
      <c r="AR345" s="46"/>
      <c r="AS345" s="46"/>
      <c r="AT345" s="42"/>
      <c r="AU345" s="46"/>
      <c r="AV345" s="46"/>
      <c r="AW345" s="42"/>
      <c r="AX345" s="42"/>
      <c r="AY345" s="42"/>
      <c r="AZ345" s="42"/>
      <c r="BA345" s="46">
        <v>0</v>
      </c>
      <c r="BB345" s="46"/>
      <c r="BC345" s="42"/>
      <c r="BD345" s="46">
        <v>29117.7</v>
      </c>
      <c r="BE345" s="42">
        <v>15746.38681</v>
      </c>
      <c r="BF345" s="46">
        <f t="shared" si="149"/>
        <v>54.078401831188586</v>
      </c>
      <c r="BG345" s="46"/>
      <c r="BH345" s="139"/>
      <c r="BI345" s="139"/>
      <c r="BJ345" s="46"/>
      <c r="BK345" s="139"/>
      <c r="BL345" s="139"/>
      <c r="BM345" s="46">
        <v>5076.8999999999996</v>
      </c>
      <c r="BN345" s="46">
        <v>2976.1931</v>
      </c>
      <c r="BO345" s="46">
        <f t="shared" si="152"/>
        <v>58.622251767811072</v>
      </c>
      <c r="BP345" s="46">
        <v>840</v>
      </c>
      <c r="BQ345" s="46">
        <v>240</v>
      </c>
      <c r="BR345" s="46">
        <f t="shared" si="1561"/>
        <v>28.571428571428569</v>
      </c>
      <c r="BS345" s="46"/>
      <c r="BT345" s="139"/>
      <c r="BU345" s="139"/>
      <c r="BV345" s="46"/>
      <c r="BW345" s="139"/>
      <c r="BX345" s="139"/>
      <c r="BY345" s="46"/>
      <c r="BZ345" s="139"/>
      <c r="CA345" s="139"/>
      <c r="CB345" s="46"/>
      <c r="CC345" s="139"/>
      <c r="CD345" s="139"/>
      <c r="CE345" s="46"/>
      <c r="CF345" s="46"/>
      <c r="CG345" s="42"/>
      <c r="CH345" s="46"/>
      <c r="CI345" s="139"/>
      <c r="CJ345" s="139"/>
      <c r="CK345" s="46"/>
      <c r="CL345" s="139"/>
      <c r="CM345" s="42"/>
      <c r="CN345" s="46">
        <v>208.8</v>
      </c>
      <c r="CO345" s="46">
        <v>59.97</v>
      </c>
      <c r="CP345" s="46">
        <f t="shared" si="1563"/>
        <v>28.72126436781609</v>
      </c>
      <c r="CQ345" s="46"/>
      <c r="CR345" s="139"/>
      <c r="CS345" s="139"/>
      <c r="CT345" s="46"/>
      <c r="CU345" s="139"/>
      <c r="CV345" s="139"/>
      <c r="CW345" s="46">
        <v>12754</v>
      </c>
      <c r="CX345" s="46">
        <v>7134.3408499999996</v>
      </c>
      <c r="CY345" s="46">
        <f t="shared" si="159"/>
        <v>55.938065312843023</v>
      </c>
      <c r="CZ345" s="46"/>
      <c r="DA345" s="139"/>
      <c r="DB345" s="42"/>
      <c r="DC345" s="46">
        <v>8479.6</v>
      </c>
      <c r="DD345" s="46">
        <v>4601.8861299999999</v>
      </c>
      <c r="DE345" s="46">
        <f>DD345/DC345*100</f>
        <v>54.270085027595641</v>
      </c>
      <c r="DF345" s="46">
        <v>1440.1</v>
      </c>
      <c r="DG345" s="46">
        <v>374</v>
      </c>
      <c r="DH345" s="46">
        <f>DG345/DF345*100</f>
        <v>25.970418720922162</v>
      </c>
      <c r="DI345" s="46"/>
      <c r="DJ345" s="46"/>
      <c r="DK345" s="46"/>
      <c r="DL345" s="46">
        <v>17500</v>
      </c>
      <c r="DM345" s="46">
        <v>12271.739240000001</v>
      </c>
      <c r="DN345" s="46">
        <f t="shared" si="1570"/>
        <v>70.124224228571435</v>
      </c>
      <c r="DO345" s="46"/>
      <c r="DP345" s="139"/>
      <c r="DQ345" s="139"/>
      <c r="DR345" s="46"/>
      <c r="DS345" s="139"/>
      <c r="DT345" s="139"/>
      <c r="DU345" s="46"/>
      <c r="DV345" s="139"/>
      <c r="DW345" s="139"/>
      <c r="DX345" s="46"/>
      <c r="DY345" s="139"/>
      <c r="DZ345" s="139"/>
      <c r="EA345" s="46">
        <v>5238.1000000000004</v>
      </c>
      <c r="EB345" s="46"/>
      <c r="EC345" s="46">
        <f t="shared" si="1575"/>
        <v>0</v>
      </c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>
        <v>0</v>
      </c>
      <c r="EW345" s="46">
        <v>0</v>
      </c>
      <c r="EX345" s="42"/>
      <c r="EY345" s="46"/>
      <c r="EZ345" s="46"/>
      <c r="FA345" s="42"/>
      <c r="FB345" s="46"/>
      <c r="FC345" s="46"/>
      <c r="FD345" s="42"/>
      <c r="FE345" s="46"/>
      <c r="FF345" s="46"/>
      <c r="FG345" s="42"/>
      <c r="FH345" s="46">
        <v>1500</v>
      </c>
      <c r="FI345" s="46">
        <v>1410.21154</v>
      </c>
      <c r="FJ345" s="42">
        <f t="shared" si="1586"/>
        <v>94.014102666666659</v>
      </c>
      <c r="FK345" s="46">
        <v>5876.2</v>
      </c>
      <c r="FL345" s="46">
        <v>5876.2</v>
      </c>
      <c r="FM345" s="42">
        <f t="shared" si="1588"/>
        <v>100</v>
      </c>
      <c r="FN345" s="46"/>
      <c r="FO345" s="46"/>
      <c r="FP345" s="42"/>
      <c r="FQ345" s="46"/>
      <c r="FR345" s="46"/>
      <c r="FS345" s="42"/>
      <c r="FT345" s="46"/>
      <c r="FU345" s="46"/>
      <c r="FV345" s="42"/>
      <c r="FW345" s="46"/>
      <c r="FX345" s="46"/>
      <c r="FY345" s="42"/>
      <c r="FZ345" s="46"/>
      <c r="GA345" s="46"/>
      <c r="GB345" s="42"/>
      <c r="GC345" s="46"/>
      <c r="GD345" s="46"/>
      <c r="GE345" s="42"/>
      <c r="GF345" s="46"/>
      <c r="GG345" s="46"/>
      <c r="GH345" s="42"/>
      <c r="GI345" s="46"/>
      <c r="GJ345" s="46"/>
      <c r="GK345" s="42"/>
      <c r="GL345" s="46"/>
      <c r="GM345" s="46"/>
      <c r="GN345" s="42"/>
      <c r="GO345" s="46"/>
      <c r="GP345" s="139"/>
      <c r="GQ345" s="139"/>
      <c r="GR345" s="46"/>
      <c r="GS345" s="139"/>
      <c r="GT345" s="139"/>
      <c r="GU345" s="46"/>
      <c r="GV345" s="46"/>
      <c r="GW345" s="42"/>
      <c r="GX345" s="46"/>
      <c r="GY345" s="46"/>
      <c r="GZ345" s="42"/>
      <c r="HA345" s="46"/>
      <c r="HB345" s="46"/>
      <c r="HC345" s="42"/>
      <c r="HD345" s="46"/>
      <c r="HE345" s="46"/>
      <c r="HF345" s="42"/>
      <c r="HG345" s="46"/>
      <c r="HH345" s="46"/>
      <c r="HI345" s="42"/>
      <c r="HJ345" s="46"/>
      <c r="HK345" s="46"/>
      <c r="HL345" s="42"/>
      <c r="HM345" s="46"/>
      <c r="HN345" s="46"/>
      <c r="HO345" s="42"/>
      <c r="HP345" s="46"/>
      <c r="HQ345" s="46"/>
      <c r="HR345" s="42"/>
      <c r="HS345" s="46"/>
      <c r="HT345" s="46"/>
      <c r="HU345" s="42"/>
    </row>
    <row r="346" spans="1:229" s="18" customFormat="1" ht="15.75" x14ac:dyDescent="0.25">
      <c r="A346" s="23" t="s">
        <v>540</v>
      </c>
      <c r="B346" s="159">
        <f t="shared" si="1500"/>
        <v>16476</v>
      </c>
      <c r="C346" s="159">
        <f t="shared" si="1501"/>
        <v>16476</v>
      </c>
      <c r="D346" s="42">
        <f t="shared" si="230"/>
        <v>100</v>
      </c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>
        <v>1500</v>
      </c>
      <c r="AY346" s="42">
        <v>1500</v>
      </c>
      <c r="AZ346" s="42">
        <f t="shared" si="1502"/>
        <v>100</v>
      </c>
      <c r="BA346" s="42"/>
      <c r="BB346" s="42"/>
      <c r="BC346" s="42"/>
      <c r="BD346" s="143"/>
      <c r="BE346" s="143"/>
      <c r="BF346" s="143"/>
      <c r="BG346" s="42"/>
      <c r="BH346" s="42"/>
      <c r="BI346" s="140"/>
      <c r="BJ346" s="42"/>
      <c r="BK346" s="42"/>
      <c r="BL346" s="140"/>
      <c r="BM346" s="42"/>
      <c r="BN346" s="42"/>
      <c r="BO346" s="140"/>
      <c r="BP346" s="42"/>
      <c r="BQ346" s="42"/>
      <c r="BR346" s="140"/>
      <c r="BS346" s="42"/>
      <c r="BT346" s="42"/>
      <c r="BU346" s="140"/>
      <c r="BV346" s="42"/>
      <c r="BW346" s="42"/>
      <c r="BX346" s="140"/>
      <c r="BY346" s="42"/>
      <c r="BZ346" s="42"/>
      <c r="CA346" s="140"/>
      <c r="CB346" s="42"/>
      <c r="CC346" s="42"/>
      <c r="CD346" s="140"/>
      <c r="CE346" s="42"/>
      <c r="CF346" s="42"/>
      <c r="CG346" s="140"/>
      <c r="CH346" s="42"/>
      <c r="CI346" s="42"/>
      <c r="CJ346" s="140"/>
      <c r="CK346" s="42"/>
      <c r="CL346" s="42"/>
      <c r="CM346" s="42"/>
      <c r="CN346" s="42"/>
      <c r="CO346" s="42"/>
      <c r="CP346" s="46"/>
      <c r="CQ346" s="46"/>
      <c r="CR346" s="42"/>
      <c r="CS346" s="140"/>
      <c r="CT346" s="46"/>
      <c r="CU346" s="42"/>
      <c r="CV346" s="140"/>
      <c r="CW346" s="46"/>
      <c r="CX346" s="42"/>
      <c r="CY346" s="140"/>
      <c r="CZ346" s="46">
        <v>14976</v>
      </c>
      <c r="DA346" s="42">
        <v>14976</v>
      </c>
      <c r="DB346" s="42">
        <f t="shared" si="1327"/>
        <v>100</v>
      </c>
      <c r="DC346" s="46"/>
      <c r="DD346" s="42"/>
      <c r="DE346" s="140"/>
      <c r="DF346" s="46"/>
      <c r="DG346" s="42"/>
      <c r="DH346" s="46"/>
      <c r="DI346" s="42"/>
      <c r="DJ346" s="42"/>
      <c r="DK346" s="140"/>
      <c r="DL346" s="42"/>
      <c r="DM346" s="42"/>
      <c r="DN346" s="140"/>
      <c r="DO346" s="46"/>
      <c r="DP346" s="42"/>
      <c r="DQ346" s="140"/>
      <c r="DR346" s="46"/>
      <c r="DS346" s="42"/>
      <c r="DT346" s="140"/>
      <c r="DU346" s="46"/>
      <c r="DV346" s="42"/>
      <c r="DW346" s="140"/>
      <c r="DX346" s="46"/>
      <c r="DY346" s="42"/>
      <c r="DZ346" s="140"/>
      <c r="EA346" s="42"/>
      <c r="EB346" s="42"/>
      <c r="EC346" s="140"/>
      <c r="ED346" s="42"/>
      <c r="EE346" s="42"/>
      <c r="EF346" s="140"/>
      <c r="EG346" s="42"/>
      <c r="EH346" s="42"/>
      <c r="EI346" s="140"/>
      <c r="EJ346" s="42"/>
      <c r="EK346" s="42"/>
      <c r="EL346" s="140"/>
      <c r="EM346" s="42"/>
      <c r="EN346" s="42"/>
      <c r="EO346" s="140"/>
      <c r="EP346" s="42"/>
      <c r="EQ346" s="42"/>
      <c r="ER346" s="140"/>
      <c r="ES346" s="42"/>
      <c r="ET346" s="42"/>
      <c r="EU346" s="140"/>
      <c r="EV346" s="42"/>
      <c r="EW346" s="42"/>
      <c r="EX346" s="42"/>
      <c r="EY346" s="42"/>
      <c r="EZ346" s="42"/>
      <c r="FA346" s="42"/>
      <c r="FB346" s="42"/>
      <c r="FC346" s="42"/>
      <c r="FD346" s="42"/>
      <c r="FE346" s="42"/>
      <c r="FF346" s="42"/>
      <c r="FG346" s="42"/>
      <c r="FH346" s="42"/>
      <c r="FI346" s="42"/>
      <c r="FJ346" s="42"/>
      <c r="FK346" s="42"/>
      <c r="FL346" s="42"/>
      <c r="FM346" s="42"/>
      <c r="FN346" s="42"/>
      <c r="FO346" s="42"/>
      <c r="FP346" s="42"/>
      <c r="FQ346" s="42"/>
      <c r="FR346" s="42"/>
      <c r="FS346" s="42"/>
      <c r="FT346" s="42"/>
      <c r="FU346" s="42"/>
      <c r="FV346" s="42"/>
      <c r="FW346" s="42"/>
      <c r="FX346" s="42"/>
      <c r="FY346" s="42"/>
      <c r="FZ346" s="42"/>
      <c r="GA346" s="42"/>
      <c r="GB346" s="42"/>
      <c r="GC346" s="42"/>
      <c r="GD346" s="42"/>
      <c r="GE346" s="42"/>
      <c r="GF346" s="42"/>
      <c r="GG346" s="42"/>
      <c r="GH346" s="42"/>
      <c r="GI346" s="42"/>
      <c r="GJ346" s="42"/>
      <c r="GK346" s="42"/>
      <c r="GL346" s="42"/>
      <c r="GM346" s="42"/>
      <c r="GN346" s="42"/>
      <c r="GO346" s="46"/>
      <c r="GP346" s="42"/>
      <c r="GQ346" s="140"/>
      <c r="GR346" s="46"/>
      <c r="GS346" s="42"/>
      <c r="GT346" s="140"/>
      <c r="GU346" s="42"/>
      <c r="GV346" s="42"/>
      <c r="GW346" s="42"/>
      <c r="GX346" s="42"/>
      <c r="GY346" s="42"/>
      <c r="GZ346" s="42"/>
      <c r="HA346" s="42"/>
      <c r="HB346" s="42"/>
      <c r="HC346" s="42"/>
      <c r="HD346" s="42"/>
      <c r="HE346" s="42"/>
      <c r="HF346" s="42"/>
      <c r="HG346" s="42"/>
      <c r="HH346" s="42"/>
      <c r="HI346" s="42"/>
      <c r="HJ346" s="42"/>
      <c r="HK346" s="42"/>
      <c r="HL346" s="42"/>
      <c r="HM346" s="42"/>
      <c r="HN346" s="42"/>
      <c r="HO346" s="42"/>
      <c r="HP346" s="42"/>
      <c r="HQ346" s="42"/>
      <c r="HR346" s="42"/>
      <c r="HS346" s="42"/>
      <c r="HT346" s="42"/>
      <c r="HU346" s="42"/>
    </row>
    <row r="347" spans="1:229" s="18" customFormat="1" ht="15.75" x14ac:dyDescent="0.25">
      <c r="A347" s="23" t="s">
        <v>541</v>
      </c>
      <c r="B347" s="159">
        <f t="shared" si="1500"/>
        <v>10650</v>
      </c>
      <c r="C347" s="159">
        <f t="shared" si="1501"/>
        <v>9150</v>
      </c>
      <c r="D347" s="42">
        <f t="shared" si="230"/>
        <v>85.91549295774648</v>
      </c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>
        <v>1500</v>
      </c>
      <c r="AY347" s="42"/>
      <c r="AZ347" s="42">
        <f t="shared" si="1502"/>
        <v>0</v>
      </c>
      <c r="BA347" s="42"/>
      <c r="BB347" s="42"/>
      <c r="BC347" s="42"/>
      <c r="BD347" s="143"/>
      <c r="BE347" s="143"/>
      <c r="BF347" s="143"/>
      <c r="BG347" s="42"/>
      <c r="BH347" s="42"/>
      <c r="BI347" s="140"/>
      <c r="BJ347" s="42"/>
      <c r="BK347" s="42"/>
      <c r="BL347" s="140"/>
      <c r="BM347" s="42"/>
      <c r="BN347" s="42"/>
      <c r="BO347" s="140"/>
      <c r="BP347" s="42"/>
      <c r="BQ347" s="42"/>
      <c r="BR347" s="140"/>
      <c r="BS347" s="42"/>
      <c r="BT347" s="42"/>
      <c r="BU347" s="140"/>
      <c r="BV347" s="42"/>
      <c r="BW347" s="42"/>
      <c r="BX347" s="140"/>
      <c r="BY347" s="42"/>
      <c r="BZ347" s="42"/>
      <c r="CA347" s="140"/>
      <c r="CB347" s="42"/>
      <c r="CC347" s="42"/>
      <c r="CD347" s="140"/>
      <c r="CE347" s="42"/>
      <c r="CF347" s="42"/>
      <c r="CG347" s="140"/>
      <c r="CH347" s="42"/>
      <c r="CI347" s="42"/>
      <c r="CJ347" s="140"/>
      <c r="CK347" s="42"/>
      <c r="CL347" s="42"/>
      <c r="CM347" s="42"/>
      <c r="CN347" s="42"/>
      <c r="CO347" s="42"/>
      <c r="CP347" s="46"/>
      <c r="CQ347" s="46"/>
      <c r="CR347" s="42"/>
      <c r="CS347" s="140"/>
      <c r="CT347" s="46"/>
      <c r="CU347" s="42"/>
      <c r="CV347" s="140"/>
      <c r="CW347" s="46"/>
      <c r="CX347" s="42"/>
      <c r="CY347" s="140"/>
      <c r="CZ347" s="46">
        <v>9150</v>
      </c>
      <c r="DA347" s="42">
        <v>9150</v>
      </c>
      <c r="DB347" s="42">
        <f t="shared" si="1327"/>
        <v>100</v>
      </c>
      <c r="DC347" s="46"/>
      <c r="DD347" s="42"/>
      <c r="DE347" s="140"/>
      <c r="DF347" s="46"/>
      <c r="DG347" s="42"/>
      <c r="DH347" s="46"/>
      <c r="DI347" s="42"/>
      <c r="DJ347" s="42"/>
      <c r="DK347" s="140"/>
      <c r="DL347" s="42"/>
      <c r="DM347" s="42"/>
      <c r="DN347" s="140"/>
      <c r="DO347" s="46"/>
      <c r="DP347" s="42"/>
      <c r="DQ347" s="140"/>
      <c r="DR347" s="46"/>
      <c r="DS347" s="42"/>
      <c r="DT347" s="140"/>
      <c r="DU347" s="46"/>
      <c r="DV347" s="42"/>
      <c r="DW347" s="140"/>
      <c r="DX347" s="46"/>
      <c r="DY347" s="42"/>
      <c r="DZ347" s="140"/>
      <c r="EA347" s="42"/>
      <c r="EB347" s="42"/>
      <c r="EC347" s="140"/>
      <c r="ED347" s="42"/>
      <c r="EE347" s="42"/>
      <c r="EF347" s="140"/>
      <c r="EG347" s="42"/>
      <c r="EH347" s="42"/>
      <c r="EI347" s="140"/>
      <c r="EJ347" s="42"/>
      <c r="EK347" s="42"/>
      <c r="EL347" s="140"/>
      <c r="EM347" s="42"/>
      <c r="EN347" s="42"/>
      <c r="EO347" s="140"/>
      <c r="EP347" s="42"/>
      <c r="EQ347" s="42"/>
      <c r="ER347" s="140"/>
      <c r="ES347" s="42"/>
      <c r="ET347" s="42"/>
      <c r="EU347" s="140"/>
      <c r="EV347" s="42"/>
      <c r="EW347" s="42"/>
      <c r="EX347" s="42"/>
      <c r="EY347" s="42"/>
      <c r="EZ347" s="42"/>
      <c r="FA347" s="42"/>
      <c r="FB347" s="42"/>
      <c r="FC347" s="42"/>
      <c r="FD347" s="42"/>
      <c r="FE347" s="42"/>
      <c r="FF347" s="42"/>
      <c r="FG347" s="42"/>
      <c r="FH347" s="42"/>
      <c r="FI347" s="42"/>
      <c r="FJ347" s="42"/>
      <c r="FK347" s="42"/>
      <c r="FL347" s="42"/>
      <c r="FM347" s="42"/>
      <c r="FN347" s="42"/>
      <c r="FO347" s="42"/>
      <c r="FP347" s="42"/>
      <c r="FQ347" s="42"/>
      <c r="FR347" s="42"/>
      <c r="FS347" s="42"/>
      <c r="FT347" s="42"/>
      <c r="FU347" s="42"/>
      <c r="FV347" s="42"/>
      <c r="FW347" s="42"/>
      <c r="FX347" s="42"/>
      <c r="FY347" s="42"/>
      <c r="FZ347" s="42"/>
      <c r="GA347" s="42"/>
      <c r="GB347" s="42"/>
      <c r="GC347" s="42"/>
      <c r="GD347" s="42"/>
      <c r="GE347" s="42"/>
      <c r="GF347" s="42"/>
      <c r="GG347" s="42"/>
      <c r="GH347" s="42"/>
      <c r="GI347" s="42"/>
      <c r="GJ347" s="42"/>
      <c r="GK347" s="42"/>
      <c r="GL347" s="42"/>
      <c r="GM347" s="42"/>
      <c r="GN347" s="42"/>
      <c r="GO347" s="46"/>
      <c r="GP347" s="42"/>
      <c r="GQ347" s="140"/>
      <c r="GR347" s="46"/>
      <c r="GS347" s="42"/>
      <c r="GT347" s="140"/>
      <c r="GU347" s="42"/>
      <c r="GV347" s="42"/>
      <c r="GW347" s="42"/>
      <c r="GX347" s="42"/>
      <c r="GY347" s="42"/>
      <c r="GZ347" s="42"/>
      <c r="HA347" s="42"/>
      <c r="HB347" s="42"/>
      <c r="HC347" s="42"/>
      <c r="HD347" s="42"/>
      <c r="HE347" s="42"/>
      <c r="HF347" s="42"/>
      <c r="HG347" s="42"/>
      <c r="HH347" s="42"/>
      <c r="HI347" s="42"/>
      <c r="HJ347" s="42"/>
      <c r="HK347" s="42"/>
      <c r="HL347" s="42"/>
      <c r="HM347" s="42"/>
      <c r="HN347" s="42"/>
      <c r="HO347" s="42"/>
      <c r="HP347" s="42"/>
      <c r="HQ347" s="42"/>
      <c r="HR347" s="42"/>
      <c r="HS347" s="42"/>
      <c r="HT347" s="42"/>
      <c r="HU347" s="42"/>
    </row>
    <row r="348" spans="1:229" s="18" customFormat="1" ht="15.75" x14ac:dyDescent="0.25">
      <c r="A348" s="23" t="s">
        <v>223</v>
      </c>
      <c r="B348" s="159">
        <f t="shared" si="1500"/>
        <v>10545</v>
      </c>
      <c r="C348" s="159">
        <f t="shared" si="1501"/>
        <v>10545</v>
      </c>
      <c r="D348" s="42">
        <f t="shared" si="230"/>
        <v>100</v>
      </c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143"/>
      <c r="BE348" s="143"/>
      <c r="BF348" s="143"/>
      <c r="BG348" s="42"/>
      <c r="BH348" s="42"/>
      <c r="BI348" s="140"/>
      <c r="BJ348" s="42"/>
      <c r="BK348" s="42"/>
      <c r="BL348" s="140"/>
      <c r="BM348" s="42"/>
      <c r="BN348" s="42"/>
      <c r="BO348" s="140"/>
      <c r="BP348" s="42"/>
      <c r="BQ348" s="42"/>
      <c r="BR348" s="140"/>
      <c r="BS348" s="42"/>
      <c r="BT348" s="42"/>
      <c r="BU348" s="140"/>
      <c r="BV348" s="42"/>
      <c r="BW348" s="42"/>
      <c r="BX348" s="140"/>
      <c r="BY348" s="42"/>
      <c r="BZ348" s="42"/>
      <c r="CA348" s="140"/>
      <c r="CB348" s="42"/>
      <c r="CC348" s="42"/>
      <c r="CD348" s="140"/>
      <c r="CE348" s="42"/>
      <c r="CF348" s="42"/>
      <c r="CG348" s="140"/>
      <c r="CH348" s="42"/>
      <c r="CI348" s="42"/>
      <c r="CJ348" s="140"/>
      <c r="CK348" s="42"/>
      <c r="CL348" s="42"/>
      <c r="CM348" s="42"/>
      <c r="CN348" s="42"/>
      <c r="CO348" s="42"/>
      <c r="CP348" s="46"/>
      <c r="CQ348" s="46"/>
      <c r="CR348" s="42"/>
      <c r="CS348" s="140"/>
      <c r="CT348" s="46"/>
      <c r="CU348" s="42"/>
      <c r="CV348" s="140"/>
      <c r="CW348" s="46"/>
      <c r="CX348" s="42"/>
      <c r="CY348" s="140"/>
      <c r="CZ348" s="46">
        <v>10545</v>
      </c>
      <c r="DA348" s="42">
        <v>10545</v>
      </c>
      <c r="DB348" s="42">
        <f t="shared" si="1327"/>
        <v>100</v>
      </c>
      <c r="DC348" s="46"/>
      <c r="DD348" s="42"/>
      <c r="DE348" s="140"/>
      <c r="DF348" s="46"/>
      <c r="DG348" s="42"/>
      <c r="DH348" s="46"/>
      <c r="DI348" s="42"/>
      <c r="DJ348" s="42"/>
      <c r="DK348" s="140"/>
      <c r="DL348" s="42"/>
      <c r="DM348" s="42"/>
      <c r="DN348" s="140"/>
      <c r="DO348" s="46"/>
      <c r="DP348" s="42"/>
      <c r="DQ348" s="140"/>
      <c r="DR348" s="46"/>
      <c r="DS348" s="42"/>
      <c r="DT348" s="140"/>
      <c r="DU348" s="46"/>
      <c r="DV348" s="42"/>
      <c r="DW348" s="140"/>
      <c r="DX348" s="46"/>
      <c r="DY348" s="42"/>
      <c r="DZ348" s="140"/>
      <c r="EA348" s="42"/>
      <c r="EB348" s="42"/>
      <c r="EC348" s="140"/>
      <c r="ED348" s="42"/>
      <c r="EE348" s="42"/>
      <c r="EF348" s="140"/>
      <c r="EG348" s="42"/>
      <c r="EH348" s="42"/>
      <c r="EI348" s="140"/>
      <c r="EJ348" s="42"/>
      <c r="EK348" s="42"/>
      <c r="EL348" s="140"/>
      <c r="EM348" s="42"/>
      <c r="EN348" s="42"/>
      <c r="EO348" s="140"/>
      <c r="EP348" s="42"/>
      <c r="EQ348" s="42"/>
      <c r="ER348" s="140"/>
      <c r="ES348" s="42"/>
      <c r="ET348" s="42"/>
      <c r="EU348" s="140"/>
      <c r="EV348" s="42"/>
      <c r="EW348" s="42"/>
      <c r="EX348" s="42"/>
      <c r="EY348" s="42"/>
      <c r="EZ348" s="42"/>
      <c r="FA348" s="42"/>
      <c r="FB348" s="42"/>
      <c r="FC348" s="42"/>
      <c r="FD348" s="42"/>
      <c r="FE348" s="42"/>
      <c r="FF348" s="42"/>
      <c r="FG348" s="42"/>
      <c r="FH348" s="42"/>
      <c r="FI348" s="42"/>
      <c r="FJ348" s="42"/>
      <c r="FK348" s="42"/>
      <c r="FL348" s="42"/>
      <c r="FM348" s="42"/>
      <c r="FN348" s="42"/>
      <c r="FO348" s="42"/>
      <c r="FP348" s="42"/>
      <c r="FQ348" s="42"/>
      <c r="FR348" s="42"/>
      <c r="FS348" s="42"/>
      <c r="FT348" s="42"/>
      <c r="FU348" s="42"/>
      <c r="FV348" s="42"/>
      <c r="FW348" s="42"/>
      <c r="FX348" s="42"/>
      <c r="FY348" s="42"/>
      <c r="FZ348" s="42"/>
      <c r="GA348" s="42"/>
      <c r="GB348" s="42"/>
      <c r="GC348" s="42"/>
      <c r="GD348" s="42"/>
      <c r="GE348" s="42"/>
      <c r="GF348" s="42"/>
      <c r="GG348" s="42"/>
      <c r="GH348" s="42"/>
      <c r="GI348" s="42"/>
      <c r="GJ348" s="42"/>
      <c r="GK348" s="42"/>
      <c r="GL348" s="42"/>
      <c r="GM348" s="42"/>
      <c r="GN348" s="42"/>
      <c r="GO348" s="46"/>
      <c r="GP348" s="42"/>
      <c r="GQ348" s="140"/>
      <c r="GR348" s="46"/>
      <c r="GS348" s="42"/>
      <c r="GT348" s="140"/>
      <c r="GU348" s="42"/>
      <c r="GV348" s="42"/>
      <c r="GW348" s="42"/>
      <c r="GX348" s="42"/>
      <c r="GY348" s="42"/>
      <c r="GZ348" s="42"/>
      <c r="HA348" s="42"/>
      <c r="HB348" s="42"/>
      <c r="HC348" s="42"/>
      <c r="HD348" s="42"/>
      <c r="HE348" s="42"/>
      <c r="HF348" s="42"/>
      <c r="HG348" s="42"/>
      <c r="HH348" s="42"/>
      <c r="HI348" s="42"/>
      <c r="HJ348" s="42"/>
      <c r="HK348" s="42"/>
      <c r="HL348" s="42"/>
      <c r="HM348" s="42"/>
      <c r="HN348" s="42"/>
      <c r="HO348" s="42"/>
      <c r="HP348" s="42"/>
      <c r="HQ348" s="42"/>
      <c r="HR348" s="42"/>
      <c r="HS348" s="42"/>
      <c r="HT348" s="42"/>
      <c r="HU348" s="42"/>
    </row>
    <row r="349" spans="1:229" s="18" customFormat="1" ht="15.75" x14ac:dyDescent="0.25">
      <c r="A349" s="23" t="s">
        <v>544</v>
      </c>
      <c r="B349" s="159">
        <f t="shared" si="1500"/>
        <v>4920</v>
      </c>
      <c r="C349" s="159">
        <f t="shared" si="1501"/>
        <v>4920</v>
      </c>
      <c r="D349" s="42">
        <f t="shared" si="230"/>
        <v>100</v>
      </c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143"/>
      <c r="BE349" s="143"/>
      <c r="BF349" s="143"/>
      <c r="BG349" s="42"/>
      <c r="BH349" s="42"/>
      <c r="BI349" s="140"/>
      <c r="BJ349" s="42"/>
      <c r="BK349" s="42"/>
      <c r="BL349" s="140"/>
      <c r="BM349" s="42"/>
      <c r="BN349" s="42"/>
      <c r="BO349" s="140"/>
      <c r="BP349" s="42"/>
      <c r="BQ349" s="42"/>
      <c r="BR349" s="140"/>
      <c r="BS349" s="42"/>
      <c r="BT349" s="42"/>
      <c r="BU349" s="140"/>
      <c r="BV349" s="42"/>
      <c r="BW349" s="42"/>
      <c r="BX349" s="140"/>
      <c r="BY349" s="42"/>
      <c r="BZ349" s="42"/>
      <c r="CA349" s="140"/>
      <c r="CB349" s="42"/>
      <c r="CC349" s="42"/>
      <c r="CD349" s="140"/>
      <c r="CE349" s="42"/>
      <c r="CF349" s="42"/>
      <c r="CG349" s="140"/>
      <c r="CH349" s="42"/>
      <c r="CI349" s="42"/>
      <c r="CJ349" s="140"/>
      <c r="CK349" s="42"/>
      <c r="CL349" s="42"/>
      <c r="CM349" s="140"/>
      <c r="CN349" s="42"/>
      <c r="CO349" s="42"/>
      <c r="CP349" s="46"/>
      <c r="CQ349" s="46"/>
      <c r="CR349" s="42"/>
      <c r="CS349" s="140"/>
      <c r="CT349" s="46"/>
      <c r="CU349" s="42"/>
      <c r="CV349" s="140"/>
      <c r="CW349" s="46"/>
      <c r="CX349" s="42"/>
      <c r="CY349" s="140"/>
      <c r="CZ349" s="46">
        <v>4920</v>
      </c>
      <c r="DA349" s="42">
        <v>4920</v>
      </c>
      <c r="DB349" s="42">
        <f t="shared" si="1327"/>
        <v>100</v>
      </c>
      <c r="DC349" s="46"/>
      <c r="DD349" s="42"/>
      <c r="DE349" s="140"/>
      <c r="DF349" s="46"/>
      <c r="DG349" s="42"/>
      <c r="DH349" s="46"/>
      <c r="DI349" s="42"/>
      <c r="DJ349" s="42"/>
      <c r="DK349" s="140"/>
      <c r="DL349" s="42"/>
      <c r="DM349" s="42"/>
      <c r="DN349" s="140"/>
      <c r="DO349" s="46"/>
      <c r="DP349" s="42"/>
      <c r="DQ349" s="140"/>
      <c r="DR349" s="46"/>
      <c r="DS349" s="42"/>
      <c r="DT349" s="140"/>
      <c r="DU349" s="46"/>
      <c r="DV349" s="42"/>
      <c r="DW349" s="140"/>
      <c r="DX349" s="46"/>
      <c r="DY349" s="42"/>
      <c r="DZ349" s="140"/>
      <c r="EA349" s="42"/>
      <c r="EB349" s="42"/>
      <c r="EC349" s="140"/>
      <c r="ED349" s="42"/>
      <c r="EE349" s="42"/>
      <c r="EF349" s="140"/>
      <c r="EG349" s="42"/>
      <c r="EH349" s="42"/>
      <c r="EI349" s="140"/>
      <c r="EJ349" s="42"/>
      <c r="EK349" s="42"/>
      <c r="EL349" s="140"/>
      <c r="EM349" s="42"/>
      <c r="EN349" s="42"/>
      <c r="EO349" s="140"/>
      <c r="EP349" s="42"/>
      <c r="EQ349" s="42"/>
      <c r="ER349" s="140"/>
      <c r="ES349" s="42"/>
      <c r="ET349" s="42"/>
      <c r="EU349" s="140"/>
      <c r="EV349" s="42"/>
      <c r="EW349" s="42"/>
      <c r="EX349" s="42"/>
      <c r="EY349" s="42"/>
      <c r="EZ349" s="42"/>
      <c r="FA349" s="42"/>
      <c r="FB349" s="42"/>
      <c r="FC349" s="42"/>
      <c r="FD349" s="42"/>
      <c r="FE349" s="42"/>
      <c r="FF349" s="42"/>
      <c r="FG349" s="42"/>
      <c r="FH349" s="42"/>
      <c r="FI349" s="42"/>
      <c r="FJ349" s="42"/>
      <c r="FK349" s="42"/>
      <c r="FL349" s="42"/>
      <c r="FM349" s="42"/>
      <c r="FN349" s="42"/>
      <c r="FO349" s="42"/>
      <c r="FP349" s="42"/>
      <c r="FQ349" s="42"/>
      <c r="FR349" s="42"/>
      <c r="FS349" s="42"/>
      <c r="FT349" s="42"/>
      <c r="FU349" s="42"/>
      <c r="FV349" s="42"/>
      <c r="FW349" s="42"/>
      <c r="FX349" s="42"/>
      <c r="FY349" s="42"/>
      <c r="FZ349" s="42"/>
      <c r="GA349" s="42"/>
      <c r="GB349" s="42"/>
      <c r="GC349" s="42"/>
      <c r="GD349" s="42"/>
      <c r="GE349" s="42"/>
      <c r="GF349" s="42"/>
      <c r="GG349" s="42"/>
      <c r="GH349" s="42"/>
      <c r="GI349" s="42"/>
      <c r="GJ349" s="42"/>
      <c r="GK349" s="42"/>
      <c r="GL349" s="42"/>
      <c r="GM349" s="42"/>
      <c r="GN349" s="42"/>
      <c r="GO349" s="46"/>
      <c r="GP349" s="42"/>
      <c r="GQ349" s="140"/>
      <c r="GR349" s="46"/>
      <c r="GS349" s="42"/>
      <c r="GT349" s="140"/>
      <c r="GU349" s="42"/>
      <c r="GV349" s="42"/>
      <c r="GW349" s="42"/>
      <c r="GX349" s="42"/>
      <c r="GY349" s="42"/>
      <c r="GZ349" s="42"/>
      <c r="HA349" s="42"/>
      <c r="HB349" s="42"/>
      <c r="HC349" s="42"/>
      <c r="HD349" s="42"/>
      <c r="HE349" s="42"/>
      <c r="HF349" s="42"/>
      <c r="HG349" s="42"/>
      <c r="HH349" s="42"/>
      <c r="HI349" s="42"/>
      <c r="HJ349" s="42"/>
      <c r="HK349" s="42"/>
      <c r="HL349" s="42"/>
      <c r="HM349" s="42"/>
      <c r="HN349" s="42"/>
      <c r="HO349" s="42"/>
      <c r="HP349" s="42"/>
      <c r="HQ349" s="42"/>
      <c r="HR349" s="42"/>
      <c r="HS349" s="42"/>
      <c r="HT349" s="42"/>
      <c r="HU349" s="42"/>
    </row>
    <row r="350" spans="1:229" s="18" customFormat="1" ht="15.75" x14ac:dyDescent="0.25">
      <c r="A350" s="23" t="s">
        <v>542</v>
      </c>
      <c r="B350" s="159">
        <f t="shared" si="1500"/>
        <v>17284</v>
      </c>
      <c r="C350" s="159">
        <f t="shared" si="1501"/>
        <v>15939</v>
      </c>
      <c r="D350" s="42">
        <f t="shared" si="230"/>
        <v>92.218236519324222</v>
      </c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>
        <v>1345</v>
      </c>
      <c r="AY350" s="42"/>
      <c r="AZ350" s="42">
        <f t="shared" si="1502"/>
        <v>0</v>
      </c>
      <c r="BA350" s="42"/>
      <c r="BB350" s="42"/>
      <c r="BC350" s="42"/>
      <c r="BD350" s="143"/>
      <c r="BE350" s="143"/>
      <c r="BF350" s="143"/>
      <c r="BG350" s="42"/>
      <c r="BH350" s="42"/>
      <c r="BI350" s="140"/>
      <c r="BJ350" s="42"/>
      <c r="BK350" s="42"/>
      <c r="BL350" s="140"/>
      <c r="BM350" s="42"/>
      <c r="BN350" s="42"/>
      <c r="BO350" s="140"/>
      <c r="BP350" s="42"/>
      <c r="BQ350" s="42"/>
      <c r="BR350" s="140"/>
      <c r="BS350" s="42"/>
      <c r="BT350" s="42"/>
      <c r="BU350" s="140"/>
      <c r="BV350" s="42"/>
      <c r="BW350" s="42"/>
      <c r="BX350" s="140"/>
      <c r="BY350" s="42"/>
      <c r="BZ350" s="42"/>
      <c r="CA350" s="140"/>
      <c r="CB350" s="42"/>
      <c r="CC350" s="42"/>
      <c r="CD350" s="140"/>
      <c r="CE350" s="42"/>
      <c r="CF350" s="42"/>
      <c r="CG350" s="140"/>
      <c r="CH350" s="42"/>
      <c r="CI350" s="42"/>
      <c r="CJ350" s="140"/>
      <c r="CK350" s="42"/>
      <c r="CL350" s="42"/>
      <c r="CM350" s="140"/>
      <c r="CN350" s="42"/>
      <c r="CO350" s="42"/>
      <c r="CP350" s="46"/>
      <c r="CQ350" s="46"/>
      <c r="CR350" s="42"/>
      <c r="CS350" s="140"/>
      <c r="CT350" s="46"/>
      <c r="CU350" s="42"/>
      <c r="CV350" s="140"/>
      <c r="CW350" s="46"/>
      <c r="CX350" s="42"/>
      <c r="CY350" s="140"/>
      <c r="CZ350" s="46">
        <v>15939</v>
      </c>
      <c r="DA350" s="42">
        <v>15939</v>
      </c>
      <c r="DB350" s="42">
        <f t="shared" si="1327"/>
        <v>100</v>
      </c>
      <c r="DC350" s="46"/>
      <c r="DD350" s="42"/>
      <c r="DE350" s="140"/>
      <c r="DF350" s="46"/>
      <c r="DG350" s="42"/>
      <c r="DH350" s="46"/>
      <c r="DI350" s="42"/>
      <c r="DJ350" s="42"/>
      <c r="DK350" s="140"/>
      <c r="DL350" s="42"/>
      <c r="DM350" s="42"/>
      <c r="DN350" s="140"/>
      <c r="DO350" s="46"/>
      <c r="DP350" s="42"/>
      <c r="DQ350" s="140"/>
      <c r="DR350" s="46"/>
      <c r="DS350" s="42"/>
      <c r="DT350" s="140"/>
      <c r="DU350" s="46"/>
      <c r="DV350" s="42"/>
      <c r="DW350" s="140"/>
      <c r="DX350" s="46"/>
      <c r="DY350" s="42"/>
      <c r="DZ350" s="140"/>
      <c r="EA350" s="42"/>
      <c r="EB350" s="42"/>
      <c r="EC350" s="140"/>
      <c r="ED350" s="42"/>
      <c r="EE350" s="42"/>
      <c r="EF350" s="140"/>
      <c r="EG350" s="42"/>
      <c r="EH350" s="42"/>
      <c r="EI350" s="140"/>
      <c r="EJ350" s="42"/>
      <c r="EK350" s="42"/>
      <c r="EL350" s="140"/>
      <c r="EM350" s="42"/>
      <c r="EN350" s="42"/>
      <c r="EO350" s="140"/>
      <c r="EP350" s="42"/>
      <c r="EQ350" s="42"/>
      <c r="ER350" s="140"/>
      <c r="ES350" s="42"/>
      <c r="ET350" s="42"/>
      <c r="EU350" s="140"/>
      <c r="EV350" s="42"/>
      <c r="EW350" s="42"/>
      <c r="EX350" s="42"/>
      <c r="EY350" s="42"/>
      <c r="EZ350" s="42"/>
      <c r="FA350" s="42"/>
      <c r="FB350" s="42"/>
      <c r="FC350" s="42"/>
      <c r="FD350" s="42"/>
      <c r="FE350" s="42"/>
      <c r="FF350" s="42"/>
      <c r="FG350" s="42"/>
      <c r="FH350" s="42"/>
      <c r="FI350" s="42"/>
      <c r="FJ350" s="42"/>
      <c r="FK350" s="42"/>
      <c r="FL350" s="42"/>
      <c r="FM350" s="42"/>
      <c r="FN350" s="42"/>
      <c r="FO350" s="42"/>
      <c r="FP350" s="42"/>
      <c r="FQ350" s="42"/>
      <c r="FR350" s="42"/>
      <c r="FS350" s="42"/>
      <c r="FT350" s="42"/>
      <c r="FU350" s="42"/>
      <c r="FV350" s="42"/>
      <c r="FW350" s="42"/>
      <c r="FX350" s="42"/>
      <c r="FY350" s="42"/>
      <c r="FZ350" s="42"/>
      <c r="GA350" s="42"/>
      <c r="GB350" s="42"/>
      <c r="GC350" s="42"/>
      <c r="GD350" s="42"/>
      <c r="GE350" s="42"/>
      <c r="GF350" s="42"/>
      <c r="GG350" s="42"/>
      <c r="GH350" s="42"/>
      <c r="GI350" s="42"/>
      <c r="GJ350" s="42"/>
      <c r="GK350" s="42"/>
      <c r="GL350" s="42"/>
      <c r="GM350" s="42"/>
      <c r="GN350" s="42"/>
      <c r="GO350" s="46"/>
      <c r="GP350" s="42"/>
      <c r="GQ350" s="140"/>
      <c r="GR350" s="46"/>
      <c r="GS350" s="42"/>
      <c r="GT350" s="140"/>
      <c r="GU350" s="42"/>
      <c r="GV350" s="42"/>
      <c r="GW350" s="42"/>
      <c r="GX350" s="42"/>
      <c r="GY350" s="42"/>
      <c r="GZ350" s="42"/>
      <c r="HA350" s="42"/>
      <c r="HB350" s="42"/>
      <c r="HC350" s="42"/>
      <c r="HD350" s="42"/>
      <c r="HE350" s="42"/>
      <c r="HF350" s="42"/>
      <c r="HG350" s="42"/>
      <c r="HH350" s="42"/>
      <c r="HI350" s="42"/>
      <c r="HJ350" s="42"/>
      <c r="HK350" s="42"/>
      <c r="HL350" s="42"/>
      <c r="HM350" s="42"/>
      <c r="HN350" s="42"/>
      <c r="HO350" s="42"/>
      <c r="HP350" s="42"/>
      <c r="HQ350" s="42"/>
      <c r="HR350" s="42"/>
      <c r="HS350" s="42"/>
      <c r="HT350" s="42"/>
      <c r="HU350" s="42"/>
    </row>
    <row r="351" spans="1:229" s="18" customFormat="1" ht="15.75" x14ac:dyDescent="0.25">
      <c r="A351" s="23" t="s">
        <v>352</v>
      </c>
      <c r="B351" s="159">
        <f t="shared" si="1500"/>
        <v>11500</v>
      </c>
      <c r="C351" s="159">
        <f t="shared" si="1501"/>
        <v>10000</v>
      </c>
      <c r="D351" s="42">
        <f t="shared" si="230"/>
        <v>86.956521739130437</v>
      </c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>
        <v>1500</v>
      </c>
      <c r="AY351" s="42"/>
      <c r="AZ351" s="42">
        <f t="shared" si="1502"/>
        <v>0</v>
      </c>
      <c r="BA351" s="42">
        <v>10000</v>
      </c>
      <c r="BB351" s="42">
        <v>10000</v>
      </c>
      <c r="BC351" s="42">
        <f>BB351/BA351*100</f>
        <v>100</v>
      </c>
      <c r="BD351" s="143"/>
      <c r="BE351" s="143"/>
      <c r="BF351" s="143"/>
      <c r="BG351" s="42"/>
      <c r="BH351" s="42"/>
      <c r="BI351" s="140"/>
      <c r="BJ351" s="42"/>
      <c r="BK351" s="42"/>
      <c r="BL351" s="140"/>
      <c r="BM351" s="42"/>
      <c r="BN351" s="42"/>
      <c r="BO351" s="140"/>
      <c r="BP351" s="42"/>
      <c r="BQ351" s="42"/>
      <c r="BR351" s="140"/>
      <c r="BS351" s="42"/>
      <c r="BT351" s="42"/>
      <c r="BU351" s="140"/>
      <c r="BV351" s="42"/>
      <c r="BW351" s="42"/>
      <c r="BX351" s="140"/>
      <c r="BY351" s="42"/>
      <c r="BZ351" s="42"/>
      <c r="CA351" s="140"/>
      <c r="CB351" s="42"/>
      <c r="CC351" s="42"/>
      <c r="CD351" s="140"/>
      <c r="CE351" s="42"/>
      <c r="CF351" s="42"/>
      <c r="CG351" s="140"/>
      <c r="CH351" s="42"/>
      <c r="CI351" s="42"/>
      <c r="CJ351" s="140"/>
      <c r="CK351" s="42"/>
      <c r="CL351" s="42"/>
      <c r="CM351" s="140"/>
      <c r="CN351" s="42"/>
      <c r="CO351" s="42"/>
      <c r="CP351" s="46"/>
      <c r="CQ351" s="46"/>
      <c r="CR351" s="42"/>
      <c r="CS351" s="42"/>
      <c r="CT351" s="46"/>
      <c r="CU351" s="42"/>
      <c r="CV351" s="42"/>
      <c r="CW351" s="46"/>
      <c r="CX351" s="42"/>
      <c r="CY351" s="42"/>
      <c r="CZ351" s="46"/>
      <c r="DA351" s="42"/>
      <c r="DB351" s="42"/>
      <c r="DC351" s="46"/>
      <c r="DD351" s="42"/>
      <c r="DE351" s="42"/>
      <c r="DF351" s="46"/>
      <c r="DG351" s="42"/>
      <c r="DH351" s="46"/>
      <c r="DI351" s="42"/>
      <c r="DJ351" s="42"/>
      <c r="DK351" s="140"/>
      <c r="DL351" s="42"/>
      <c r="DM351" s="42"/>
      <c r="DN351" s="140"/>
      <c r="DO351" s="46"/>
      <c r="DP351" s="42"/>
      <c r="DQ351" s="42"/>
      <c r="DR351" s="46"/>
      <c r="DS351" s="42"/>
      <c r="DT351" s="42"/>
      <c r="DU351" s="46"/>
      <c r="DV351" s="42"/>
      <c r="DW351" s="42"/>
      <c r="DX351" s="46"/>
      <c r="DY351" s="42"/>
      <c r="DZ351" s="42"/>
      <c r="EA351" s="42"/>
      <c r="EB351" s="42"/>
      <c r="EC351" s="140"/>
      <c r="ED351" s="42"/>
      <c r="EE351" s="42"/>
      <c r="EF351" s="140"/>
      <c r="EG351" s="42"/>
      <c r="EH351" s="42"/>
      <c r="EI351" s="140"/>
      <c r="EJ351" s="42"/>
      <c r="EK351" s="42"/>
      <c r="EL351" s="140"/>
      <c r="EM351" s="42"/>
      <c r="EN351" s="42"/>
      <c r="EO351" s="140"/>
      <c r="EP351" s="42"/>
      <c r="EQ351" s="42"/>
      <c r="ER351" s="140"/>
      <c r="ES351" s="42"/>
      <c r="ET351" s="42"/>
      <c r="EU351" s="140"/>
      <c r="EV351" s="42"/>
      <c r="EW351" s="42"/>
      <c r="EX351" s="42"/>
      <c r="EY351" s="42"/>
      <c r="EZ351" s="42"/>
      <c r="FA351" s="42"/>
      <c r="FB351" s="42"/>
      <c r="FC351" s="42"/>
      <c r="FD351" s="42"/>
      <c r="FE351" s="42"/>
      <c r="FF351" s="42"/>
      <c r="FG351" s="42"/>
      <c r="FH351" s="42"/>
      <c r="FI351" s="42"/>
      <c r="FJ351" s="42"/>
      <c r="FK351" s="42"/>
      <c r="FL351" s="42"/>
      <c r="FM351" s="42"/>
      <c r="FN351" s="42"/>
      <c r="FO351" s="42"/>
      <c r="FP351" s="42"/>
      <c r="FQ351" s="42"/>
      <c r="FR351" s="42"/>
      <c r="FS351" s="42"/>
      <c r="FT351" s="42"/>
      <c r="FU351" s="42"/>
      <c r="FV351" s="42"/>
      <c r="FW351" s="42"/>
      <c r="FX351" s="42"/>
      <c r="FY351" s="42"/>
      <c r="FZ351" s="42"/>
      <c r="GA351" s="42"/>
      <c r="GB351" s="42"/>
      <c r="GC351" s="42"/>
      <c r="GD351" s="42"/>
      <c r="GE351" s="42"/>
      <c r="GF351" s="42"/>
      <c r="GG351" s="42"/>
      <c r="GH351" s="42"/>
      <c r="GI351" s="42"/>
      <c r="GJ351" s="42"/>
      <c r="GK351" s="42"/>
      <c r="GL351" s="42"/>
      <c r="GM351" s="42"/>
      <c r="GN351" s="42"/>
      <c r="GO351" s="46"/>
      <c r="GP351" s="42"/>
      <c r="GQ351" s="42"/>
      <c r="GR351" s="46"/>
      <c r="GS351" s="42"/>
      <c r="GT351" s="42"/>
      <c r="GU351" s="42"/>
      <c r="GV351" s="42"/>
      <c r="GW351" s="42"/>
      <c r="GX351" s="42"/>
      <c r="GY351" s="42"/>
      <c r="GZ351" s="42"/>
      <c r="HA351" s="42"/>
      <c r="HB351" s="42"/>
      <c r="HC351" s="42"/>
      <c r="HD351" s="42"/>
      <c r="HE351" s="42"/>
      <c r="HF351" s="42"/>
      <c r="HG351" s="42"/>
      <c r="HH351" s="42"/>
      <c r="HI351" s="42"/>
      <c r="HJ351" s="42"/>
      <c r="HK351" s="42"/>
      <c r="HL351" s="42"/>
      <c r="HM351" s="42"/>
      <c r="HN351" s="42"/>
      <c r="HO351" s="42"/>
      <c r="HP351" s="42"/>
      <c r="HQ351" s="42"/>
      <c r="HR351" s="42"/>
      <c r="HS351" s="42"/>
      <c r="HT351" s="42"/>
      <c r="HU351" s="42"/>
    </row>
    <row r="352" spans="1:229" s="18" customFormat="1" ht="15.75" x14ac:dyDescent="0.25">
      <c r="A352" s="23" t="s">
        <v>543</v>
      </c>
      <c r="B352" s="159">
        <f t="shared" si="1500"/>
        <v>7377</v>
      </c>
      <c r="C352" s="159">
        <f t="shared" si="1501"/>
        <v>3794.8103300000002</v>
      </c>
      <c r="D352" s="42">
        <f t="shared" si="230"/>
        <v>51.441105191812397</v>
      </c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143"/>
      <c r="BE352" s="143"/>
      <c r="BF352" s="143"/>
      <c r="BG352" s="42"/>
      <c r="BH352" s="42"/>
      <c r="BI352" s="140"/>
      <c r="BJ352" s="42"/>
      <c r="BK352" s="42"/>
      <c r="BL352" s="140"/>
      <c r="BM352" s="42"/>
      <c r="BN352" s="42"/>
      <c r="BO352" s="140"/>
      <c r="BP352" s="42"/>
      <c r="BQ352" s="42"/>
      <c r="BR352" s="140"/>
      <c r="BS352" s="42"/>
      <c r="BT352" s="42"/>
      <c r="BU352" s="140"/>
      <c r="BV352" s="42"/>
      <c r="BW352" s="42"/>
      <c r="BX352" s="140"/>
      <c r="BY352" s="42"/>
      <c r="BZ352" s="42"/>
      <c r="CA352" s="140"/>
      <c r="CB352" s="42"/>
      <c r="CC352" s="42"/>
      <c r="CD352" s="140"/>
      <c r="CE352" s="42"/>
      <c r="CF352" s="42"/>
      <c r="CG352" s="140"/>
      <c r="CH352" s="42"/>
      <c r="CI352" s="42"/>
      <c r="CJ352" s="140"/>
      <c r="CK352" s="42"/>
      <c r="CL352" s="42"/>
      <c r="CM352" s="140"/>
      <c r="CN352" s="42"/>
      <c r="CO352" s="42"/>
      <c r="CP352" s="46"/>
      <c r="CQ352" s="46"/>
      <c r="CR352" s="42"/>
      <c r="CS352" s="140"/>
      <c r="CT352" s="46"/>
      <c r="CU352" s="42"/>
      <c r="CV352" s="140"/>
      <c r="CW352" s="46"/>
      <c r="CX352" s="42"/>
      <c r="CY352" s="140"/>
      <c r="CZ352" s="46">
        <v>7377</v>
      </c>
      <c r="DA352" s="42">
        <v>3794.8103300000002</v>
      </c>
      <c r="DB352" s="42">
        <f t="shared" si="1327"/>
        <v>51.441105191812397</v>
      </c>
      <c r="DC352" s="46"/>
      <c r="DD352" s="42"/>
      <c r="DE352" s="140"/>
      <c r="DF352" s="46"/>
      <c r="DG352" s="42"/>
      <c r="DH352" s="46"/>
      <c r="DI352" s="42"/>
      <c r="DJ352" s="42"/>
      <c r="DK352" s="140"/>
      <c r="DL352" s="42"/>
      <c r="DM352" s="42"/>
      <c r="DN352" s="140"/>
      <c r="DO352" s="46"/>
      <c r="DP352" s="42"/>
      <c r="DQ352" s="140"/>
      <c r="DR352" s="46"/>
      <c r="DS352" s="42"/>
      <c r="DT352" s="140"/>
      <c r="DU352" s="46"/>
      <c r="DV352" s="42"/>
      <c r="DW352" s="140"/>
      <c r="DX352" s="46"/>
      <c r="DY352" s="42"/>
      <c r="DZ352" s="140"/>
      <c r="EA352" s="42"/>
      <c r="EB352" s="42"/>
      <c r="EC352" s="140"/>
      <c r="ED352" s="42"/>
      <c r="EE352" s="42"/>
      <c r="EF352" s="140"/>
      <c r="EG352" s="42"/>
      <c r="EH352" s="42"/>
      <c r="EI352" s="140"/>
      <c r="EJ352" s="42"/>
      <c r="EK352" s="42"/>
      <c r="EL352" s="140"/>
      <c r="EM352" s="42"/>
      <c r="EN352" s="42"/>
      <c r="EO352" s="140"/>
      <c r="EP352" s="42"/>
      <c r="EQ352" s="42"/>
      <c r="ER352" s="140"/>
      <c r="ES352" s="42"/>
      <c r="ET352" s="42"/>
      <c r="EU352" s="140"/>
      <c r="EV352" s="42"/>
      <c r="EW352" s="42"/>
      <c r="EX352" s="42"/>
      <c r="EY352" s="42"/>
      <c r="EZ352" s="42"/>
      <c r="FA352" s="42"/>
      <c r="FB352" s="42"/>
      <c r="FC352" s="42"/>
      <c r="FD352" s="42"/>
      <c r="FE352" s="42"/>
      <c r="FF352" s="42"/>
      <c r="FG352" s="42"/>
      <c r="FH352" s="42"/>
      <c r="FI352" s="42"/>
      <c r="FJ352" s="42"/>
      <c r="FK352" s="42"/>
      <c r="FL352" s="42"/>
      <c r="FM352" s="42"/>
      <c r="FN352" s="42"/>
      <c r="FO352" s="42"/>
      <c r="FP352" s="42"/>
      <c r="FQ352" s="42"/>
      <c r="FR352" s="42"/>
      <c r="FS352" s="42"/>
      <c r="FT352" s="42"/>
      <c r="FU352" s="42"/>
      <c r="FV352" s="42"/>
      <c r="FW352" s="42"/>
      <c r="FX352" s="42"/>
      <c r="FY352" s="42"/>
      <c r="FZ352" s="42"/>
      <c r="GA352" s="42"/>
      <c r="GB352" s="42"/>
      <c r="GC352" s="42"/>
      <c r="GD352" s="42"/>
      <c r="GE352" s="42"/>
      <c r="GF352" s="42"/>
      <c r="GG352" s="42"/>
      <c r="GH352" s="42"/>
      <c r="GI352" s="42"/>
      <c r="GJ352" s="42"/>
      <c r="GK352" s="42"/>
      <c r="GL352" s="42"/>
      <c r="GM352" s="42"/>
      <c r="GN352" s="42"/>
      <c r="GO352" s="46"/>
      <c r="GP352" s="42"/>
      <c r="GQ352" s="140"/>
      <c r="GR352" s="46"/>
      <c r="GS352" s="42"/>
      <c r="GT352" s="140"/>
      <c r="GU352" s="42"/>
      <c r="GV352" s="42"/>
      <c r="GW352" s="42"/>
      <c r="GX352" s="42"/>
      <c r="GY352" s="42"/>
      <c r="GZ352" s="42"/>
      <c r="HA352" s="42"/>
      <c r="HB352" s="42"/>
      <c r="HC352" s="42"/>
      <c r="HD352" s="42"/>
      <c r="HE352" s="42"/>
      <c r="HF352" s="42"/>
      <c r="HG352" s="42"/>
      <c r="HH352" s="42"/>
      <c r="HI352" s="42"/>
      <c r="HJ352" s="42"/>
      <c r="HK352" s="42"/>
      <c r="HL352" s="42"/>
      <c r="HM352" s="42"/>
      <c r="HN352" s="42"/>
      <c r="HO352" s="42"/>
      <c r="HP352" s="42"/>
      <c r="HQ352" s="42"/>
      <c r="HR352" s="42"/>
      <c r="HS352" s="42"/>
      <c r="HT352" s="42"/>
      <c r="HU352" s="42"/>
    </row>
    <row r="353" spans="1:229" s="19" customFormat="1" ht="31.5" x14ac:dyDescent="0.25">
      <c r="A353" s="24" t="s">
        <v>336</v>
      </c>
      <c r="B353" s="158">
        <f t="shared" si="1500"/>
        <v>175916.9718</v>
      </c>
      <c r="C353" s="158">
        <f t="shared" si="1501"/>
        <v>124442.21979999998</v>
      </c>
      <c r="D353" s="48">
        <f t="shared" si="230"/>
        <v>70.739177992148669</v>
      </c>
      <c r="E353" s="49">
        <f t="shared" ref="E353:BE353" si="1594">E354+E355+E356+E357+E358+E359</f>
        <v>0</v>
      </c>
      <c r="F353" s="49">
        <f t="shared" si="1594"/>
        <v>0</v>
      </c>
      <c r="G353" s="48"/>
      <c r="H353" s="49">
        <f t="shared" si="1594"/>
        <v>0</v>
      </c>
      <c r="I353" s="49">
        <f t="shared" si="1594"/>
        <v>0</v>
      </c>
      <c r="J353" s="49">
        <f t="shared" si="1594"/>
        <v>0</v>
      </c>
      <c r="K353" s="49">
        <f t="shared" ref="K353:M353" si="1595">K354+K355+K356+K357+K358+K359</f>
        <v>0</v>
      </c>
      <c r="L353" s="49">
        <f t="shared" si="1595"/>
        <v>0</v>
      </c>
      <c r="M353" s="49">
        <f t="shared" si="1595"/>
        <v>0</v>
      </c>
      <c r="N353" s="49">
        <f t="shared" ref="N353:P353" si="1596">N354+N355+N356+N357+N358+N359</f>
        <v>0</v>
      </c>
      <c r="O353" s="49">
        <f t="shared" si="1596"/>
        <v>0</v>
      </c>
      <c r="P353" s="49">
        <f t="shared" si="1596"/>
        <v>0</v>
      </c>
      <c r="Q353" s="49">
        <f t="shared" ref="Q353:S353" si="1597">Q354+Q355+Q356+Q357+Q358+Q359</f>
        <v>0</v>
      </c>
      <c r="R353" s="49">
        <f t="shared" si="1597"/>
        <v>0</v>
      </c>
      <c r="S353" s="49">
        <f t="shared" si="1597"/>
        <v>0</v>
      </c>
      <c r="T353" s="49">
        <f t="shared" ref="T353:V353" si="1598">T354+T355+T356+T357+T358+T359</f>
        <v>0</v>
      </c>
      <c r="U353" s="49">
        <f t="shared" si="1598"/>
        <v>0</v>
      </c>
      <c r="V353" s="49">
        <f t="shared" si="1598"/>
        <v>0</v>
      </c>
      <c r="W353" s="49">
        <f t="shared" si="1594"/>
        <v>0</v>
      </c>
      <c r="X353" s="49">
        <f t="shared" si="1594"/>
        <v>0</v>
      </c>
      <c r="Y353" s="49">
        <f t="shared" si="1594"/>
        <v>0</v>
      </c>
      <c r="Z353" s="49">
        <f t="shared" si="1594"/>
        <v>0</v>
      </c>
      <c r="AA353" s="49">
        <f t="shared" si="1594"/>
        <v>0</v>
      </c>
      <c r="AB353" s="49">
        <f t="shared" si="1594"/>
        <v>0</v>
      </c>
      <c r="AC353" s="49">
        <f t="shared" si="1594"/>
        <v>0</v>
      </c>
      <c r="AD353" s="49">
        <f t="shared" si="1594"/>
        <v>0</v>
      </c>
      <c r="AE353" s="49">
        <f t="shared" si="1594"/>
        <v>0</v>
      </c>
      <c r="AF353" s="49">
        <f t="shared" si="1594"/>
        <v>0</v>
      </c>
      <c r="AG353" s="49">
        <f t="shared" si="1594"/>
        <v>0</v>
      </c>
      <c r="AH353" s="49">
        <f t="shared" si="1594"/>
        <v>0</v>
      </c>
      <c r="AI353" s="49"/>
      <c r="AJ353" s="49"/>
      <c r="AK353" s="48"/>
      <c r="AL353" s="49">
        <f t="shared" si="1594"/>
        <v>51.020400000000002</v>
      </c>
      <c r="AM353" s="49">
        <f t="shared" si="1594"/>
        <v>51.020400000000002</v>
      </c>
      <c r="AN353" s="48">
        <f t="shared" ref="AN353:AN354" si="1599">AM353/AL353*100</f>
        <v>100</v>
      </c>
      <c r="AO353" s="49">
        <f t="shared" ref="AO353:AP353" si="1600">AO354+AO355+AO356+AO357+AO358+AO359</f>
        <v>42.193860000000001</v>
      </c>
      <c r="AP353" s="49">
        <f t="shared" si="1600"/>
        <v>42.193860000000001</v>
      </c>
      <c r="AQ353" s="48">
        <f>AP353/AO353*100</f>
        <v>100</v>
      </c>
      <c r="AR353" s="49"/>
      <c r="AS353" s="49"/>
      <c r="AT353" s="48"/>
      <c r="AU353" s="49">
        <f t="shared" si="1594"/>
        <v>0</v>
      </c>
      <c r="AV353" s="49">
        <f t="shared" si="1594"/>
        <v>0</v>
      </c>
      <c r="AW353" s="49">
        <f t="shared" si="1594"/>
        <v>0</v>
      </c>
      <c r="AX353" s="49">
        <f t="shared" si="1594"/>
        <v>3000</v>
      </c>
      <c r="AY353" s="49">
        <f t="shared" si="1594"/>
        <v>0</v>
      </c>
      <c r="AZ353" s="48">
        <f t="shared" si="1502"/>
        <v>0</v>
      </c>
      <c r="BA353" s="49">
        <f t="shared" si="1594"/>
        <v>10000</v>
      </c>
      <c r="BB353" s="49">
        <f t="shared" si="1594"/>
        <v>10000</v>
      </c>
      <c r="BC353" s="48">
        <f t="shared" ref="BC353" si="1601">BB353/BA353*100</f>
        <v>100</v>
      </c>
      <c r="BD353" s="49">
        <f t="shared" si="1594"/>
        <v>20013.5</v>
      </c>
      <c r="BE353" s="49">
        <f t="shared" si="1594"/>
        <v>12625.52872</v>
      </c>
      <c r="BF353" s="49">
        <f t="shared" si="149"/>
        <v>63.085061183701008</v>
      </c>
      <c r="BG353" s="49">
        <f t="shared" ref="BG353:CM353" si="1602">BG354+BG355+BG356+BG357+BG358+BG359</f>
        <v>0</v>
      </c>
      <c r="BH353" s="49">
        <f t="shared" si="1602"/>
        <v>0</v>
      </c>
      <c r="BI353" s="49">
        <f t="shared" si="1602"/>
        <v>0</v>
      </c>
      <c r="BJ353" s="49">
        <f t="shared" ref="BJ353:BL353" si="1603">BJ354+BJ355+BJ356+BJ357+BJ358+BJ359</f>
        <v>0</v>
      </c>
      <c r="BK353" s="49">
        <f t="shared" si="1603"/>
        <v>0</v>
      </c>
      <c r="BL353" s="49">
        <f t="shared" si="1603"/>
        <v>0</v>
      </c>
      <c r="BM353" s="49">
        <f t="shared" si="1602"/>
        <v>3510.3</v>
      </c>
      <c r="BN353" s="49">
        <f t="shared" si="1602"/>
        <v>1956.5938799999999</v>
      </c>
      <c r="BO353" s="49">
        <f t="shared" si="152"/>
        <v>55.73865139731646</v>
      </c>
      <c r="BP353" s="49">
        <f t="shared" ref="BP353:BQ353" si="1604">BP354+BP355+BP356+BP357+BP358+BP359</f>
        <v>560</v>
      </c>
      <c r="BQ353" s="49">
        <f t="shared" si="1604"/>
        <v>160</v>
      </c>
      <c r="BR353" s="49">
        <f t="shared" ref="BR353:BR354" si="1605">BQ353/BP353*100</f>
        <v>28.571428571428569</v>
      </c>
      <c r="BS353" s="49">
        <f t="shared" si="1602"/>
        <v>0</v>
      </c>
      <c r="BT353" s="49">
        <f t="shared" si="1602"/>
        <v>0</v>
      </c>
      <c r="BU353" s="49">
        <f t="shared" si="1602"/>
        <v>0</v>
      </c>
      <c r="BV353" s="49">
        <f t="shared" si="1602"/>
        <v>0</v>
      </c>
      <c r="BW353" s="49">
        <f t="shared" si="1602"/>
        <v>0</v>
      </c>
      <c r="BX353" s="49">
        <f t="shared" si="1602"/>
        <v>0</v>
      </c>
      <c r="BY353" s="49">
        <f t="shared" si="1602"/>
        <v>0</v>
      </c>
      <c r="BZ353" s="49">
        <f t="shared" si="1602"/>
        <v>0</v>
      </c>
      <c r="CA353" s="49">
        <f t="shared" si="1602"/>
        <v>0</v>
      </c>
      <c r="CB353" s="49">
        <f t="shared" ref="CB353:CD353" si="1606">CB354+CB355+CB356+CB357+CB358+CB359</f>
        <v>0</v>
      </c>
      <c r="CC353" s="49">
        <f t="shared" si="1606"/>
        <v>0</v>
      </c>
      <c r="CD353" s="49">
        <f t="shared" si="1606"/>
        <v>0</v>
      </c>
      <c r="CE353" s="49">
        <f t="shared" si="1602"/>
        <v>0</v>
      </c>
      <c r="CF353" s="49">
        <f t="shared" si="1602"/>
        <v>0</v>
      </c>
      <c r="CG353" s="49">
        <f t="shared" si="1602"/>
        <v>0</v>
      </c>
      <c r="CH353" s="49">
        <f t="shared" si="1602"/>
        <v>0</v>
      </c>
      <c r="CI353" s="49">
        <f t="shared" si="1602"/>
        <v>0</v>
      </c>
      <c r="CJ353" s="49">
        <f t="shared" si="1602"/>
        <v>0</v>
      </c>
      <c r="CK353" s="49">
        <f t="shared" si="1602"/>
        <v>0</v>
      </c>
      <c r="CL353" s="49">
        <f t="shared" si="1602"/>
        <v>0</v>
      </c>
      <c r="CM353" s="49">
        <f t="shared" si="1602"/>
        <v>0</v>
      </c>
      <c r="CN353" s="49">
        <f>CN354+CN355+CN356+CN357+CN358+CN359</f>
        <v>104.4</v>
      </c>
      <c r="CO353" s="49">
        <f>CO354+CO355+CO356+CO357+CO358+CO359</f>
        <v>0</v>
      </c>
      <c r="CP353" s="49"/>
      <c r="CQ353" s="49">
        <f t="shared" ref="CQ353:DA353" si="1607">CQ354+CQ355+CQ356+CQ357+CQ358+CQ359</f>
        <v>0</v>
      </c>
      <c r="CR353" s="49">
        <f t="shared" si="1607"/>
        <v>0</v>
      </c>
      <c r="CS353" s="49">
        <f t="shared" si="1607"/>
        <v>0</v>
      </c>
      <c r="CT353" s="49">
        <f t="shared" ref="CT353:CV353" si="1608">CT354+CT355+CT356+CT357+CT358+CT359</f>
        <v>0</v>
      </c>
      <c r="CU353" s="49">
        <f t="shared" si="1608"/>
        <v>0</v>
      </c>
      <c r="CV353" s="49">
        <f t="shared" si="1608"/>
        <v>0</v>
      </c>
      <c r="CW353" s="49">
        <f t="shared" si="1607"/>
        <v>3874.2</v>
      </c>
      <c r="CX353" s="49">
        <f t="shared" si="1607"/>
        <v>2643.6130800000001</v>
      </c>
      <c r="CY353" s="49">
        <f t="shared" si="159"/>
        <v>68.236360538949981</v>
      </c>
      <c r="CZ353" s="49">
        <f t="shared" si="1607"/>
        <v>13554</v>
      </c>
      <c r="DA353" s="49">
        <f t="shared" si="1607"/>
        <v>13553.99992</v>
      </c>
      <c r="DB353" s="48">
        <f t="shared" si="1327"/>
        <v>99.999999409768336</v>
      </c>
      <c r="DC353" s="49">
        <f t="shared" ref="DC353:DD353" si="1609">DC354+DC355+DC356+DC357+DC358+DC359</f>
        <v>4326.8999999999996</v>
      </c>
      <c r="DD353" s="49">
        <f t="shared" si="1609"/>
        <v>2021.6690100000001</v>
      </c>
      <c r="DE353" s="49">
        <f>DD353/DC353*100</f>
        <v>46.723266310753665</v>
      </c>
      <c r="DF353" s="49">
        <f t="shared" ref="DF353:DG353" si="1610">DF354+DF355+DF356+DF357+DF358+DF359</f>
        <v>720</v>
      </c>
      <c r="DG353" s="49">
        <f t="shared" si="1610"/>
        <v>187</v>
      </c>
      <c r="DH353" s="49">
        <f t="shared" ref="DH353:DH354" si="1611">DG353/DF353*100</f>
        <v>25.972222222222225</v>
      </c>
      <c r="DI353" s="49">
        <f t="shared" ref="DI353:DJ353" si="1612">DI354+DI355+DI356+DI357+DI358+DI359</f>
        <v>5000</v>
      </c>
      <c r="DJ353" s="49">
        <f t="shared" si="1612"/>
        <v>2000</v>
      </c>
      <c r="DK353" s="49">
        <f t="shared" ref="DK353:DK354" si="1613">DJ353/DI353*100</f>
        <v>40</v>
      </c>
      <c r="DL353" s="49">
        <f t="shared" ref="DL353:DM353" si="1614">DL354+DL355+DL356+DL357+DL358+DL359</f>
        <v>33512.643349999998</v>
      </c>
      <c r="DM353" s="49">
        <f t="shared" si="1614"/>
        <v>2374.5617400000001</v>
      </c>
      <c r="DN353" s="49">
        <f t="shared" ref="DN353:DN354" si="1615">DM353/DL353*100</f>
        <v>7.0855698107741185</v>
      </c>
      <c r="DO353" s="49">
        <f t="shared" ref="DO353:DQ353" si="1616">DO354+DO355+DO356+DO357+DO358+DO359</f>
        <v>0</v>
      </c>
      <c r="DP353" s="49">
        <f t="shared" si="1616"/>
        <v>0</v>
      </c>
      <c r="DQ353" s="49">
        <f t="shared" si="1616"/>
        <v>0</v>
      </c>
      <c r="DR353" s="49">
        <f t="shared" ref="DR353:DT353" si="1617">DR354+DR355+DR356+DR357+DR358+DR359</f>
        <v>0</v>
      </c>
      <c r="DS353" s="49">
        <f t="shared" si="1617"/>
        <v>0</v>
      </c>
      <c r="DT353" s="49">
        <f t="shared" si="1617"/>
        <v>0</v>
      </c>
      <c r="DU353" s="49">
        <f t="shared" ref="DU353:DW353" si="1618">DU354+DU355+DU356+DU357+DU358+DU359</f>
        <v>0</v>
      </c>
      <c r="DV353" s="49">
        <f t="shared" si="1618"/>
        <v>0</v>
      </c>
      <c r="DW353" s="49">
        <f t="shared" si="1618"/>
        <v>0</v>
      </c>
      <c r="DX353" s="49">
        <f t="shared" ref="DX353:EB353" si="1619">DX354+DX355+DX356+DX357+DX358+DX359</f>
        <v>0</v>
      </c>
      <c r="DY353" s="49">
        <f t="shared" si="1619"/>
        <v>0</v>
      </c>
      <c r="DZ353" s="49">
        <f t="shared" si="1619"/>
        <v>0</v>
      </c>
      <c r="EA353" s="49">
        <f t="shared" si="1619"/>
        <v>0</v>
      </c>
      <c r="EB353" s="49">
        <f t="shared" si="1619"/>
        <v>0</v>
      </c>
      <c r="EC353" s="49"/>
      <c r="ED353" s="49">
        <f t="shared" ref="ED353:EE353" si="1620">ED354+ED355+ED356+ED357+ED358+ED359</f>
        <v>1607.99198</v>
      </c>
      <c r="EE353" s="49">
        <f t="shared" si="1620"/>
        <v>1607.99198</v>
      </c>
      <c r="EF353" s="148">
        <f t="shared" ref="EF353" si="1621">EE353/ED353*100</f>
        <v>100</v>
      </c>
      <c r="EG353" s="49">
        <f t="shared" ref="EG353:EH353" si="1622">EG354+EG355+EG356+EG357+EG358+EG359</f>
        <v>0</v>
      </c>
      <c r="EH353" s="49">
        <f t="shared" si="1622"/>
        <v>0</v>
      </c>
      <c r="EI353" s="49"/>
      <c r="EJ353" s="49">
        <f t="shared" ref="EJ353:EK353" si="1623">EJ354+EJ355+EJ356+EJ357+EJ358+EJ359</f>
        <v>67192.247209999987</v>
      </c>
      <c r="EK353" s="49">
        <f t="shared" si="1623"/>
        <v>67192.247209999987</v>
      </c>
      <c r="EL353" s="49">
        <f t="shared" ref="EL353:EL354" si="1624">EK353/EJ353*100</f>
        <v>100</v>
      </c>
      <c r="EM353" s="49">
        <f t="shared" ref="EM353:EN353" si="1625">EM354+EM355+EM356+EM357+EM358+EM359</f>
        <v>4214.4750000000004</v>
      </c>
      <c r="EN353" s="49">
        <f t="shared" si="1625"/>
        <v>3392.8</v>
      </c>
      <c r="EO353" s="49">
        <f t="shared" ref="EO353:EO354" si="1626">EN353/EM353*100</f>
        <v>80.50350280877214</v>
      </c>
      <c r="EP353" s="49">
        <f t="shared" ref="EP353:EQ353" si="1627">EP354+EP355+EP356+EP357+EP358+EP359</f>
        <v>0</v>
      </c>
      <c r="EQ353" s="49">
        <f t="shared" si="1627"/>
        <v>0</v>
      </c>
      <c r="ER353" s="49"/>
      <c r="ES353" s="49">
        <f t="shared" ref="ES353:ET353" si="1628">ES354+ES355+ES356+ES357+ES358+ES359</f>
        <v>0</v>
      </c>
      <c r="ET353" s="49">
        <f t="shared" si="1628"/>
        <v>0</v>
      </c>
      <c r="EU353" s="49"/>
      <c r="EV353" s="49">
        <f t="shared" ref="EV353:EX353" si="1629">EV354+EV355+EV356+EV357+EV358+EV359</f>
        <v>0</v>
      </c>
      <c r="EW353" s="49">
        <f t="shared" si="1629"/>
        <v>0</v>
      </c>
      <c r="EX353" s="49">
        <f t="shared" si="1629"/>
        <v>0</v>
      </c>
      <c r="EY353" s="49"/>
      <c r="EZ353" s="49"/>
      <c r="FA353" s="48"/>
      <c r="FB353" s="49">
        <f t="shared" ref="FB353:FC353" si="1630">FB354+FB355+FB356+FB357+FB358+FB359</f>
        <v>0</v>
      </c>
      <c r="FC353" s="49">
        <f t="shared" si="1630"/>
        <v>0</v>
      </c>
      <c r="FD353" s="48"/>
      <c r="FE353" s="49">
        <f t="shared" ref="FE353:FF353" si="1631">FE354+FE355+FE356+FE357+FE358+FE359</f>
        <v>0</v>
      </c>
      <c r="FF353" s="49">
        <f t="shared" si="1631"/>
        <v>0</v>
      </c>
      <c r="FG353" s="48"/>
      <c r="FH353" s="49">
        <f t="shared" ref="FH353:FI353" si="1632">FH354+FH355+FH356+FH357+FH358+FH359</f>
        <v>3000</v>
      </c>
      <c r="FI353" s="49">
        <f t="shared" si="1632"/>
        <v>3000</v>
      </c>
      <c r="FJ353" s="48">
        <f t="shared" ref="FJ353:FJ354" si="1633">FI353/FH353*100</f>
        <v>100</v>
      </c>
      <c r="FK353" s="49">
        <f t="shared" ref="FK353:FL353" si="1634">FK354+FK355+FK356+FK357+FK358+FK359</f>
        <v>1633.1</v>
      </c>
      <c r="FL353" s="49">
        <f t="shared" si="1634"/>
        <v>1633</v>
      </c>
      <c r="FM353" s="48">
        <f t="shared" ref="FM353:FM354" si="1635">FL353/FK353*100</f>
        <v>99.993876676259873</v>
      </c>
      <c r="FN353" s="49">
        <f t="shared" ref="FN353:FO353" si="1636">FN354+FN355+FN356+FN357+FN358+FN359</f>
        <v>0</v>
      </c>
      <c r="FO353" s="49">
        <f t="shared" si="1636"/>
        <v>0</v>
      </c>
      <c r="FP353" s="48"/>
      <c r="FQ353" s="49">
        <f t="shared" ref="FQ353:FR353" si="1637">FQ354+FQ355+FQ356+FQ357+FQ358+FQ359</f>
        <v>0</v>
      </c>
      <c r="FR353" s="49">
        <f t="shared" si="1637"/>
        <v>0</v>
      </c>
      <c r="FS353" s="48"/>
      <c r="FT353" s="49"/>
      <c r="FU353" s="49"/>
      <c r="FV353" s="48"/>
      <c r="FW353" s="49"/>
      <c r="FX353" s="49"/>
      <c r="FY353" s="48"/>
      <c r="FZ353" s="49"/>
      <c r="GA353" s="49"/>
      <c r="GB353" s="48"/>
      <c r="GC353" s="49"/>
      <c r="GD353" s="49"/>
      <c r="GE353" s="48"/>
      <c r="GF353" s="49"/>
      <c r="GG353" s="49"/>
      <c r="GH353" s="48"/>
      <c r="GI353" s="49"/>
      <c r="GJ353" s="49"/>
      <c r="GK353" s="48"/>
      <c r="GL353" s="49">
        <f t="shared" ref="GL353:GM353" si="1638">GL354+GL355+GL356+GL357+GL358+GL359</f>
        <v>0</v>
      </c>
      <c r="GM353" s="49">
        <f t="shared" si="1638"/>
        <v>0</v>
      </c>
      <c r="GN353" s="48"/>
      <c r="GO353" s="49">
        <f t="shared" ref="GO353:GQ353" si="1639">GO354+GO355+GO356+GO357+GO358+GO359</f>
        <v>0</v>
      </c>
      <c r="GP353" s="49">
        <f t="shared" si="1639"/>
        <v>0</v>
      </c>
      <c r="GQ353" s="49">
        <f t="shared" si="1639"/>
        <v>0</v>
      </c>
      <c r="GR353" s="49">
        <f t="shared" ref="GR353:GT353" si="1640">GR354+GR355+GR356+GR357+GR358+GR359</f>
        <v>0</v>
      </c>
      <c r="GS353" s="49">
        <f t="shared" si="1640"/>
        <v>0</v>
      </c>
      <c r="GT353" s="49">
        <f t="shared" si="1640"/>
        <v>0</v>
      </c>
      <c r="GU353" s="49"/>
      <c r="GV353" s="49"/>
      <c r="GW353" s="48"/>
      <c r="GX353" s="49"/>
      <c r="GY353" s="49"/>
      <c r="GZ353" s="48"/>
      <c r="HA353" s="49"/>
      <c r="HB353" s="49"/>
      <c r="HC353" s="48"/>
      <c r="HD353" s="49"/>
      <c r="HE353" s="49"/>
      <c r="HF353" s="48"/>
      <c r="HG353" s="49"/>
      <c r="HH353" s="49"/>
      <c r="HI353" s="48"/>
      <c r="HJ353" s="49"/>
      <c r="HK353" s="49"/>
      <c r="HL353" s="48"/>
      <c r="HM353" s="49"/>
      <c r="HN353" s="49"/>
      <c r="HO353" s="48"/>
      <c r="HP353" s="49"/>
      <c r="HQ353" s="49"/>
      <c r="HR353" s="48"/>
      <c r="HS353" s="49"/>
      <c r="HT353" s="49"/>
      <c r="HU353" s="48"/>
    </row>
    <row r="354" spans="1:229" s="18" customFormat="1" ht="21.75" customHeight="1" x14ac:dyDescent="0.25">
      <c r="A354" s="27" t="s">
        <v>276</v>
      </c>
      <c r="B354" s="159">
        <f t="shared" si="1500"/>
        <v>147754.97982000001</v>
      </c>
      <c r="C354" s="159">
        <f t="shared" si="1501"/>
        <v>99280.227899999998</v>
      </c>
      <c r="D354" s="42">
        <f t="shared" si="230"/>
        <v>67.192475015695891</v>
      </c>
      <c r="E354" s="42"/>
      <c r="F354" s="42"/>
      <c r="G354" s="42"/>
      <c r="H354" s="46"/>
      <c r="I354" s="46"/>
      <c r="J354" s="42"/>
      <c r="K354" s="46"/>
      <c r="L354" s="46"/>
      <c r="M354" s="42"/>
      <c r="N354" s="46"/>
      <c r="O354" s="46"/>
      <c r="P354" s="42"/>
      <c r="Q354" s="46"/>
      <c r="R354" s="46"/>
      <c r="S354" s="42"/>
      <c r="T354" s="46"/>
      <c r="U354" s="46"/>
      <c r="V354" s="42"/>
      <c r="W354" s="42"/>
      <c r="X354" s="42"/>
      <c r="Y354" s="42"/>
      <c r="Z354" s="42"/>
      <c r="AA354" s="42"/>
      <c r="AB354" s="42"/>
      <c r="AC354" s="46">
        <v>0</v>
      </c>
      <c r="AD354" s="46">
        <v>0</v>
      </c>
      <c r="AE354" s="42"/>
      <c r="AF354" s="46"/>
      <c r="AG354" s="46"/>
      <c r="AH354" s="46"/>
      <c r="AI354" s="46"/>
      <c r="AJ354" s="46"/>
      <c r="AK354" s="42"/>
      <c r="AL354" s="46">
        <v>51.020400000000002</v>
      </c>
      <c r="AM354" s="46">
        <v>51.020400000000002</v>
      </c>
      <c r="AN354" s="42">
        <f t="shared" si="1599"/>
        <v>100</v>
      </c>
      <c r="AO354" s="46">
        <v>42.193860000000001</v>
      </c>
      <c r="AP354" s="46">
        <v>42.193860000000001</v>
      </c>
      <c r="AQ354" s="42">
        <f>AP354/AO354*100</f>
        <v>100</v>
      </c>
      <c r="AR354" s="46"/>
      <c r="AS354" s="46"/>
      <c r="AT354" s="42"/>
      <c r="AU354" s="46"/>
      <c r="AV354" s="46"/>
      <c r="AW354" s="42"/>
      <c r="AX354" s="42"/>
      <c r="AY354" s="42"/>
      <c r="AZ354" s="42"/>
      <c r="BA354" s="46">
        <v>0</v>
      </c>
      <c r="BB354" s="46"/>
      <c r="BC354" s="42"/>
      <c r="BD354" s="46">
        <v>20013.5</v>
      </c>
      <c r="BE354" s="42">
        <v>12625.52872</v>
      </c>
      <c r="BF354" s="46">
        <f t="shared" si="149"/>
        <v>63.085061183701008</v>
      </c>
      <c r="BG354" s="46"/>
      <c r="BH354" s="139"/>
      <c r="BI354" s="139"/>
      <c r="BJ354" s="46"/>
      <c r="BK354" s="139"/>
      <c r="BL354" s="139"/>
      <c r="BM354" s="46">
        <v>3510.3</v>
      </c>
      <c r="BN354" s="46">
        <v>1956.5938799999999</v>
      </c>
      <c r="BO354" s="46">
        <f t="shared" si="152"/>
        <v>55.73865139731646</v>
      </c>
      <c r="BP354" s="46">
        <v>560</v>
      </c>
      <c r="BQ354" s="46">
        <v>160</v>
      </c>
      <c r="BR354" s="46">
        <f t="shared" si="1605"/>
        <v>28.571428571428569</v>
      </c>
      <c r="BS354" s="46"/>
      <c r="BT354" s="139"/>
      <c r="BU354" s="139"/>
      <c r="BV354" s="46"/>
      <c r="BW354" s="139"/>
      <c r="BX354" s="139"/>
      <c r="BY354" s="46"/>
      <c r="BZ354" s="139"/>
      <c r="CA354" s="139"/>
      <c r="CB354" s="46"/>
      <c r="CC354" s="139"/>
      <c r="CD354" s="139"/>
      <c r="CE354" s="46"/>
      <c r="CF354" s="139"/>
      <c r="CG354" s="139"/>
      <c r="CH354" s="46"/>
      <c r="CI354" s="139"/>
      <c r="CJ354" s="139"/>
      <c r="CK354" s="46"/>
      <c r="CL354" s="139"/>
      <c r="CM354" s="139"/>
      <c r="CN354" s="46">
        <v>104.4</v>
      </c>
      <c r="CO354" s="139"/>
      <c r="CP354" s="46"/>
      <c r="CQ354" s="46"/>
      <c r="CR354" s="139"/>
      <c r="CS354" s="139"/>
      <c r="CT354" s="46"/>
      <c r="CU354" s="139"/>
      <c r="CV354" s="139"/>
      <c r="CW354" s="46">
        <v>3874.2</v>
      </c>
      <c r="CX354" s="46">
        <v>2643.6130800000001</v>
      </c>
      <c r="CY354" s="46">
        <f t="shared" si="159"/>
        <v>68.236360538949981</v>
      </c>
      <c r="CZ354" s="46"/>
      <c r="DA354" s="139"/>
      <c r="DB354" s="42"/>
      <c r="DC354" s="46">
        <v>4326.8999999999996</v>
      </c>
      <c r="DD354" s="46">
        <v>2021.6690100000001</v>
      </c>
      <c r="DE354" s="46">
        <f>DD354/DC354*100</f>
        <v>46.723266310753665</v>
      </c>
      <c r="DF354" s="46">
        <v>720</v>
      </c>
      <c r="DG354" s="46">
        <v>187</v>
      </c>
      <c r="DH354" s="46">
        <f t="shared" si="1611"/>
        <v>25.972222222222225</v>
      </c>
      <c r="DI354" s="46">
        <v>5000</v>
      </c>
      <c r="DJ354" s="46">
        <v>2000</v>
      </c>
      <c r="DK354" s="46">
        <f t="shared" si="1613"/>
        <v>40</v>
      </c>
      <c r="DL354" s="46">
        <v>33512.643349999998</v>
      </c>
      <c r="DM354" s="46">
        <v>2374.5617400000001</v>
      </c>
      <c r="DN354" s="46">
        <f t="shared" si="1615"/>
        <v>7.0855698107741185</v>
      </c>
      <c r="DO354" s="46"/>
      <c r="DP354" s="139"/>
      <c r="DQ354" s="139"/>
      <c r="DR354" s="46"/>
      <c r="DS354" s="139"/>
      <c r="DT354" s="139"/>
      <c r="DU354" s="46"/>
      <c r="DV354" s="139"/>
      <c r="DW354" s="139"/>
      <c r="DX354" s="46"/>
      <c r="DY354" s="139"/>
      <c r="DZ354" s="139"/>
      <c r="EA354" s="46"/>
      <c r="EB354" s="46"/>
      <c r="EC354" s="46"/>
      <c r="ED354" s="46"/>
      <c r="EE354" s="46"/>
      <c r="EF354" s="93"/>
      <c r="EG354" s="46"/>
      <c r="EH354" s="46"/>
      <c r="EI354" s="46"/>
      <c r="EJ354" s="46">
        <v>67192.247209999987</v>
      </c>
      <c r="EK354" s="46">
        <v>67192.247209999987</v>
      </c>
      <c r="EL354" s="46">
        <f t="shared" si="1624"/>
        <v>100</v>
      </c>
      <c r="EM354" s="46">
        <v>4214.4750000000004</v>
      </c>
      <c r="EN354" s="46">
        <v>3392.8</v>
      </c>
      <c r="EO354" s="46">
        <f t="shared" si="1626"/>
        <v>80.50350280877214</v>
      </c>
      <c r="EP354" s="46"/>
      <c r="EQ354" s="46"/>
      <c r="ER354" s="46"/>
      <c r="ES354" s="46"/>
      <c r="ET354" s="46"/>
      <c r="EU354" s="46"/>
      <c r="EV354" s="46">
        <v>0</v>
      </c>
      <c r="EW354" s="46">
        <v>0</v>
      </c>
      <c r="EX354" s="42"/>
      <c r="EY354" s="46"/>
      <c r="EZ354" s="46"/>
      <c r="FA354" s="42"/>
      <c r="FB354" s="46"/>
      <c r="FC354" s="46"/>
      <c r="FD354" s="42"/>
      <c r="FE354" s="46"/>
      <c r="FF354" s="46"/>
      <c r="FG354" s="42"/>
      <c r="FH354" s="46">
        <v>3000</v>
      </c>
      <c r="FI354" s="46">
        <v>3000</v>
      </c>
      <c r="FJ354" s="42">
        <f t="shared" si="1633"/>
        <v>100</v>
      </c>
      <c r="FK354" s="46">
        <v>1633.1</v>
      </c>
      <c r="FL354" s="46">
        <v>1633</v>
      </c>
      <c r="FM354" s="42">
        <f t="shared" si="1635"/>
        <v>99.993876676259873</v>
      </c>
      <c r="FN354" s="46"/>
      <c r="FO354" s="46"/>
      <c r="FP354" s="42"/>
      <c r="FQ354" s="46"/>
      <c r="FR354" s="46"/>
      <c r="FS354" s="42"/>
      <c r="FT354" s="46"/>
      <c r="FU354" s="46"/>
      <c r="FV354" s="42"/>
      <c r="FW354" s="46"/>
      <c r="FX354" s="46"/>
      <c r="FY354" s="42"/>
      <c r="FZ354" s="46"/>
      <c r="GA354" s="46"/>
      <c r="GB354" s="42"/>
      <c r="GC354" s="46"/>
      <c r="GD354" s="46"/>
      <c r="GE354" s="42"/>
      <c r="GF354" s="46"/>
      <c r="GG354" s="46"/>
      <c r="GH354" s="42"/>
      <c r="GI354" s="46"/>
      <c r="GJ354" s="46"/>
      <c r="GK354" s="42"/>
      <c r="GL354" s="46"/>
      <c r="GM354" s="46"/>
      <c r="GN354" s="42"/>
      <c r="GO354" s="46"/>
      <c r="GP354" s="139"/>
      <c r="GQ354" s="139"/>
      <c r="GR354" s="46"/>
      <c r="GS354" s="139"/>
      <c r="GT354" s="139"/>
      <c r="GU354" s="46"/>
      <c r="GV354" s="46"/>
      <c r="GW354" s="42"/>
      <c r="GX354" s="46"/>
      <c r="GY354" s="46"/>
      <c r="GZ354" s="42"/>
      <c r="HA354" s="46"/>
      <c r="HB354" s="46"/>
      <c r="HC354" s="42"/>
      <c r="HD354" s="46"/>
      <c r="HE354" s="46"/>
      <c r="HF354" s="42"/>
      <c r="HG354" s="46"/>
      <c r="HH354" s="46"/>
      <c r="HI354" s="42"/>
      <c r="HJ354" s="46"/>
      <c r="HK354" s="46"/>
      <c r="HL354" s="42"/>
      <c r="HM354" s="46"/>
      <c r="HN354" s="46"/>
      <c r="HO354" s="42"/>
      <c r="HP354" s="46"/>
      <c r="HQ354" s="46"/>
      <c r="HR354" s="42"/>
      <c r="HS354" s="46"/>
      <c r="HT354" s="46"/>
      <c r="HU354" s="42"/>
    </row>
    <row r="355" spans="1:229" s="18" customFormat="1" ht="15.75" x14ac:dyDescent="0.25">
      <c r="A355" s="23" t="s">
        <v>261</v>
      </c>
      <c r="B355" s="159">
        <f t="shared" si="1500"/>
        <v>0</v>
      </c>
      <c r="C355" s="159">
        <f t="shared" si="1501"/>
        <v>0</v>
      </c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143"/>
      <c r="BE355" s="143"/>
      <c r="BF355" s="143"/>
      <c r="BG355" s="42"/>
      <c r="BH355" s="42"/>
      <c r="BI355" s="140"/>
      <c r="BJ355" s="42"/>
      <c r="BK355" s="42"/>
      <c r="BL355" s="140"/>
      <c r="BM355" s="42"/>
      <c r="BN355" s="42"/>
      <c r="BO355" s="140"/>
      <c r="BP355" s="42"/>
      <c r="BQ355" s="42"/>
      <c r="BR355" s="140"/>
      <c r="BS355" s="42"/>
      <c r="BT355" s="42"/>
      <c r="BU355" s="140"/>
      <c r="BV355" s="42"/>
      <c r="BW355" s="42"/>
      <c r="BX355" s="140"/>
      <c r="BY355" s="42"/>
      <c r="BZ355" s="42"/>
      <c r="CA355" s="140"/>
      <c r="CB355" s="42"/>
      <c r="CC355" s="42"/>
      <c r="CD355" s="140"/>
      <c r="CE355" s="42"/>
      <c r="CF355" s="42"/>
      <c r="CG355" s="140"/>
      <c r="CH355" s="42"/>
      <c r="CI355" s="42"/>
      <c r="CJ355" s="140"/>
      <c r="CK355" s="42"/>
      <c r="CL355" s="42"/>
      <c r="CM355" s="140"/>
      <c r="CN355" s="42"/>
      <c r="CO355" s="42"/>
      <c r="CP355" s="46"/>
      <c r="CQ355" s="46"/>
      <c r="CR355" s="42"/>
      <c r="CS355" s="140"/>
      <c r="CT355" s="46"/>
      <c r="CU355" s="42"/>
      <c r="CV355" s="140"/>
      <c r="CW355" s="46"/>
      <c r="CX355" s="42"/>
      <c r="CY355" s="140"/>
      <c r="CZ355" s="46"/>
      <c r="DA355" s="42"/>
      <c r="DB355" s="42"/>
      <c r="DC355" s="46"/>
      <c r="DD355" s="42"/>
      <c r="DE355" s="140"/>
      <c r="DF355" s="46"/>
      <c r="DG355" s="42"/>
      <c r="DH355" s="140"/>
      <c r="DI355" s="42"/>
      <c r="DJ355" s="42"/>
      <c r="DK355" s="140"/>
      <c r="DL355" s="42"/>
      <c r="DM355" s="42"/>
      <c r="DN355" s="140"/>
      <c r="DO355" s="46"/>
      <c r="DP355" s="42"/>
      <c r="DQ355" s="140"/>
      <c r="DR355" s="46"/>
      <c r="DS355" s="42"/>
      <c r="DT355" s="140"/>
      <c r="DU355" s="46"/>
      <c r="DV355" s="42"/>
      <c r="DW355" s="140"/>
      <c r="DX355" s="46"/>
      <c r="DY355" s="42"/>
      <c r="DZ355" s="140"/>
      <c r="EA355" s="42"/>
      <c r="EB355" s="42"/>
      <c r="EC355" s="140"/>
      <c r="ED355" s="42"/>
      <c r="EE355" s="42"/>
      <c r="EF355" s="93"/>
      <c r="EG355" s="42"/>
      <c r="EH355" s="42"/>
      <c r="EI355" s="140"/>
      <c r="EJ355" s="42"/>
      <c r="EK355" s="42"/>
      <c r="EL355" s="140"/>
      <c r="EM355" s="42"/>
      <c r="EN355" s="42"/>
      <c r="EO355" s="140"/>
      <c r="EP355" s="42"/>
      <c r="EQ355" s="42"/>
      <c r="ER355" s="140"/>
      <c r="ES355" s="42"/>
      <c r="ET355" s="42"/>
      <c r="EU355" s="140"/>
      <c r="EV355" s="42"/>
      <c r="EW355" s="42"/>
      <c r="EX355" s="42"/>
      <c r="EY355" s="42"/>
      <c r="EZ355" s="42"/>
      <c r="FA355" s="42"/>
      <c r="FB355" s="42"/>
      <c r="FC355" s="42"/>
      <c r="FD355" s="42"/>
      <c r="FE355" s="42"/>
      <c r="FF355" s="42"/>
      <c r="FG355" s="42"/>
      <c r="FH355" s="42"/>
      <c r="FI355" s="42"/>
      <c r="FJ355" s="42"/>
      <c r="FK355" s="42"/>
      <c r="FL355" s="42"/>
      <c r="FM355" s="42"/>
      <c r="FN355" s="42"/>
      <c r="FO355" s="42"/>
      <c r="FP355" s="42"/>
      <c r="FQ355" s="42"/>
      <c r="FR355" s="42"/>
      <c r="FS355" s="42"/>
      <c r="FT355" s="42"/>
      <c r="FU355" s="42"/>
      <c r="FV355" s="42"/>
      <c r="FW355" s="42"/>
      <c r="FX355" s="42"/>
      <c r="FY355" s="42"/>
      <c r="FZ355" s="42"/>
      <c r="GA355" s="42"/>
      <c r="GB355" s="42"/>
      <c r="GC355" s="42"/>
      <c r="GD355" s="42"/>
      <c r="GE355" s="42"/>
      <c r="GF355" s="42"/>
      <c r="GG355" s="42"/>
      <c r="GH355" s="42"/>
      <c r="GI355" s="42"/>
      <c r="GJ355" s="42"/>
      <c r="GK355" s="42"/>
      <c r="GL355" s="42"/>
      <c r="GM355" s="42"/>
      <c r="GN355" s="42"/>
      <c r="GO355" s="46"/>
      <c r="GP355" s="42"/>
      <c r="GQ355" s="140"/>
      <c r="GR355" s="46"/>
      <c r="GS355" s="42"/>
      <c r="GT355" s="140"/>
      <c r="GU355" s="42"/>
      <c r="GV355" s="42"/>
      <c r="GW355" s="42"/>
      <c r="GX355" s="42"/>
      <c r="GY355" s="42"/>
      <c r="GZ355" s="42"/>
      <c r="HA355" s="42"/>
      <c r="HB355" s="42"/>
      <c r="HC355" s="42"/>
      <c r="HD355" s="42"/>
      <c r="HE355" s="42"/>
      <c r="HF355" s="42"/>
      <c r="HG355" s="42"/>
      <c r="HH355" s="42"/>
      <c r="HI355" s="42"/>
      <c r="HJ355" s="42"/>
      <c r="HK355" s="42"/>
      <c r="HL355" s="42"/>
      <c r="HM355" s="42"/>
      <c r="HN355" s="42"/>
      <c r="HO355" s="42"/>
      <c r="HP355" s="42"/>
      <c r="HQ355" s="42"/>
      <c r="HR355" s="42"/>
      <c r="HS355" s="42"/>
      <c r="HT355" s="42"/>
      <c r="HU355" s="42"/>
    </row>
    <row r="356" spans="1:229" s="18" customFormat="1" ht="15.75" x14ac:dyDescent="0.25">
      <c r="A356" s="23" t="s">
        <v>545</v>
      </c>
      <c r="B356" s="159">
        <f t="shared" si="1500"/>
        <v>1869</v>
      </c>
      <c r="C356" s="159">
        <f t="shared" si="1501"/>
        <v>1869</v>
      </c>
      <c r="D356" s="42">
        <f t="shared" si="230"/>
        <v>100</v>
      </c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143"/>
      <c r="BE356" s="143"/>
      <c r="BF356" s="143"/>
      <c r="BG356" s="42"/>
      <c r="BH356" s="42"/>
      <c r="BI356" s="140"/>
      <c r="BJ356" s="42"/>
      <c r="BK356" s="42"/>
      <c r="BL356" s="140"/>
      <c r="BM356" s="42"/>
      <c r="BN356" s="42"/>
      <c r="BO356" s="140"/>
      <c r="BP356" s="42"/>
      <c r="BQ356" s="42"/>
      <c r="BR356" s="140"/>
      <c r="BS356" s="42"/>
      <c r="BT356" s="42"/>
      <c r="BU356" s="140"/>
      <c r="BV356" s="42"/>
      <c r="BW356" s="42"/>
      <c r="BX356" s="140"/>
      <c r="BY356" s="42"/>
      <c r="BZ356" s="42"/>
      <c r="CA356" s="140"/>
      <c r="CB356" s="42"/>
      <c r="CC356" s="42"/>
      <c r="CD356" s="140"/>
      <c r="CE356" s="42"/>
      <c r="CF356" s="42"/>
      <c r="CG356" s="140"/>
      <c r="CH356" s="42"/>
      <c r="CI356" s="42"/>
      <c r="CJ356" s="140"/>
      <c r="CK356" s="42"/>
      <c r="CL356" s="42"/>
      <c r="CM356" s="140"/>
      <c r="CN356" s="42"/>
      <c r="CO356" s="42"/>
      <c r="CP356" s="46"/>
      <c r="CQ356" s="46"/>
      <c r="CR356" s="42"/>
      <c r="CS356" s="140"/>
      <c r="CT356" s="46"/>
      <c r="CU356" s="42"/>
      <c r="CV356" s="140"/>
      <c r="CW356" s="46"/>
      <c r="CX356" s="42"/>
      <c r="CY356" s="140"/>
      <c r="CZ356" s="46">
        <v>1869</v>
      </c>
      <c r="DA356" s="42">
        <v>1869</v>
      </c>
      <c r="DB356" s="42">
        <f t="shared" si="1327"/>
        <v>100</v>
      </c>
      <c r="DC356" s="46"/>
      <c r="DD356" s="42"/>
      <c r="DE356" s="140"/>
      <c r="DF356" s="46"/>
      <c r="DG356" s="42"/>
      <c r="DH356" s="140"/>
      <c r="DI356" s="42"/>
      <c r="DJ356" s="42"/>
      <c r="DK356" s="140"/>
      <c r="DL356" s="42"/>
      <c r="DM356" s="42"/>
      <c r="DN356" s="140"/>
      <c r="DO356" s="46"/>
      <c r="DP356" s="42"/>
      <c r="DQ356" s="140"/>
      <c r="DR356" s="46"/>
      <c r="DS356" s="42"/>
      <c r="DT356" s="140"/>
      <c r="DU356" s="46"/>
      <c r="DV356" s="42"/>
      <c r="DW356" s="140"/>
      <c r="DX356" s="46"/>
      <c r="DY356" s="42"/>
      <c r="DZ356" s="140"/>
      <c r="EA356" s="42"/>
      <c r="EB356" s="42"/>
      <c r="EC356" s="140"/>
      <c r="ED356" s="42"/>
      <c r="EE356" s="42"/>
      <c r="EF356" s="93"/>
      <c r="EG356" s="42"/>
      <c r="EH356" s="42"/>
      <c r="EI356" s="140"/>
      <c r="EJ356" s="42"/>
      <c r="EK356" s="42"/>
      <c r="EL356" s="140"/>
      <c r="EM356" s="42"/>
      <c r="EN356" s="42"/>
      <c r="EO356" s="140"/>
      <c r="EP356" s="42"/>
      <c r="EQ356" s="42"/>
      <c r="ER356" s="140"/>
      <c r="ES356" s="42"/>
      <c r="ET356" s="42"/>
      <c r="EU356" s="140"/>
      <c r="EV356" s="42"/>
      <c r="EW356" s="42"/>
      <c r="EX356" s="42"/>
      <c r="EY356" s="42"/>
      <c r="EZ356" s="42"/>
      <c r="FA356" s="42"/>
      <c r="FB356" s="42"/>
      <c r="FC356" s="42"/>
      <c r="FD356" s="42"/>
      <c r="FE356" s="42"/>
      <c r="FF356" s="42"/>
      <c r="FG356" s="42"/>
      <c r="FH356" s="42"/>
      <c r="FI356" s="42"/>
      <c r="FJ356" s="42"/>
      <c r="FK356" s="42"/>
      <c r="FL356" s="42"/>
      <c r="FM356" s="42"/>
      <c r="FN356" s="42"/>
      <c r="FO356" s="42"/>
      <c r="FP356" s="42"/>
      <c r="FQ356" s="42"/>
      <c r="FR356" s="42"/>
      <c r="FS356" s="42"/>
      <c r="FT356" s="42"/>
      <c r="FU356" s="42"/>
      <c r="FV356" s="42"/>
      <c r="FW356" s="42"/>
      <c r="FX356" s="42"/>
      <c r="FY356" s="42"/>
      <c r="FZ356" s="42"/>
      <c r="GA356" s="42"/>
      <c r="GB356" s="42"/>
      <c r="GC356" s="42"/>
      <c r="GD356" s="42"/>
      <c r="GE356" s="42"/>
      <c r="GF356" s="42"/>
      <c r="GG356" s="42"/>
      <c r="GH356" s="42"/>
      <c r="GI356" s="42"/>
      <c r="GJ356" s="42"/>
      <c r="GK356" s="42"/>
      <c r="GL356" s="42"/>
      <c r="GM356" s="42"/>
      <c r="GN356" s="42"/>
      <c r="GO356" s="46"/>
      <c r="GP356" s="42"/>
      <c r="GQ356" s="140"/>
      <c r="GR356" s="46"/>
      <c r="GS356" s="42"/>
      <c r="GT356" s="140"/>
      <c r="GU356" s="42"/>
      <c r="GV356" s="42"/>
      <c r="GW356" s="42"/>
      <c r="GX356" s="42"/>
      <c r="GY356" s="42"/>
      <c r="GZ356" s="42"/>
      <c r="HA356" s="42"/>
      <c r="HB356" s="42"/>
      <c r="HC356" s="42"/>
      <c r="HD356" s="42"/>
      <c r="HE356" s="42"/>
      <c r="HF356" s="42"/>
      <c r="HG356" s="42"/>
      <c r="HH356" s="42"/>
      <c r="HI356" s="42"/>
      <c r="HJ356" s="42"/>
      <c r="HK356" s="42"/>
      <c r="HL356" s="42"/>
      <c r="HM356" s="42"/>
      <c r="HN356" s="42"/>
      <c r="HO356" s="42"/>
      <c r="HP356" s="42"/>
      <c r="HQ356" s="42"/>
      <c r="HR356" s="42"/>
      <c r="HS356" s="42"/>
      <c r="HT356" s="42"/>
      <c r="HU356" s="42"/>
    </row>
    <row r="357" spans="1:229" s="18" customFormat="1" ht="15.75" x14ac:dyDescent="0.25">
      <c r="A357" s="23" t="s">
        <v>332</v>
      </c>
      <c r="B357" s="159">
        <f t="shared" si="1500"/>
        <v>8820</v>
      </c>
      <c r="C357" s="159">
        <f t="shared" si="1501"/>
        <v>7319.9999200000002</v>
      </c>
      <c r="D357" s="42">
        <f t="shared" si="230"/>
        <v>82.993196371882078</v>
      </c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>
        <v>1500</v>
      </c>
      <c r="AY357" s="42"/>
      <c r="AZ357" s="42">
        <f t="shared" si="1502"/>
        <v>0</v>
      </c>
      <c r="BA357" s="42"/>
      <c r="BB357" s="42"/>
      <c r="BC357" s="42"/>
      <c r="BD357" s="143"/>
      <c r="BE357" s="143"/>
      <c r="BF357" s="143"/>
      <c r="BG357" s="42"/>
      <c r="BH357" s="42"/>
      <c r="BI357" s="140"/>
      <c r="BJ357" s="42"/>
      <c r="BK357" s="42"/>
      <c r="BL357" s="140"/>
      <c r="BM357" s="42"/>
      <c r="BN357" s="42"/>
      <c r="BO357" s="140"/>
      <c r="BP357" s="42"/>
      <c r="BQ357" s="42"/>
      <c r="BR357" s="140"/>
      <c r="BS357" s="42"/>
      <c r="BT357" s="42"/>
      <c r="BU357" s="140"/>
      <c r="BV357" s="42"/>
      <c r="BW357" s="42"/>
      <c r="BX357" s="140"/>
      <c r="BY357" s="42"/>
      <c r="BZ357" s="42"/>
      <c r="CA357" s="140"/>
      <c r="CB357" s="42"/>
      <c r="CC357" s="42"/>
      <c r="CD357" s="140"/>
      <c r="CE357" s="42"/>
      <c r="CF357" s="42"/>
      <c r="CG357" s="140"/>
      <c r="CH357" s="42"/>
      <c r="CI357" s="42"/>
      <c r="CJ357" s="140"/>
      <c r="CK357" s="42"/>
      <c r="CL357" s="42"/>
      <c r="CM357" s="140"/>
      <c r="CN357" s="42"/>
      <c r="CO357" s="42"/>
      <c r="CP357" s="46"/>
      <c r="CQ357" s="46"/>
      <c r="CR357" s="42"/>
      <c r="CS357" s="140"/>
      <c r="CT357" s="46"/>
      <c r="CU357" s="42"/>
      <c r="CV357" s="140"/>
      <c r="CW357" s="46"/>
      <c r="CX357" s="42"/>
      <c r="CY357" s="140"/>
      <c r="CZ357" s="46">
        <v>7320</v>
      </c>
      <c r="DA357" s="42">
        <v>7319.9999200000002</v>
      </c>
      <c r="DB357" s="42">
        <f t="shared" si="1327"/>
        <v>99.99999890710383</v>
      </c>
      <c r="DC357" s="46"/>
      <c r="DD357" s="42"/>
      <c r="DE357" s="140"/>
      <c r="DF357" s="46"/>
      <c r="DG357" s="42"/>
      <c r="DH357" s="140"/>
      <c r="DI357" s="42"/>
      <c r="DJ357" s="42"/>
      <c r="DK357" s="140"/>
      <c r="DL357" s="42"/>
      <c r="DM357" s="42"/>
      <c r="DN357" s="140"/>
      <c r="DO357" s="46"/>
      <c r="DP357" s="42"/>
      <c r="DQ357" s="140"/>
      <c r="DR357" s="46"/>
      <c r="DS357" s="42"/>
      <c r="DT357" s="140"/>
      <c r="DU357" s="46"/>
      <c r="DV357" s="42"/>
      <c r="DW357" s="140"/>
      <c r="DX357" s="46"/>
      <c r="DY357" s="42"/>
      <c r="DZ357" s="140"/>
      <c r="EA357" s="42"/>
      <c r="EB357" s="42"/>
      <c r="EC357" s="140"/>
      <c r="ED357" s="42"/>
      <c r="EE357" s="42"/>
      <c r="EF357" s="93"/>
      <c r="EG357" s="42"/>
      <c r="EH357" s="42"/>
      <c r="EI357" s="140"/>
      <c r="EJ357" s="42"/>
      <c r="EK357" s="42"/>
      <c r="EL357" s="140"/>
      <c r="EM357" s="42"/>
      <c r="EN357" s="42"/>
      <c r="EO357" s="140"/>
      <c r="EP357" s="42"/>
      <c r="EQ357" s="42"/>
      <c r="ER357" s="140"/>
      <c r="ES357" s="42"/>
      <c r="ET357" s="42"/>
      <c r="EU357" s="140"/>
      <c r="EV357" s="42"/>
      <c r="EW357" s="42"/>
      <c r="EX357" s="42"/>
      <c r="EY357" s="42"/>
      <c r="EZ357" s="42"/>
      <c r="FA357" s="42"/>
      <c r="FB357" s="42"/>
      <c r="FC357" s="42"/>
      <c r="FD357" s="42"/>
      <c r="FE357" s="42"/>
      <c r="FF357" s="42"/>
      <c r="FG357" s="42"/>
      <c r="FH357" s="42"/>
      <c r="FI357" s="42"/>
      <c r="FJ357" s="42"/>
      <c r="FK357" s="42"/>
      <c r="FL357" s="42"/>
      <c r="FM357" s="42"/>
      <c r="FN357" s="42"/>
      <c r="FO357" s="42"/>
      <c r="FP357" s="42"/>
      <c r="FQ357" s="42"/>
      <c r="FR357" s="42"/>
      <c r="FS357" s="42"/>
      <c r="FT357" s="42"/>
      <c r="FU357" s="42"/>
      <c r="FV357" s="42"/>
      <c r="FW357" s="42"/>
      <c r="FX357" s="42"/>
      <c r="FY357" s="42"/>
      <c r="FZ357" s="42"/>
      <c r="GA357" s="42"/>
      <c r="GB357" s="42"/>
      <c r="GC357" s="42"/>
      <c r="GD357" s="42"/>
      <c r="GE357" s="42"/>
      <c r="GF357" s="42"/>
      <c r="GG357" s="42"/>
      <c r="GH357" s="42"/>
      <c r="GI357" s="42"/>
      <c r="GJ357" s="42"/>
      <c r="GK357" s="42"/>
      <c r="GL357" s="42"/>
      <c r="GM357" s="42"/>
      <c r="GN357" s="42"/>
      <c r="GO357" s="46"/>
      <c r="GP357" s="42"/>
      <c r="GQ357" s="140"/>
      <c r="GR357" s="46"/>
      <c r="GS357" s="42"/>
      <c r="GT357" s="140"/>
      <c r="GU357" s="42"/>
      <c r="GV357" s="42"/>
      <c r="GW357" s="42"/>
      <c r="GX357" s="42"/>
      <c r="GY357" s="42"/>
      <c r="GZ357" s="42"/>
      <c r="HA357" s="42"/>
      <c r="HB357" s="42"/>
      <c r="HC357" s="42"/>
      <c r="HD357" s="42"/>
      <c r="HE357" s="42"/>
      <c r="HF357" s="42"/>
      <c r="HG357" s="42"/>
      <c r="HH357" s="42"/>
      <c r="HI357" s="42"/>
      <c r="HJ357" s="42"/>
      <c r="HK357" s="42"/>
      <c r="HL357" s="42"/>
      <c r="HM357" s="42"/>
      <c r="HN357" s="42"/>
      <c r="HO357" s="42"/>
      <c r="HP357" s="42"/>
      <c r="HQ357" s="42"/>
      <c r="HR357" s="42"/>
      <c r="HS357" s="42"/>
      <c r="HT357" s="42"/>
      <c r="HU357" s="42"/>
    </row>
    <row r="358" spans="1:229" s="18" customFormat="1" ht="15.75" x14ac:dyDescent="0.25">
      <c r="A358" s="23" t="s">
        <v>334</v>
      </c>
      <c r="B358" s="159">
        <f t="shared" si="1500"/>
        <v>5972.9919799999998</v>
      </c>
      <c r="C358" s="159">
        <f t="shared" si="1501"/>
        <v>5972.9919799999998</v>
      </c>
      <c r="D358" s="42">
        <f t="shared" si="230"/>
        <v>100</v>
      </c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143"/>
      <c r="BE358" s="143"/>
      <c r="BF358" s="143"/>
      <c r="BG358" s="42"/>
      <c r="BH358" s="42"/>
      <c r="BI358" s="140"/>
      <c r="BJ358" s="42"/>
      <c r="BK358" s="42"/>
      <c r="BL358" s="140"/>
      <c r="BM358" s="42"/>
      <c r="BN358" s="42"/>
      <c r="BO358" s="140"/>
      <c r="BP358" s="42"/>
      <c r="BQ358" s="42"/>
      <c r="BR358" s="140"/>
      <c r="BS358" s="42"/>
      <c r="BT358" s="42"/>
      <c r="BU358" s="140"/>
      <c r="BV358" s="42"/>
      <c r="BW358" s="42"/>
      <c r="BX358" s="140"/>
      <c r="BY358" s="42"/>
      <c r="BZ358" s="42"/>
      <c r="CA358" s="140"/>
      <c r="CB358" s="42"/>
      <c r="CC358" s="42"/>
      <c r="CD358" s="140"/>
      <c r="CE358" s="42"/>
      <c r="CF358" s="42"/>
      <c r="CG358" s="140"/>
      <c r="CH358" s="42"/>
      <c r="CI358" s="42"/>
      <c r="CJ358" s="140"/>
      <c r="CK358" s="42"/>
      <c r="CL358" s="42"/>
      <c r="CM358" s="140"/>
      <c r="CN358" s="42"/>
      <c r="CO358" s="42"/>
      <c r="CP358" s="46"/>
      <c r="CQ358" s="46"/>
      <c r="CR358" s="42"/>
      <c r="CS358" s="140"/>
      <c r="CT358" s="46"/>
      <c r="CU358" s="42"/>
      <c r="CV358" s="140"/>
      <c r="CW358" s="46"/>
      <c r="CX358" s="42"/>
      <c r="CY358" s="140"/>
      <c r="CZ358" s="46">
        <v>4365</v>
      </c>
      <c r="DA358" s="42">
        <v>4365</v>
      </c>
      <c r="DB358" s="42">
        <f t="shared" si="1327"/>
        <v>100</v>
      </c>
      <c r="DC358" s="46"/>
      <c r="DD358" s="42"/>
      <c r="DE358" s="140"/>
      <c r="DF358" s="46"/>
      <c r="DG358" s="42"/>
      <c r="DH358" s="140"/>
      <c r="DI358" s="42"/>
      <c r="DJ358" s="42"/>
      <c r="DK358" s="140"/>
      <c r="DL358" s="42"/>
      <c r="DM358" s="42"/>
      <c r="DN358" s="140"/>
      <c r="DO358" s="46"/>
      <c r="DP358" s="42"/>
      <c r="DQ358" s="140"/>
      <c r="DR358" s="46"/>
      <c r="DS358" s="42"/>
      <c r="DT358" s="140"/>
      <c r="DU358" s="46"/>
      <c r="DV358" s="42"/>
      <c r="DW358" s="140"/>
      <c r="DX358" s="46"/>
      <c r="DY358" s="42"/>
      <c r="DZ358" s="140"/>
      <c r="EA358" s="42"/>
      <c r="EB358" s="42"/>
      <c r="EC358" s="140"/>
      <c r="ED358" s="42">
        <v>1607.99198</v>
      </c>
      <c r="EE358" s="42">
        <v>1607.99198</v>
      </c>
      <c r="EF358" s="93">
        <f>EE358/ED358*100</f>
        <v>100</v>
      </c>
      <c r="EG358" s="42"/>
      <c r="EH358" s="42"/>
      <c r="EI358" s="140"/>
      <c r="EJ358" s="42"/>
      <c r="EK358" s="42"/>
      <c r="EL358" s="140"/>
      <c r="EM358" s="42"/>
      <c r="EN358" s="42"/>
      <c r="EO358" s="140"/>
      <c r="EP358" s="42"/>
      <c r="EQ358" s="42"/>
      <c r="ER358" s="140"/>
      <c r="ES358" s="42"/>
      <c r="ET358" s="42"/>
      <c r="EU358" s="140"/>
      <c r="EV358" s="42"/>
      <c r="EW358" s="42"/>
      <c r="EX358" s="42"/>
      <c r="EY358" s="42"/>
      <c r="EZ358" s="42"/>
      <c r="FA358" s="42"/>
      <c r="FB358" s="42"/>
      <c r="FC358" s="42"/>
      <c r="FD358" s="42"/>
      <c r="FE358" s="42"/>
      <c r="FF358" s="42"/>
      <c r="FG358" s="42"/>
      <c r="FH358" s="42"/>
      <c r="FI358" s="42"/>
      <c r="FJ358" s="42"/>
      <c r="FK358" s="42"/>
      <c r="FL358" s="42"/>
      <c r="FM358" s="42"/>
      <c r="FN358" s="42"/>
      <c r="FO358" s="42"/>
      <c r="FP358" s="42"/>
      <c r="FQ358" s="42"/>
      <c r="FR358" s="42"/>
      <c r="FS358" s="42"/>
      <c r="FT358" s="42"/>
      <c r="FU358" s="42"/>
      <c r="FV358" s="42"/>
      <c r="FW358" s="42"/>
      <c r="FX358" s="42"/>
      <c r="FY358" s="42"/>
      <c r="FZ358" s="42"/>
      <c r="GA358" s="42"/>
      <c r="GB358" s="42"/>
      <c r="GC358" s="42"/>
      <c r="GD358" s="42"/>
      <c r="GE358" s="42"/>
      <c r="GF358" s="42"/>
      <c r="GG358" s="42"/>
      <c r="GH358" s="42"/>
      <c r="GI358" s="42"/>
      <c r="GJ358" s="42"/>
      <c r="GK358" s="42"/>
      <c r="GL358" s="42"/>
      <c r="GM358" s="42"/>
      <c r="GN358" s="42"/>
      <c r="GO358" s="46"/>
      <c r="GP358" s="42"/>
      <c r="GQ358" s="140"/>
      <c r="GR358" s="46"/>
      <c r="GS358" s="42"/>
      <c r="GT358" s="140"/>
      <c r="GU358" s="42"/>
      <c r="GV358" s="42"/>
      <c r="GW358" s="42"/>
      <c r="GX358" s="42"/>
      <c r="GY358" s="42"/>
      <c r="GZ358" s="42"/>
      <c r="HA358" s="42"/>
      <c r="HB358" s="42"/>
      <c r="HC358" s="42"/>
      <c r="HD358" s="42"/>
      <c r="HE358" s="42"/>
      <c r="HF358" s="42"/>
      <c r="HG358" s="42"/>
      <c r="HH358" s="42"/>
      <c r="HI358" s="42"/>
      <c r="HJ358" s="42"/>
      <c r="HK358" s="42"/>
      <c r="HL358" s="42"/>
      <c r="HM358" s="42"/>
      <c r="HN358" s="42"/>
      <c r="HO358" s="42"/>
      <c r="HP358" s="42"/>
      <c r="HQ358" s="42"/>
      <c r="HR358" s="42"/>
      <c r="HS358" s="42"/>
      <c r="HT358" s="42"/>
      <c r="HU358" s="42"/>
    </row>
    <row r="359" spans="1:229" s="18" customFormat="1" ht="15.75" x14ac:dyDescent="0.25">
      <c r="A359" s="23" t="s">
        <v>333</v>
      </c>
      <c r="B359" s="159">
        <f t="shared" si="1500"/>
        <v>11500</v>
      </c>
      <c r="C359" s="159">
        <f t="shared" si="1501"/>
        <v>10000</v>
      </c>
      <c r="D359" s="42">
        <f>C359/B359*100</f>
        <v>86.956521739130437</v>
      </c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>
        <v>1500</v>
      </c>
      <c r="AY359" s="42"/>
      <c r="AZ359" s="42">
        <f t="shared" si="1502"/>
        <v>0</v>
      </c>
      <c r="BA359" s="42">
        <v>10000</v>
      </c>
      <c r="BB359" s="42">
        <v>10000</v>
      </c>
      <c r="BC359" s="42">
        <f>BB359/BA359*100</f>
        <v>100</v>
      </c>
      <c r="BD359" s="143"/>
      <c r="BE359" s="143"/>
      <c r="BF359" s="143"/>
      <c r="BG359" s="42"/>
      <c r="BH359" s="42"/>
      <c r="BI359" s="140"/>
      <c r="BJ359" s="42"/>
      <c r="BK359" s="42"/>
      <c r="BL359" s="140"/>
      <c r="BM359" s="42"/>
      <c r="BN359" s="42"/>
      <c r="BO359" s="140"/>
      <c r="BP359" s="42"/>
      <c r="BQ359" s="42"/>
      <c r="BR359" s="140"/>
      <c r="BS359" s="42"/>
      <c r="BT359" s="42"/>
      <c r="BU359" s="140"/>
      <c r="BV359" s="42"/>
      <c r="BW359" s="42"/>
      <c r="BX359" s="140"/>
      <c r="BY359" s="42"/>
      <c r="BZ359" s="42"/>
      <c r="CA359" s="140"/>
      <c r="CB359" s="42"/>
      <c r="CC359" s="42"/>
      <c r="CD359" s="140"/>
      <c r="CE359" s="42"/>
      <c r="CF359" s="42"/>
      <c r="CG359" s="140"/>
      <c r="CH359" s="42"/>
      <c r="CI359" s="42"/>
      <c r="CJ359" s="140"/>
      <c r="CK359" s="46"/>
      <c r="CL359" s="42"/>
      <c r="CM359" s="140"/>
      <c r="CN359" s="42"/>
      <c r="CO359" s="42"/>
      <c r="CP359" s="46"/>
      <c r="CQ359" s="46"/>
      <c r="CR359" s="42"/>
      <c r="CS359" s="140"/>
      <c r="CT359" s="46"/>
      <c r="CU359" s="42"/>
      <c r="CV359" s="140"/>
      <c r="CW359" s="46"/>
      <c r="CX359" s="42"/>
      <c r="CY359" s="140"/>
      <c r="CZ359" s="46"/>
      <c r="DA359" s="42"/>
      <c r="DB359" s="42"/>
      <c r="DC359" s="46"/>
      <c r="DD359" s="42"/>
      <c r="DE359" s="140"/>
      <c r="DF359" s="46"/>
      <c r="DG359" s="42"/>
      <c r="DH359" s="140"/>
      <c r="DI359" s="42"/>
      <c r="DJ359" s="42"/>
      <c r="DK359" s="140"/>
      <c r="DL359" s="42"/>
      <c r="DM359" s="42"/>
      <c r="DN359" s="140"/>
      <c r="DO359" s="46"/>
      <c r="DP359" s="42"/>
      <c r="DQ359" s="140"/>
      <c r="DR359" s="46"/>
      <c r="DS359" s="42"/>
      <c r="DT359" s="140"/>
      <c r="DU359" s="46"/>
      <c r="DV359" s="42"/>
      <c r="DW359" s="140"/>
      <c r="DX359" s="46"/>
      <c r="DY359" s="42"/>
      <c r="DZ359" s="140"/>
      <c r="EA359" s="42"/>
      <c r="EB359" s="42"/>
      <c r="EC359" s="140"/>
      <c r="ED359" s="42"/>
      <c r="EE359" s="42"/>
      <c r="EF359" s="140"/>
      <c r="EG359" s="42"/>
      <c r="EH359" s="42"/>
      <c r="EI359" s="140"/>
      <c r="EJ359" s="42"/>
      <c r="EK359" s="42"/>
      <c r="EL359" s="140"/>
      <c r="EM359" s="42"/>
      <c r="EN359" s="42"/>
      <c r="EO359" s="140"/>
      <c r="EP359" s="42"/>
      <c r="EQ359" s="42"/>
      <c r="ER359" s="140"/>
      <c r="ES359" s="42"/>
      <c r="ET359" s="42"/>
      <c r="EU359" s="140"/>
      <c r="EV359" s="42"/>
      <c r="EW359" s="42"/>
      <c r="EX359" s="42"/>
      <c r="EY359" s="42"/>
      <c r="EZ359" s="42"/>
      <c r="FA359" s="42"/>
      <c r="FB359" s="42"/>
      <c r="FC359" s="42"/>
      <c r="FD359" s="42"/>
      <c r="FE359" s="42"/>
      <c r="FF359" s="42"/>
      <c r="FG359" s="42"/>
      <c r="FH359" s="42"/>
      <c r="FI359" s="42"/>
      <c r="FJ359" s="42"/>
      <c r="FK359" s="42"/>
      <c r="FL359" s="42"/>
      <c r="FM359" s="42"/>
      <c r="FN359" s="42"/>
      <c r="FO359" s="42"/>
      <c r="FP359" s="42"/>
      <c r="FQ359" s="42"/>
      <c r="FR359" s="42"/>
      <c r="FS359" s="42"/>
      <c r="FT359" s="42"/>
      <c r="FU359" s="42"/>
      <c r="FV359" s="42"/>
      <c r="FW359" s="42"/>
      <c r="FX359" s="42"/>
      <c r="FY359" s="42"/>
      <c r="FZ359" s="42"/>
      <c r="GA359" s="42"/>
      <c r="GB359" s="42"/>
      <c r="GC359" s="42"/>
      <c r="GD359" s="42"/>
      <c r="GE359" s="42"/>
      <c r="GF359" s="42"/>
      <c r="GG359" s="42"/>
      <c r="GH359" s="42"/>
      <c r="GI359" s="42"/>
      <c r="GJ359" s="42"/>
      <c r="GK359" s="42"/>
      <c r="GL359" s="42"/>
      <c r="GM359" s="42"/>
      <c r="GN359" s="42"/>
      <c r="GO359" s="46"/>
      <c r="GP359" s="42"/>
      <c r="GQ359" s="140"/>
      <c r="GR359" s="46"/>
      <c r="GS359" s="42"/>
      <c r="GT359" s="140"/>
      <c r="GU359" s="42"/>
      <c r="GV359" s="42"/>
      <c r="GW359" s="42"/>
      <c r="GX359" s="42"/>
      <c r="GY359" s="42"/>
      <c r="GZ359" s="42"/>
      <c r="HA359" s="42"/>
      <c r="HB359" s="42"/>
      <c r="HC359" s="42"/>
      <c r="HD359" s="42"/>
      <c r="HE359" s="42"/>
      <c r="HF359" s="42"/>
      <c r="HG359" s="42"/>
      <c r="HH359" s="42"/>
      <c r="HI359" s="42"/>
      <c r="HJ359" s="42"/>
      <c r="HK359" s="42"/>
      <c r="HL359" s="42"/>
      <c r="HM359" s="42"/>
      <c r="HN359" s="42"/>
      <c r="HO359" s="42"/>
      <c r="HP359" s="42"/>
      <c r="HQ359" s="42"/>
      <c r="HR359" s="42"/>
      <c r="HS359" s="42"/>
      <c r="HT359" s="42"/>
      <c r="HU359" s="42"/>
    </row>
    <row r="360" spans="1:229" s="19" customFormat="1" ht="31.5" x14ac:dyDescent="0.25">
      <c r="A360" s="22" t="s">
        <v>331</v>
      </c>
      <c r="B360" s="158">
        <f t="shared" si="1500"/>
        <v>101492.04589000001</v>
      </c>
      <c r="C360" s="158">
        <f t="shared" si="1501"/>
        <v>74702.864170000001</v>
      </c>
      <c r="D360" s="48">
        <f t="shared" ref="D360" si="1641">C360/B360*100</f>
        <v>73.604649029309272</v>
      </c>
      <c r="E360" s="49">
        <f t="shared" ref="E360:BE360" si="1642">E361+E362+E363+E364+E365+E367+E368+E369+E370+E371+E372</f>
        <v>0</v>
      </c>
      <c r="F360" s="49">
        <f t="shared" si="1642"/>
        <v>0</v>
      </c>
      <c r="G360" s="49">
        <f t="shared" si="1642"/>
        <v>0</v>
      </c>
      <c r="H360" s="49">
        <f t="shared" si="1642"/>
        <v>0</v>
      </c>
      <c r="I360" s="49">
        <f t="shared" si="1642"/>
        <v>0</v>
      </c>
      <c r="J360" s="49">
        <f t="shared" si="1642"/>
        <v>0</v>
      </c>
      <c r="K360" s="49">
        <f t="shared" ref="K360:M360" si="1643">K361+K362+K363+K364+K365+K367+K368+K369+K370+K371+K372</f>
        <v>0</v>
      </c>
      <c r="L360" s="49">
        <f t="shared" si="1643"/>
        <v>0</v>
      </c>
      <c r="M360" s="49">
        <f t="shared" si="1643"/>
        <v>0</v>
      </c>
      <c r="N360" s="49">
        <f t="shared" ref="N360:P360" si="1644">N361+N362+N363+N364+N365+N367+N368+N369+N370+N371+N372</f>
        <v>0</v>
      </c>
      <c r="O360" s="49">
        <f t="shared" si="1644"/>
        <v>0</v>
      </c>
      <c r="P360" s="49">
        <f t="shared" si="1644"/>
        <v>0</v>
      </c>
      <c r="Q360" s="49">
        <f t="shared" ref="Q360:S360" si="1645">Q361+Q362+Q363+Q364+Q365+Q367+Q368+Q369+Q370+Q371+Q372</f>
        <v>0</v>
      </c>
      <c r="R360" s="49">
        <f t="shared" si="1645"/>
        <v>0</v>
      </c>
      <c r="S360" s="49">
        <f t="shared" si="1645"/>
        <v>0</v>
      </c>
      <c r="T360" s="49">
        <f t="shared" ref="T360:V360" si="1646">T361+T362+T363+T364+T365+T367+T368+T369+T370+T371+T372</f>
        <v>0</v>
      </c>
      <c r="U360" s="49">
        <f t="shared" si="1646"/>
        <v>0</v>
      </c>
      <c r="V360" s="49">
        <f t="shared" si="1646"/>
        <v>0</v>
      </c>
      <c r="W360" s="49">
        <f t="shared" si="1642"/>
        <v>387.97709999999995</v>
      </c>
      <c r="X360" s="49">
        <f t="shared" si="1642"/>
        <v>387.97709999999995</v>
      </c>
      <c r="Y360" s="49">
        <f t="shared" ref="Y360:Y373" si="1647">X360/W360*100</f>
        <v>100</v>
      </c>
      <c r="Z360" s="49">
        <f t="shared" si="1642"/>
        <v>0</v>
      </c>
      <c r="AA360" s="49">
        <f t="shared" si="1642"/>
        <v>0</v>
      </c>
      <c r="AB360" s="49">
        <f t="shared" si="1642"/>
        <v>0</v>
      </c>
      <c r="AC360" s="49">
        <f t="shared" si="1642"/>
        <v>0</v>
      </c>
      <c r="AD360" s="49">
        <f t="shared" si="1642"/>
        <v>0</v>
      </c>
      <c r="AE360" s="49">
        <f t="shared" si="1642"/>
        <v>0</v>
      </c>
      <c r="AF360" s="49">
        <f t="shared" si="1642"/>
        <v>0</v>
      </c>
      <c r="AG360" s="49">
        <f t="shared" si="1642"/>
        <v>0</v>
      </c>
      <c r="AH360" s="49"/>
      <c r="AI360" s="49">
        <f t="shared" si="1642"/>
        <v>102.04080999999999</v>
      </c>
      <c r="AJ360" s="49">
        <f t="shared" si="1642"/>
        <v>102.04080999999999</v>
      </c>
      <c r="AK360" s="48">
        <f t="shared" si="1555"/>
        <v>100</v>
      </c>
      <c r="AL360" s="49"/>
      <c r="AM360" s="49"/>
      <c r="AN360" s="48"/>
      <c r="AO360" s="49">
        <f t="shared" ref="AO360:AP360" si="1648">AO361+AO362+AO363+AO364+AO365+AO367+AO368+AO369+AO370+AO371+AO372</f>
        <v>73.627690000000001</v>
      </c>
      <c r="AP360" s="49">
        <f t="shared" si="1648"/>
        <v>73.627690000000001</v>
      </c>
      <c r="AQ360" s="48">
        <f>AP360/AO360*100</f>
        <v>100</v>
      </c>
      <c r="AR360" s="49"/>
      <c r="AS360" s="49"/>
      <c r="AT360" s="48"/>
      <c r="AU360" s="49">
        <f t="shared" si="1642"/>
        <v>0</v>
      </c>
      <c r="AV360" s="49">
        <f t="shared" si="1642"/>
        <v>0</v>
      </c>
      <c r="AW360" s="49">
        <f t="shared" si="1642"/>
        <v>0</v>
      </c>
      <c r="AX360" s="49">
        <f t="shared" si="1642"/>
        <v>3888</v>
      </c>
      <c r="AY360" s="49">
        <f t="shared" si="1642"/>
        <v>2388</v>
      </c>
      <c r="AZ360" s="48">
        <f t="shared" si="1502"/>
        <v>61.419753086419746</v>
      </c>
      <c r="BA360" s="49">
        <f t="shared" si="1642"/>
        <v>10000</v>
      </c>
      <c r="BB360" s="49">
        <f t="shared" si="1642"/>
        <v>10000</v>
      </c>
      <c r="BC360" s="48">
        <f t="shared" ref="BC360" si="1649">BB360/BA360*100</f>
        <v>100</v>
      </c>
      <c r="BD360" s="49">
        <f t="shared" si="1642"/>
        <v>18108.5</v>
      </c>
      <c r="BE360" s="49">
        <f t="shared" si="1642"/>
        <v>10731.03167</v>
      </c>
      <c r="BF360" s="49">
        <f t="shared" si="149"/>
        <v>59.259638677968908</v>
      </c>
      <c r="BG360" s="49">
        <f t="shared" ref="BG360:CO360" si="1650">BG361+BG362+BG363+BG364+BG365+BG367+BG368+BG369+BG370+BG371+BG372</f>
        <v>0</v>
      </c>
      <c r="BH360" s="49">
        <f t="shared" si="1650"/>
        <v>0</v>
      </c>
      <c r="BI360" s="49">
        <f t="shared" si="1650"/>
        <v>0</v>
      </c>
      <c r="BJ360" s="49">
        <f t="shared" ref="BJ360:BL360" si="1651">BJ361+BJ362+BJ363+BJ364+BJ365+BJ367+BJ368+BJ369+BJ370+BJ371+BJ372</f>
        <v>0</v>
      </c>
      <c r="BK360" s="49">
        <f t="shared" si="1651"/>
        <v>0</v>
      </c>
      <c r="BL360" s="49">
        <f t="shared" si="1651"/>
        <v>0</v>
      </c>
      <c r="BM360" s="49">
        <f t="shared" si="1650"/>
        <v>3379.8</v>
      </c>
      <c r="BN360" s="49">
        <f t="shared" si="1650"/>
        <v>2026.1028700000002</v>
      </c>
      <c r="BO360" s="49">
        <f t="shared" si="152"/>
        <v>59.947419078051958</v>
      </c>
      <c r="BP360" s="49">
        <f t="shared" ref="BP360:BQ360" si="1652">BP361+BP362+BP363+BP364+BP365+BP367+BP368+BP369+BP370+BP371+BP372</f>
        <v>560</v>
      </c>
      <c r="BQ360" s="49">
        <f t="shared" si="1652"/>
        <v>160</v>
      </c>
      <c r="BR360" s="49">
        <f t="shared" ref="BR360:BR361" si="1653">BQ360/BP360*100</f>
        <v>28.571428571428569</v>
      </c>
      <c r="BS360" s="49">
        <f t="shared" si="1650"/>
        <v>0</v>
      </c>
      <c r="BT360" s="49">
        <f t="shared" si="1650"/>
        <v>0</v>
      </c>
      <c r="BU360" s="49">
        <f t="shared" si="1650"/>
        <v>0</v>
      </c>
      <c r="BV360" s="49">
        <f t="shared" si="1650"/>
        <v>0</v>
      </c>
      <c r="BW360" s="49">
        <f t="shared" si="1650"/>
        <v>0</v>
      </c>
      <c r="BX360" s="49">
        <f t="shared" si="1650"/>
        <v>0</v>
      </c>
      <c r="BY360" s="49">
        <f t="shared" si="1650"/>
        <v>0</v>
      </c>
      <c r="BZ360" s="49">
        <f t="shared" si="1650"/>
        <v>0</v>
      </c>
      <c r="CA360" s="49">
        <f t="shared" si="1650"/>
        <v>0</v>
      </c>
      <c r="CB360" s="49">
        <f t="shared" ref="CB360:CD360" si="1654">CB361+CB362+CB363+CB364+CB365+CB367+CB368+CB369+CB370+CB371+CB372</f>
        <v>0</v>
      </c>
      <c r="CC360" s="49">
        <f t="shared" si="1654"/>
        <v>0</v>
      </c>
      <c r="CD360" s="49">
        <f t="shared" si="1654"/>
        <v>0</v>
      </c>
      <c r="CE360" s="49">
        <f t="shared" si="1650"/>
        <v>0</v>
      </c>
      <c r="CF360" s="49">
        <f t="shared" si="1650"/>
        <v>0</v>
      </c>
      <c r="CG360" s="49">
        <f t="shared" si="1650"/>
        <v>0</v>
      </c>
      <c r="CH360" s="49">
        <f t="shared" si="1650"/>
        <v>0</v>
      </c>
      <c r="CI360" s="49">
        <f t="shared" si="1650"/>
        <v>0</v>
      </c>
      <c r="CJ360" s="49">
        <f t="shared" si="1650"/>
        <v>0</v>
      </c>
      <c r="CK360" s="49">
        <f t="shared" si="1650"/>
        <v>0</v>
      </c>
      <c r="CL360" s="49">
        <f t="shared" si="1650"/>
        <v>0</v>
      </c>
      <c r="CM360" s="48"/>
      <c r="CN360" s="49">
        <f t="shared" si="1650"/>
        <v>156.6</v>
      </c>
      <c r="CO360" s="49">
        <f t="shared" si="1650"/>
        <v>16.5</v>
      </c>
      <c r="CP360" s="49">
        <f t="shared" si="1563"/>
        <v>10.536398467432949</v>
      </c>
      <c r="CQ360" s="49">
        <f t="shared" ref="CQ360:CX360" si="1655">CQ361+CQ362+CQ363+CQ364+CQ365+CQ367+CQ368+CQ369+CQ370+CQ371+CQ372</f>
        <v>0</v>
      </c>
      <c r="CR360" s="49">
        <f t="shared" si="1655"/>
        <v>0</v>
      </c>
      <c r="CS360" s="49">
        <f t="shared" si="1655"/>
        <v>0</v>
      </c>
      <c r="CT360" s="49">
        <f t="shared" ref="CT360:CV360" si="1656">CT361+CT362+CT363+CT364+CT365+CT367+CT368+CT369+CT370+CT371+CT372</f>
        <v>0</v>
      </c>
      <c r="CU360" s="49">
        <f t="shared" si="1656"/>
        <v>0</v>
      </c>
      <c r="CV360" s="49">
        <f t="shared" si="1656"/>
        <v>0</v>
      </c>
      <c r="CW360" s="49">
        <f t="shared" si="1655"/>
        <v>6342.5</v>
      </c>
      <c r="CX360" s="49">
        <f t="shared" si="1655"/>
        <v>2929.3670000000002</v>
      </c>
      <c r="CY360" s="49">
        <f t="shared" si="159"/>
        <v>46.186314544737883</v>
      </c>
      <c r="CZ360" s="49">
        <f>SUM(CZ361:CZ372)</f>
        <v>33159</v>
      </c>
      <c r="DA360" s="49">
        <f>SUM(DA361:DA372)</f>
        <v>33146.80863</v>
      </c>
      <c r="DB360" s="48">
        <f t="shared" ref="DB360:DB388" si="1657">DA360/CZ360*100</f>
        <v>99.963233601737073</v>
      </c>
      <c r="DC360" s="49">
        <f t="shared" ref="DC360:DD360" si="1658">DC361+DC362+DC363+DC364+DC365+DC367+DC368+DC369+DC370+DC371+DC372</f>
        <v>6049.3</v>
      </c>
      <c r="DD360" s="49">
        <f t="shared" si="1658"/>
        <v>2403.30458</v>
      </c>
      <c r="DE360" s="49">
        <f>DD360/DC360*100</f>
        <v>39.728639346701272</v>
      </c>
      <c r="DF360" s="49">
        <f t="shared" ref="DF360:DG360" si="1659">DF361+DF362+DF363+DF364+DF365+DF367+DF368+DF369+DF370+DF371+DF372</f>
        <v>1000</v>
      </c>
      <c r="DG360" s="49">
        <f t="shared" si="1659"/>
        <v>205.00399999999999</v>
      </c>
      <c r="DH360" s="49">
        <f>DG360/DF360*100</f>
        <v>20.500399999999999</v>
      </c>
      <c r="DI360" s="49">
        <f t="shared" ref="DI360:DJ360" si="1660">DI361+DI362+DI363+DI364+DI365+DI367+DI368+DI369+DI370+DI371+DI372</f>
        <v>9000</v>
      </c>
      <c r="DJ360" s="49">
        <f t="shared" si="1660"/>
        <v>1999.99982</v>
      </c>
      <c r="DK360" s="49">
        <f t="shared" ref="DK360:DK361" si="1661">DJ360/DI360*100</f>
        <v>22.222220222222223</v>
      </c>
      <c r="DL360" s="49">
        <f t="shared" ref="DL360:DM360" si="1662">DL361+DL362+DL363+DL364+DL365+DL367+DL368+DL369+DL370+DL371+DL372</f>
        <v>3500</v>
      </c>
      <c r="DM360" s="49">
        <f t="shared" si="1662"/>
        <v>3500</v>
      </c>
      <c r="DN360" s="49">
        <f t="shared" ref="DN360:DN361" si="1663">DM360/DL360*100</f>
        <v>100</v>
      </c>
      <c r="DO360" s="49">
        <f t="shared" ref="DO360:DQ360" si="1664">DO361+DO362+DO363+DO364+DO365+DO367+DO368+DO369+DO370+DO371+DO372</f>
        <v>0</v>
      </c>
      <c r="DP360" s="49">
        <f t="shared" si="1664"/>
        <v>0</v>
      </c>
      <c r="DQ360" s="49">
        <f t="shared" si="1664"/>
        <v>0</v>
      </c>
      <c r="DR360" s="49">
        <f t="shared" ref="DR360:DT360" si="1665">DR361+DR362+DR363+DR364+DR365+DR367+DR368+DR369+DR370+DR371+DR372</f>
        <v>0</v>
      </c>
      <c r="DS360" s="49">
        <f t="shared" si="1665"/>
        <v>0</v>
      </c>
      <c r="DT360" s="49">
        <f t="shared" si="1665"/>
        <v>0</v>
      </c>
      <c r="DU360" s="49">
        <f t="shared" ref="DU360:DW360" si="1666">DU361+DU362+DU363+DU364+DU365+DU367+DU368+DU369+DU370+DU371+DU372</f>
        <v>0</v>
      </c>
      <c r="DV360" s="49">
        <f t="shared" si="1666"/>
        <v>0</v>
      </c>
      <c r="DW360" s="49">
        <f t="shared" si="1666"/>
        <v>0</v>
      </c>
      <c r="DX360" s="49">
        <f t="shared" ref="DX360:DZ360" si="1667">DX361+DX362+DX363+DX364+DX365+DX367+DX368+DX369+DX370+DX371+DX372</f>
        <v>0</v>
      </c>
      <c r="DY360" s="49">
        <f t="shared" si="1667"/>
        <v>0</v>
      </c>
      <c r="DZ360" s="49">
        <f t="shared" si="1667"/>
        <v>0</v>
      </c>
      <c r="EA360" s="49"/>
      <c r="EB360" s="49"/>
      <c r="EC360" s="49"/>
      <c r="ED360" s="49"/>
      <c r="EE360" s="49"/>
      <c r="EF360" s="49"/>
      <c r="EG360" s="49">
        <f t="shared" ref="EG360:EH360" si="1668">EG361+EG362+EG363+EG364+EG365+EG367+EG368+EG369+EG370+EG371+EG372</f>
        <v>0</v>
      </c>
      <c r="EH360" s="49">
        <f t="shared" si="1668"/>
        <v>0</v>
      </c>
      <c r="EI360" s="49"/>
      <c r="EJ360" s="49">
        <f t="shared" ref="EJ360:EK360" si="1669">EJ361+EJ362+EJ363+EJ364+EJ365+EJ367+EJ368+EJ369+EJ370+EJ371+EJ372</f>
        <v>0</v>
      </c>
      <c r="EK360" s="49">
        <f t="shared" si="1669"/>
        <v>0</v>
      </c>
      <c r="EL360" s="49"/>
      <c r="EM360" s="49">
        <f t="shared" ref="EM360:EN360" si="1670">EM361+EM362+EM363+EM364+EM365+EM367+EM368+EM369+EM370+EM371+EM372</f>
        <v>0</v>
      </c>
      <c r="EN360" s="49">
        <f t="shared" si="1670"/>
        <v>0</v>
      </c>
      <c r="EO360" s="49"/>
      <c r="EP360" s="49">
        <f t="shared" ref="EP360:EQ360" si="1671">EP361+EP362+EP363+EP364+EP365+EP367+EP368+EP369+EP370+EP371+EP372</f>
        <v>0</v>
      </c>
      <c r="EQ360" s="49">
        <f t="shared" si="1671"/>
        <v>0</v>
      </c>
      <c r="ER360" s="49"/>
      <c r="ES360" s="49">
        <f t="shared" ref="ES360:ET360" si="1672">ES361+ES362+ES363+ES364+ES365+ES367+ES368+ES369+ES370+ES371+ES372</f>
        <v>0</v>
      </c>
      <c r="ET360" s="49">
        <f t="shared" si="1672"/>
        <v>0</v>
      </c>
      <c r="EU360" s="49"/>
      <c r="EV360" s="49">
        <f t="shared" ref="EV360:EX360" si="1673">EV361+EV362+EV363+EV364+EV365+EV367+EV368+EV369+EV370+EV371+EV372</f>
        <v>0</v>
      </c>
      <c r="EW360" s="49">
        <f t="shared" si="1673"/>
        <v>0</v>
      </c>
      <c r="EX360" s="49">
        <f t="shared" si="1673"/>
        <v>0</v>
      </c>
      <c r="EY360" s="49"/>
      <c r="EZ360" s="49"/>
      <c r="FA360" s="48"/>
      <c r="FB360" s="49">
        <f t="shared" ref="FB360:FC360" si="1674">FB361+FB362+FB363+FB364+FB365+FB367+FB368+FB369+FB370+FB371+FB372</f>
        <v>0</v>
      </c>
      <c r="FC360" s="49">
        <f t="shared" si="1674"/>
        <v>0</v>
      </c>
      <c r="FD360" s="48"/>
      <c r="FE360" s="49">
        <f t="shared" ref="FE360:FF360" si="1675">FE361+FE362+FE363+FE364+FE365+FE367+FE368+FE369+FE370+FE371+FE372</f>
        <v>0</v>
      </c>
      <c r="FF360" s="49">
        <f t="shared" si="1675"/>
        <v>0</v>
      </c>
      <c r="FG360" s="48"/>
      <c r="FH360" s="49">
        <f t="shared" ref="FH360:FI360" si="1676">FH361+FH362+FH363+FH364+FH365+FH367+FH368+FH369+FH370+FH371+FH372</f>
        <v>3000</v>
      </c>
      <c r="FI360" s="49">
        <f t="shared" si="1676"/>
        <v>3000</v>
      </c>
      <c r="FJ360" s="48">
        <f t="shared" ref="FJ360:FJ361" si="1677">FI360/FH360*100</f>
        <v>100</v>
      </c>
      <c r="FK360" s="49">
        <f t="shared" ref="FK360:FL360" si="1678">FK361+FK362+FK363+FK364+FK365+FK367+FK368+FK369+FK370+FK371+FK372</f>
        <v>1633.1</v>
      </c>
      <c r="FL360" s="49">
        <f t="shared" si="1678"/>
        <v>1633.1</v>
      </c>
      <c r="FM360" s="48">
        <f t="shared" ref="FM360:FM361" si="1679">FL360/FK360*100</f>
        <v>100</v>
      </c>
      <c r="FN360" s="49">
        <f t="shared" ref="FN360:FO360" si="1680">FN361+FN362+FN363+FN364+FN365+FN367+FN368+FN369+FN370+FN371+FN372</f>
        <v>0</v>
      </c>
      <c r="FO360" s="49">
        <f t="shared" si="1680"/>
        <v>0</v>
      </c>
      <c r="FP360" s="48"/>
      <c r="FQ360" s="49">
        <f t="shared" ref="FQ360:FR360" si="1681">FQ361+FQ362+FQ363+FQ364+FQ365+FQ367+FQ368+FQ369+FQ370+FQ371+FQ372</f>
        <v>0</v>
      </c>
      <c r="FR360" s="49">
        <f t="shared" si="1681"/>
        <v>0</v>
      </c>
      <c r="FS360" s="48"/>
      <c r="FT360" s="49"/>
      <c r="FU360" s="49"/>
      <c r="FV360" s="48"/>
      <c r="FW360" s="49"/>
      <c r="FX360" s="49"/>
      <c r="FY360" s="48"/>
      <c r="FZ360" s="49"/>
      <c r="GA360" s="49"/>
      <c r="GB360" s="48"/>
      <c r="GC360" s="49"/>
      <c r="GD360" s="49"/>
      <c r="GE360" s="48"/>
      <c r="GF360" s="49"/>
      <c r="GG360" s="49"/>
      <c r="GH360" s="48"/>
      <c r="GI360" s="49"/>
      <c r="GJ360" s="49"/>
      <c r="GK360" s="48"/>
      <c r="GL360" s="49">
        <f t="shared" ref="GL360:GM360" si="1682">GL361+GL362+GL363+GL364+GL365+GL367+GL368+GL369+GL370+GL371+GL372</f>
        <v>0</v>
      </c>
      <c r="GM360" s="49">
        <f t="shared" si="1682"/>
        <v>0</v>
      </c>
      <c r="GN360" s="48"/>
      <c r="GO360" s="49">
        <f t="shared" ref="GO360:GQ360" si="1683">GO361+GO362+GO363+GO364+GO365+GO367+GO368+GO369+GO370+GO371+GO372</f>
        <v>0</v>
      </c>
      <c r="GP360" s="49">
        <f t="shared" si="1683"/>
        <v>0</v>
      </c>
      <c r="GQ360" s="49">
        <f t="shared" si="1683"/>
        <v>0</v>
      </c>
      <c r="GR360" s="49">
        <f t="shared" ref="GR360:GT360" si="1684">GR361+GR362+GR363+GR364+GR365+GR367+GR368+GR369+GR370+GR371+GR372</f>
        <v>0</v>
      </c>
      <c r="GS360" s="49">
        <f t="shared" si="1684"/>
        <v>0</v>
      </c>
      <c r="GT360" s="49">
        <f t="shared" si="1684"/>
        <v>0</v>
      </c>
      <c r="GU360" s="49"/>
      <c r="GV360" s="49"/>
      <c r="GW360" s="48"/>
      <c r="GX360" s="49"/>
      <c r="GY360" s="49"/>
      <c r="GZ360" s="48"/>
      <c r="HA360" s="49"/>
      <c r="HB360" s="49"/>
      <c r="HC360" s="48"/>
      <c r="HD360" s="49">
        <f>SUM(HD361:HD372)</f>
        <v>1151.6002900000001</v>
      </c>
      <c r="HE360" s="49">
        <f>SUM(HE361:HE372)</f>
        <v>0</v>
      </c>
      <c r="HF360" s="48"/>
      <c r="HG360" s="49">
        <f>SUM(HG361:HG372)</f>
        <v>0</v>
      </c>
      <c r="HH360" s="49">
        <f>SUM(HH361:HH372)</f>
        <v>0</v>
      </c>
      <c r="HI360" s="48"/>
      <c r="HJ360" s="49">
        <f>SUM(HJ361:HJ372)</f>
        <v>0</v>
      </c>
      <c r="HK360" s="49">
        <f>SUM(HK361:HK372)</f>
        <v>0</v>
      </c>
      <c r="HL360" s="48"/>
      <c r="HM360" s="49">
        <f>SUM(HM361:HM372)</f>
        <v>0</v>
      </c>
      <c r="HN360" s="49">
        <f>SUM(HN361:HN372)</f>
        <v>0</v>
      </c>
      <c r="HO360" s="48"/>
      <c r="HP360" s="49">
        <f>SUM(HP361:HP372)</f>
        <v>0</v>
      </c>
      <c r="HQ360" s="49">
        <f>SUM(HQ361:HQ372)</f>
        <v>0</v>
      </c>
      <c r="HR360" s="48"/>
      <c r="HS360" s="49">
        <f>SUM(HS361:HS372)</f>
        <v>0</v>
      </c>
      <c r="HT360" s="49">
        <f>SUM(HT361:HT372)</f>
        <v>0</v>
      </c>
      <c r="HU360" s="48"/>
    </row>
    <row r="361" spans="1:229" s="18" customFormat="1" ht="17.25" customHeight="1" x14ac:dyDescent="0.25">
      <c r="A361" s="23" t="s">
        <v>275</v>
      </c>
      <c r="B361" s="159">
        <f t="shared" si="1500"/>
        <v>53293.445599999999</v>
      </c>
      <c r="C361" s="159">
        <f t="shared" si="1501"/>
        <v>29168.055540000001</v>
      </c>
      <c r="D361" s="42">
        <f t="shared" si="230"/>
        <v>54.731037206571607</v>
      </c>
      <c r="E361" s="46"/>
      <c r="F361" s="42"/>
      <c r="G361" s="42"/>
      <c r="H361" s="46"/>
      <c r="I361" s="46"/>
      <c r="J361" s="42"/>
      <c r="K361" s="46"/>
      <c r="L361" s="46"/>
      <c r="M361" s="42"/>
      <c r="N361" s="46"/>
      <c r="O361" s="46"/>
      <c r="P361" s="42"/>
      <c r="Q361" s="46"/>
      <c r="R361" s="46"/>
      <c r="S361" s="42"/>
      <c r="T361" s="46"/>
      <c r="U361" s="46"/>
      <c r="V361" s="42"/>
      <c r="W361" s="42">
        <v>387.97709999999995</v>
      </c>
      <c r="X361" s="42">
        <v>387.97709999999995</v>
      </c>
      <c r="Y361" s="46">
        <f t="shared" si="1647"/>
        <v>100</v>
      </c>
      <c r="Z361" s="42"/>
      <c r="AA361" s="42"/>
      <c r="AB361" s="46"/>
      <c r="AC361" s="46">
        <v>0</v>
      </c>
      <c r="AD361" s="46">
        <v>0</v>
      </c>
      <c r="AE361" s="42"/>
      <c r="AF361" s="46"/>
      <c r="AG361" s="46"/>
      <c r="AH361" s="46"/>
      <c r="AI361" s="46">
        <v>102.04080999999999</v>
      </c>
      <c r="AJ361" s="46">
        <v>102.04080999999999</v>
      </c>
      <c r="AK361" s="42">
        <f t="shared" si="1555"/>
        <v>100</v>
      </c>
      <c r="AL361" s="46"/>
      <c r="AM361" s="46"/>
      <c r="AN361" s="42"/>
      <c r="AO361" s="46">
        <v>73.627690000000001</v>
      </c>
      <c r="AP361" s="46">
        <v>73.627690000000001</v>
      </c>
      <c r="AQ361" s="42">
        <f>AP361/AO361*100</f>
        <v>100</v>
      </c>
      <c r="AR361" s="46"/>
      <c r="AS361" s="46"/>
      <c r="AT361" s="42"/>
      <c r="AU361" s="46"/>
      <c r="AV361" s="46"/>
      <c r="AW361" s="42"/>
      <c r="AX361" s="42"/>
      <c r="AY361" s="42"/>
      <c r="AZ361" s="42"/>
      <c r="BA361" s="46">
        <v>0</v>
      </c>
      <c r="BB361" s="46"/>
      <c r="BC361" s="42"/>
      <c r="BD361" s="46">
        <v>18108.5</v>
      </c>
      <c r="BE361" s="42">
        <v>10731.03167</v>
      </c>
      <c r="BF361" s="46">
        <f t="shared" si="149"/>
        <v>59.259638677968908</v>
      </c>
      <c r="BG361" s="46"/>
      <c r="BH361" s="139"/>
      <c r="BI361" s="139"/>
      <c r="BJ361" s="46"/>
      <c r="BK361" s="139"/>
      <c r="BL361" s="139"/>
      <c r="BM361" s="46">
        <v>3379.8</v>
      </c>
      <c r="BN361" s="46">
        <v>2026.1028700000002</v>
      </c>
      <c r="BO361" s="46">
        <f t="shared" si="152"/>
        <v>59.947419078051958</v>
      </c>
      <c r="BP361" s="46">
        <v>560</v>
      </c>
      <c r="BQ361" s="46">
        <v>160</v>
      </c>
      <c r="BR361" s="46">
        <f t="shared" si="1653"/>
        <v>28.571428571428569</v>
      </c>
      <c r="BS361" s="46"/>
      <c r="BT361" s="139"/>
      <c r="BU361" s="139"/>
      <c r="BV361" s="46"/>
      <c r="BW361" s="139"/>
      <c r="BX361" s="139"/>
      <c r="BY361" s="46"/>
      <c r="BZ361" s="139"/>
      <c r="CA361" s="139"/>
      <c r="CB361" s="46"/>
      <c r="CC361" s="139"/>
      <c r="CD361" s="139"/>
      <c r="CE361" s="46"/>
      <c r="CF361" s="139"/>
      <c r="CG361" s="139"/>
      <c r="CH361" s="46"/>
      <c r="CI361" s="139"/>
      <c r="CJ361" s="139"/>
      <c r="CK361" s="46"/>
      <c r="CL361" s="139"/>
      <c r="CM361" s="42"/>
      <c r="CN361" s="46">
        <v>156.6</v>
      </c>
      <c r="CO361" s="139">
        <v>16.5</v>
      </c>
      <c r="CP361" s="46">
        <f t="shared" si="1563"/>
        <v>10.536398467432949</v>
      </c>
      <c r="CQ361" s="46"/>
      <c r="CR361" s="139"/>
      <c r="CS361" s="139"/>
      <c r="CT361" s="46"/>
      <c r="CU361" s="139"/>
      <c r="CV361" s="139"/>
      <c r="CW361" s="46">
        <v>6342.5</v>
      </c>
      <c r="CX361" s="46">
        <v>2929.3670000000002</v>
      </c>
      <c r="CY361" s="46">
        <f t="shared" si="159"/>
        <v>46.186314544737883</v>
      </c>
      <c r="CZ361" s="46"/>
      <c r="DA361" s="139"/>
      <c r="DB361" s="42"/>
      <c r="DC361" s="46">
        <v>6049.3</v>
      </c>
      <c r="DD361" s="46">
        <v>2403.30458</v>
      </c>
      <c r="DE361" s="46">
        <f>DD361/DC361*100</f>
        <v>39.728639346701272</v>
      </c>
      <c r="DF361" s="46">
        <v>1000</v>
      </c>
      <c r="DG361" s="46">
        <v>205.00399999999999</v>
      </c>
      <c r="DH361" s="46">
        <f>DG361/DF361*100</f>
        <v>20.500399999999999</v>
      </c>
      <c r="DI361" s="46">
        <v>9000</v>
      </c>
      <c r="DJ361" s="46">
        <v>1999.99982</v>
      </c>
      <c r="DK361" s="46">
        <f t="shared" si="1661"/>
        <v>22.222220222222223</v>
      </c>
      <c r="DL361" s="46">
        <v>3500</v>
      </c>
      <c r="DM361" s="46">
        <v>3500</v>
      </c>
      <c r="DN361" s="46">
        <f t="shared" si="1663"/>
        <v>100</v>
      </c>
      <c r="DO361" s="46"/>
      <c r="DP361" s="139"/>
      <c r="DQ361" s="139"/>
      <c r="DR361" s="46"/>
      <c r="DS361" s="139"/>
      <c r="DT361" s="139"/>
      <c r="DU361" s="46"/>
      <c r="DV361" s="139"/>
      <c r="DW361" s="139"/>
      <c r="DX361" s="46"/>
      <c r="DY361" s="139"/>
      <c r="DZ361" s="139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>
        <v>0</v>
      </c>
      <c r="EW361" s="46">
        <v>0</v>
      </c>
      <c r="EX361" s="42"/>
      <c r="EY361" s="46"/>
      <c r="EZ361" s="46"/>
      <c r="FA361" s="42"/>
      <c r="FB361" s="46"/>
      <c r="FC361" s="46"/>
      <c r="FD361" s="42"/>
      <c r="FE361" s="46"/>
      <c r="FF361" s="46"/>
      <c r="FG361" s="42"/>
      <c r="FH361" s="46">
        <v>3000</v>
      </c>
      <c r="FI361" s="46">
        <v>3000</v>
      </c>
      <c r="FJ361" s="42">
        <f t="shared" si="1677"/>
        <v>100</v>
      </c>
      <c r="FK361" s="46">
        <v>1633.1</v>
      </c>
      <c r="FL361" s="46">
        <v>1633.1</v>
      </c>
      <c r="FM361" s="42">
        <f t="shared" si="1679"/>
        <v>100</v>
      </c>
      <c r="FN361" s="46"/>
      <c r="FO361" s="46"/>
      <c r="FP361" s="42"/>
      <c r="FQ361" s="46"/>
      <c r="FR361" s="46"/>
      <c r="FS361" s="42"/>
      <c r="FT361" s="46"/>
      <c r="FU361" s="46"/>
      <c r="FV361" s="42"/>
      <c r="FW361" s="46"/>
      <c r="FX361" s="46"/>
      <c r="FY361" s="42"/>
      <c r="FZ361" s="46"/>
      <c r="GA361" s="46"/>
      <c r="GB361" s="42"/>
      <c r="GC361" s="46"/>
      <c r="GD361" s="46"/>
      <c r="GE361" s="42"/>
      <c r="GF361" s="46"/>
      <c r="GG361" s="46"/>
      <c r="GH361" s="42"/>
      <c r="GI361" s="46"/>
      <c r="GJ361" s="46"/>
      <c r="GK361" s="42"/>
      <c r="GL361" s="46"/>
      <c r="GM361" s="46"/>
      <c r="GN361" s="42"/>
      <c r="GO361" s="46"/>
      <c r="GP361" s="139"/>
      <c r="GQ361" s="139"/>
      <c r="GR361" s="46"/>
      <c r="GS361" s="139"/>
      <c r="GT361" s="139"/>
      <c r="GU361" s="46"/>
      <c r="GV361" s="46"/>
      <c r="GW361" s="42"/>
      <c r="GX361" s="46"/>
      <c r="GY361" s="46"/>
      <c r="GZ361" s="42"/>
      <c r="HA361" s="46"/>
      <c r="HB361" s="46"/>
      <c r="HC361" s="42"/>
      <c r="HD361" s="46"/>
      <c r="HE361" s="46"/>
      <c r="HF361" s="42"/>
      <c r="HG361" s="46"/>
      <c r="HH361" s="46"/>
      <c r="HI361" s="42"/>
      <c r="HJ361" s="46"/>
      <c r="HK361" s="46"/>
      <c r="HL361" s="42"/>
      <c r="HM361" s="46"/>
      <c r="HN361" s="46"/>
      <c r="HO361" s="42"/>
      <c r="HP361" s="46"/>
      <c r="HQ361" s="46"/>
      <c r="HR361" s="42"/>
      <c r="HS361" s="46"/>
      <c r="HT361" s="46"/>
      <c r="HU361" s="42"/>
    </row>
    <row r="362" spans="1:229" s="18" customFormat="1" ht="16.5" customHeight="1" x14ac:dyDescent="0.25">
      <c r="A362" s="23" t="s">
        <v>546</v>
      </c>
      <c r="B362" s="159">
        <f t="shared" si="1500"/>
        <v>0</v>
      </c>
      <c r="C362" s="159">
        <f t="shared" si="1501"/>
        <v>0</v>
      </c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6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143"/>
      <c r="BE362" s="143"/>
      <c r="BF362" s="143"/>
      <c r="BG362" s="42"/>
      <c r="BH362" s="42"/>
      <c r="BI362" s="140"/>
      <c r="BJ362" s="42"/>
      <c r="BK362" s="42"/>
      <c r="BL362" s="140"/>
      <c r="BM362" s="42"/>
      <c r="BN362" s="42"/>
      <c r="BO362" s="140"/>
      <c r="BP362" s="42"/>
      <c r="BQ362" s="42"/>
      <c r="BR362" s="140"/>
      <c r="BS362" s="42"/>
      <c r="BT362" s="42"/>
      <c r="BU362" s="140"/>
      <c r="BV362" s="42"/>
      <c r="BW362" s="42"/>
      <c r="BX362" s="140"/>
      <c r="BY362" s="42"/>
      <c r="BZ362" s="42"/>
      <c r="CA362" s="140"/>
      <c r="CB362" s="42"/>
      <c r="CC362" s="42"/>
      <c r="CD362" s="140"/>
      <c r="CE362" s="42"/>
      <c r="CF362" s="42"/>
      <c r="CG362" s="140"/>
      <c r="CH362" s="42"/>
      <c r="CI362" s="42"/>
      <c r="CJ362" s="140"/>
      <c r="CK362" s="42"/>
      <c r="CL362" s="42"/>
      <c r="CM362" s="42"/>
      <c r="CN362" s="42"/>
      <c r="CO362" s="42"/>
      <c r="CP362" s="46"/>
      <c r="CQ362" s="46"/>
      <c r="CR362" s="42"/>
      <c r="CS362" s="140"/>
      <c r="CT362" s="46"/>
      <c r="CU362" s="42"/>
      <c r="CV362" s="140"/>
      <c r="CW362" s="46"/>
      <c r="CX362" s="42"/>
      <c r="CY362" s="140"/>
      <c r="CZ362" s="46"/>
      <c r="DA362" s="42"/>
      <c r="DB362" s="42"/>
      <c r="DC362" s="46"/>
      <c r="DD362" s="42"/>
      <c r="DE362" s="140"/>
      <c r="DF362" s="46"/>
      <c r="DG362" s="42"/>
      <c r="DH362" s="140"/>
      <c r="DI362" s="42"/>
      <c r="DJ362" s="42"/>
      <c r="DK362" s="140"/>
      <c r="DL362" s="42"/>
      <c r="DM362" s="42"/>
      <c r="DN362" s="140"/>
      <c r="DO362" s="46"/>
      <c r="DP362" s="42"/>
      <c r="DQ362" s="140"/>
      <c r="DR362" s="46"/>
      <c r="DS362" s="42"/>
      <c r="DT362" s="140"/>
      <c r="DU362" s="46"/>
      <c r="DV362" s="42"/>
      <c r="DW362" s="140"/>
      <c r="DX362" s="46"/>
      <c r="DY362" s="42"/>
      <c r="DZ362" s="140"/>
      <c r="EA362" s="42"/>
      <c r="EB362" s="42"/>
      <c r="EC362" s="140"/>
      <c r="ED362" s="42"/>
      <c r="EE362" s="42"/>
      <c r="EF362" s="140"/>
      <c r="EG362" s="42"/>
      <c r="EH362" s="42"/>
      <c r="EI362" s="140"/>
      <c r="EJ362" s="42"/>
      <c r="EK362" s="42"/>
      <c r="EL362" s="140"/>
      <c r="EM362" s="42"/>
      <c r="EN362" s="42"/>
      <c r="EO362" s="140"/>
      <c r="EP362" s="42"/>
      <c r="EQ362" s="42"/>
      <c r="ER362" s="140"/>
      <c r="ES362" s="42"/>
      <c r="ET362" s="42"/>
      <c r="EU362" s="140"/>
      <c r="EV362" s="42"/>
      <c r="EW362" s="42"/>
      <c r="EX362" s="42"/>
      <c r="EY362" s="42"/>
      <c r="EZ362" s="42"/>
      <c r="FA362" s="42"/>
      <c r="FB362" s="42"/>
      <c r="FC362" s="42"/>
      <c r="FD362" s="42"/>
      <c r="FE362" s="42"/>
      <c r="FF362" s="42"/>
      <c r="FG362" s="42"/>
      <c r="FH362" s="42"/>
      <c r="FI362" s="42"/>
      <c r="FJ362" s="42"/>
      <c r="FK362" s="42"/>
      <c r="FL362" s="42"/>
      <c r="FM362" s="42"/>
      <c r="FN362" s="42"/>
      <c r="FO362" s="42"/>
      <c r="FP362" s="42"/>
      <c r="FQ362" s="42"/>
      <c r="FR362" s="42"/>
      <c r="FS362" s="42"/>
      <c r="FT362" s="42"/>
      <c r="FU362" s="42"/>
      <c r="FV362" s="42"/>
      <c r="FW362" s="42"/>
      <c r="FX362" s="42"/>
      <c r="FY362" s="42"/>
      <c r="FZ362" s="42"/>
      <c r="GA362" s="42"/>
      <c r="GB362" s="42"/>
      <c r="GC362" s="42"/>
      <c r="GD362" s="42"/>
      <c r="GE362" s="42"/>
      <c r="GF362" s="42"/>
      <c r="GG362" s="42"/>
      <c r="GH362" s="42"/>
      <c r="GI362" s="42"/>
      <c r="GJ362" s="42"/>
      <c r="GK362" s="42"/>
      <c r="GL362" s="42"/>
      <c r="GM362" s="42"/>
      <c r="GN362" s="42"/>
      <c r="GO362" s="46"/>
      <c r="GP362" s="42"/>
      <c r="GQ362" s="140"/>
      <c r="GR362" s="46"/>
      <c r="GS362" s="42"/>
      <c r="GT362" s="140"/>
      <c r="GU362" s="42"/>
      <c r="GV362" s="42"/>
      <c r="GW362" s="42"/>
      <c r="GX362" s="42"/>
      <c r="GY362" s="42"/>
      <c r="GZ362" s="42"/>
      <c r="HA362" s="42"/>
      <c r="HB362" s="42"/>
      <c r="HC362" s="42"/>
      <c r="HD362" s="42"/>
      <c r="HE362" s="42"/>
      <c r="HF362" s="42"/>
      <c r="HG362" s="42"/>
      <c r="HH362" s="42"/>
      <c r="HI362" s="42"/>
      <c r="HJ362" s="42"/>
      <c r="HK362" s="42"/>
      <c r="HL362" s="42"/>
      <c r="HM362" s="42"/>
      <c r="HN362" s="42"/>
      <c r="HO362" s="42"/>
      <c r="HP362" s="42"/>
      <c r="HQ362" s="42"/>
      <c r="HR362" s="42"/>
      <c r="HS362" s="42"/>
      <c r="HT362" s="42"/>
      <c r="HU362" s="42"/>
    </row>
    <row r="363" spans="1:229" s="18" customFormat="1" ht="16.5" customHeight="1" x14ac:dyDescent="0.25">
      <c r="A363" s="23" t="s">
        <v>547</v>
      </c>
      <c r="B363" s="159">
        <f t="shared" si="1500"/>
        <v>5379</v>
      </c>
      <c r="C363" s="159">
        <f t="shared" si="1501"/>
        <v>3878.4291699999999</v>
      </c>
      <c r="D363" s="42">
        <f t="shared" si="230"/>
        <v>72.103163599182011</v>
      </c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6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>
        <v>1500</v>
      </c>
      <c r="AY363" s="42"/>
      <c r="AZ363" s="42">
        <f t="shared" si="1502"/>
        <v>0</v>
      </c>
      <c r="BA363" s="42"/>
      <c r="BB363" s="42"/>
      <c r="BC363" s="42"/>
      <c r="BD363" s="143"/>
      <c r="BE363" s="143"/>
      <c r="BF363" s="143"/>
      <c r="BG363" s="42"/>
      <c r="BH363" s="42"/>
      <c r="BI363" s="140"/>
      <c r="BJ363" s="42"/>
      <c r="BK363" s="42"/>
      <c r="BL363" s="140"/>
      <c r="BM363" s="42"/>
      <c r="BN363" s="42"/>
      <c r="BO363" s="140"/>
      <c r="BP363" s="42"/>
      <c r="BQ363" s="42"/>
      <c r="BR363" s="140"/>
      <c r="BS363" s="42"/>
      <c r="BT363" s="42"/>
      <c r="BU363" s="140"/>
      <c r="BV363" s="42"/>
      <c r="BW363" s="42"/>
      <c r="BX363" s="140"/>
      <c r="BY363" s="42"/>
      <c r="BZ363" s="42"/>
      <c r="CA363" s="140"/>
      <c r="CB363" s="42"/>
      <c r="CC363" s="42"/>
      <c r="CD363" s="140"/>
      <c r="CE363" s="42"/>
      <c r="CF363" s="42"/>
      <c r="CG363" s="140"/>
      <c r="CH363" s="42"/>
      <c r="CI363" s="42"/>
      <c r="CJ363" s="140"/>
      <c r="CK363" s="42"/>
      <c r="CL363" s="42"/>
      <c r="CM363" s="42"/>
      <c r="CN363" s="42"/>
      <c r="CO363" s="42"/>
      <c r="CP363" s="46"/>
      <c r="CQ363" s="46"/>
      <c r="CR363" s="42"/>
      <c r="CS363" s="140"/>
      <c r="CT363" s="46"/>
      <c r="CU363" s="42"/>
      <c r="CV363" s="140"/>
      <c r="CW363" s="46"/>
      <c r="CX363" s="42"/>
      <c r="CY363" s="140"/>
      <c r="CZ363" s="46">
        <v>3879</v>
      </c>
      <c r="DA363" s="42">
        <v>3878.4291699999999</v>
      </c>
      <c r="DB363" s="42">
        <f t="shared" si="1657"/>
        <v>99.985284093838615</v>
      </c>
      <c r="DC363" s="46"/>
      <c r="DD363" s="42"/>
      <c r="DE363" s="140"/>
      <c r="DF363" s="46"/>
      <c r="DG363" s="42"/>
      <c r="DH363" s="140"/>
      <c r="DI363" s="42"/>
      <c r="DJ363" s="42"/>
      <c r="DK363" s="140"/>
      <c r="DL363" s="42"/>
      <c r="DM363" s="42"/>
      <c r="DN363" s="140"/>
      <c r="DO363" s="46"/>
      <c r="DP363" s="42"/>
      <c r="DQ363" s="140"/>
      <c r="DR363" s="46"/>
      <c r="DS363" s="42"/>
      <c r="DT363" s="140"/>
      <c r="DU363" s="46"/>
      <c r="DV363" s="42"/>
      <c r="DW363" s="140"/>
      <c r="DX363" s="46"/>
      <c r="DY363" s="42"/>
      <c r="DZ363" s="140"/>
      <c r="EA363" s="42"/>
      <c r="EB363" s="42"/>
      <c r="EC363" s="140"/>
      <c r="ED363" s="42"/>
      <c r="EE363" s="42"/>
      <c r="EF363" s="140"/>
      <c r="EG363" s="42"/>
      <c r="EH363" s="42"/>
      <c r="EI363" s="140"/>
      <c r="EJ363" s="42"/>
      <c r="EK363" s="42"/>
      <c r="EL363" s="140"/>
      <c r="EM363" s="42"/>
      <c r="EN363" s="42"/>
      <c r="EO363" s="140"/>
      <c r="EP363" s="42"/>
      <c r="EQ363" s="42"/>
      <c r="ER363" s="140"/>
      <c r="ES363" s="42"/>
      <c r="ET363" s="42"/>
      <c r="EU363" s="140"/>
      <c r="EV363" s="42"/>
      <c r="EW363" s="42"/>
      <c r="EX363" s="42"/>
      <c r="EY363" s="42"/>
      <c r="EZ363" s="42"/>
      <c r="FA363" s="42"/>
      <c r="FB363" s="42"/>
      <c r="FC363" s="42"/>
      <c r="FD363" s="42"/>
      <c r="FE363" s="42"/>
      <c r="FF363" s="42"/>
      <c r="FG363" s="42"/>
      <c r="FH363" s="42"/>
      <c r="FI363" s="42"/>
      <c r="FJ363" s="42"/>
      <c r="FK363" s="42"/>
      <c r="FL363" s="42"/>
      <c r="FM363" s="42"/>
      <c r="FN363" s="42"/>
      <c r="FO363" s="42"/>
      <c r="FP363" s="42"/>
      <c r="FQ363" s="42"/>
      <c r="FR363" s="42"/>
      <c r="FS363" s="42"/>
      <c r="FT363" s="42"/>
      <c r="FU363" s="42"/>
      <c r="FV363" s="42"/>
      <c r="FW363" s="42"/>
      <c r="FX363" s="42"/>
      <c r="FY363" s="42"/>
      <c r="FZ363" s="42"/>
      <c r="GA363" s="42"/>
      <c r="GB363" s="42"/>
      <c r="GC363" s="42"/>
      <c r="GD363" s="42"/>
      <c r="GE363" s="42"/>
      <c r="GF363" s="42"/>
      <c r="GG363" s="42"/>
      <c r="GH363" s="42"/>
      <c r="GI363" s="42"/>
      <c r="GJ363" s="42"/>
      <c r="GK363" s="42"/>
      <c r="GL363" s="42"/>
      <c r="GM363" s="42"/>
      <c r="GN363" s="42"/>
      <c r="GO363" s="46"/>
      <c r="GP363" s="42"/>
      <c r="GQ363" s="140"/>
      <c r="GR363" s="46"/>
      <c r="GS363" s="42"/>
      <c r="GT363" s="140"/>
      <c r="GU363" s="42"/>
      <c r="GV363" s="42"/>
      <c r="GW363" s="42"/>
      <c r="GX363" s="42"/>
      <c r="GY363" s="42"/>
      <c r="GZ363" s="42"/>
      <c r="HA363" s="42"/>
      <c r="HB363" s="42"/>
      <c r="HC363" s="42"/>
      <c r="HD363" s="42"/>
      <c r="HE363" s="42"/>
      <c r="HF363" s="42"/>
      <c r="HG363" s="42"/>
      <c r="HH363" s="42"/>
      <c r="HI363" s="42"/>
      <c r="HJ363" s="42"/>
      <c r="HK363" s="42"/>
      <c r="HL363" s="42"/>
      <c r="HM363" s="42"/>
      <c r="HN363" s="42"/>
      <c r="HO363" s="42"/>
      <c r="HP363" s="42"/>
      <c r="HQ363" s="42"/>
      <c r="HR363" s="42"/>
      <c r="HS363" s="42"/>
      <c r="HT363" s="42"/>
      <c r="HU363" s="42"/>
    </row>
    <row r="364" spans="1:229" s="18" customFormat="1" ht="16.5" customHeight="1" x14ac:dyDescent="0.25">
      <c r="A364" s="23" t="s">
        <v>548</v>
      </c>
      <c r="B364" s="159">
        <f t="shared" si="1500"/>
        <v>4956</v>
      </c>
      <c r="C364" s="159">
        <f t="shared" si="1501"/>
        <v>4955.9987500000007</v>
      </c>
      <c r="D364" s="42">
        <f t="shared" si="230"/>
        <v>99.999974778046834</v>
      </c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6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>
        <v>1200</v>
      </c>
      <c r="AY364" s="42">
        <v>1200</v>
      </c>
      <c r="AZ364" s="42">
        <f t="shared" si="1502"/>
        <v>100</v>
      </c>
      <c r="BA364" s="42"/>
      <c r="BB364" s="42"/>
      <c r="BC364" s="42"/>
      <c r="BD364" s="143"/>
      <c r="BE364" s="143"/>
      <c r="BF364" s="143"/>
      <c r="BG364" s="42"/>
      <c r="BH364" s="42"/>
      <c r="BI364" s="140"/>
      <c r="BJ364" s="42"/>
      <c r="BK364" s="42"/>
      <c r="BL364" s="140"/>
      <c r="BM364" s="42"/>
      <c r="BN364" s="42"/>
      <c r="BO364" s="140"/>
      <c r="BP364" s="42"/>
      <c r="BQ364" s="42"/>
      <c r="BR364" s="140"/>
      <c r="BS364" s="42"/>
      <c r="BT364" s="42"/>
      <c r="BU364" s="140"/>
      <c r="BV364" s="42"/>
      <c r="BW364" s="42"/>
      <c r="BX364" s="140"/>
      <c r="BY364" s="42"/>
      <c r="BZ364" s="42"/>
      <c r="CA364" s="140"/>
      <c r="CB364" s="42"/>
      <c r="CC364" s="42"/>
      <c r="CD364" s="140"/>
      <c r="CE364" s="42"/>
      <c r="CF364" s="42"/>
      <c r="CG364" s="140"/>
      <c r="CH364" s="42"/>
      <c r="CI364" s="42"/>
      <c r="CJ364" s="140"/>
      <c r="CK364" s="42"/>
      <c r="CL364" s="42"/>
      <c r="CM364" s="42"/>
      <c r="CN364" s="42"/>
      <c r="CO364" s="42"/>
      <c r="CP364" s="46"/>
      <c r="CQ364" s="46"/>
      <c r="CR364" s="42"/>
      <c r="CS364" s="140"/>
      <c r="CT364" s="46"/>
      <c r="CU364" s="42"/>
      <c r="CV364" s="140"/>
      <c r="CW364" s="46"/>
      <c r="CX364" s="42"/>
      <c r="CY364" s="140"/>
      <c r="CZ364" s="46">
        <v>3756</v>
      </c>
      <c r="DA364" s="42">
        <v>3755.9987500000002</v>
      </c>
      <c r="DB364" s="42">
        <f t="shared" si="1657"/>
        <v>99.999966719914809</v>
      </c>
      <c r="DC364" s="46"/>
      <c r="DD364" s="42"/>
      <c r="DE364" s="140"/>
      <c r="DF364" s="46"/>
      <c r="DG364" s="42"/>
      <c r="DH364" s="140"/>
      <c r="DI364" s="42"/>
      <c r="DJ364" s="42"/>
      <c r="DK364" s="140"/>
      <c r="DL364" s="42"/>
      <c r="DM364" s="42"/>
      <c r="DN364" s="140"/>
      <c r="DO364" s="46"/>
      <c r="DP364" s="42"/>
      <c r="DQ364" s="140"/>
      <c r="DR364" s="46"/>
      <c r="DS364" s="42"/>
      <c r="DT364" s="140"/>
      <c r="DU364" s="46"/>
      <c r="DV364" s="42"/>
      <c r="DW364" s="140"/>
      <c r="DX364" s="46"/>
      <c r="DY364" s="42"/>
      <c r="DZ364" s="140"/>
      <c r="EA364" s="42"/>
      <c r="EB364" s="42"/>
      <c r="EC364" s="140"/>
      <c r="ED364" s="42"/>
      <c r="EE364" s="42"/>
      <c r="EF364" s="140"/>
      <c r="EG364" s="42"/>
      <c r="EH364" s="42"/>
      <c r="EI364" s="140"/>
      <c r="EJ364" s="42"/>
      <c r="EK364" s="42"/>
      <c r="EL364" s="140"/>
      <c r="EM364" s="42"/>
      <c r="EN364" s="42"/>
      <c r="EO364" s="140"/>
      <c r="EP364" s="42"/>
      <c r="EQ364" s="42"/>
      <c r="ER364" s="140"/>
      <c r="ES364" s="42"/>
      <c r="ET364" s="42"/>
      <c r="EU364" s="140"/>
      <c r="EV364" s="42"/>
      <c r="EW364" s="42"/>
      <c r="EX364" s="42"/>
      <c r="EY364" s="42"/>
      <c r="EZ364" s="42"/>
      <c r="FA364" s="42"/>
      <c r="FB364" s="42"/>
      <c r="FC364" s="42"/>
      <c r="FD364" s="42"/>
      <c r="FE364" s="42"/>
      <c r="FF364" s="42"/>
      <c r="FG364" s="42"/>
      <c r="FH364" s="42"/>
      <c r="FI364" s="42"/>
      <c r="FJ364" s="42"/>
      <c r="FK364" s="42"/>
      <c r="FL364" s="42"/>
      <c r="FM364" s="42"/>
      <c r="FN364" s="42"/>
      <c r="FO364" s="42"/>
      <c r="FP364" s="42"/>
      <c r="FQ364" s="42"/>
      <c r="FR364" s="42"/>
      <c r="FS364" s="42"/>
      <c r="FT364" s="42"/>
      <c r="FU364" s="42"/>
      <c r="FV364" s="42"/>
      <c r="FW364" s="42"/>
      <c r="FX364" s="42"/>
      <c r="FY364" s="42"/>
      <c r="FZ364" s="42"/>
      <c r="GA364" s="42"/>
      <c r="GB364" s="42"/>
      <c r="GC364" s="42"/>
      <c r="GD364" s="42"/>
      <c r="GE364" s="42"/>
      <c r="GF364" s="42"/>
      <c r="GG364" s="42"/>
      <c r="GH364" s="42"/>
      <c r="GI364" s="42"/>
      <c r="GJ364" s="42"/>
      <c r="GK364" s="42"/>
      <c r="GL364" s="42"/>
      <c r="GM364" s="42"/>
      <c r="GN364" s="42"/>
      <c r="GO364" s="46"/>
      <c r="GP364" s="42"/>
      <c r="GQ364" s="140"/>
      <c r="GR364" s="46"/>
      <c r="GS364" s="42"/>
      <c r="GT364" s="140"/>
      <c r="GU364" s="42"/>
      <c r="GV364" s="42"/>
      <c r="GW364" s="42"/>
      <c r="GX364" s="42"/>
      <c r="GY364" s="42"/>
      <c r="GZ364" s="42"/>
      <c r="HA364" s="42"/>
      <c r="HB364" s="42"/>
      <c r="HC364" s="42"/>
      <c r="HD364" s="42"/>
      <c r="HE364" s="42"/>
      <c r="HF364" s="42"/>
      <c r="HG364" s="42"/>
      <c r="HH364" s="42"/>
      <c r="HI364" s="42"/>
      <c r="HJ364" s="42"/>
      <c r="HK364" s="42"/>
      <c r="HL364" s="42"/>
      <c r="HM364" s="42"/>
      <c r="HN364" s="42"/>
      <c r="HO364" s="42"/>
      <c r="HP364" s="42"/>
      <c r="HQ364" s="42"/>
      <c r="HR364" s="42"/>
      <c r="HS364" s="42"/>
      <c r="HT364" s="42"/>
      <c r="HU364" s="42"/>
    </row>
    <row r="365" spans="1:229" s="18" customFormat="1" ht="16.5" customHeight="1" x14ac:dyDescent="0.25">
      <c r="A365" s="23" t="s">
        <v>549</v>
      </c>
      <c r="B365" s="159">
        <f t="shared" si="1500"/>
        <v>5037</v>
      </c>
      <c r="C365" s="159">
        <f t="shared" si="1501"/>
        <v>5036.6438699999999</v>
      </c>
      <c r="D365" s="42">
        <f t="shared" si="230"/>
        <v>99.992929720071473</v>
      </c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6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143"/>
      <c r="BE365" s="143"/>
      <c r="BF365" s="143"/>
      <c r="BG365" s="42"/>
      <c r="BH365" s="42"/>
      <c r="BI365" s="140"/>
      <c r="BJ365" s="42"/>
      <c r="BK365" s="42"/>
      <c r="BL365" s="140"/>
      <c r="BM365" s="42"/>
      <c r="BN365" s="42"/>
      <c r="BO365" s="140"/>
      <c r="BP365" s="42"/>
      <c r="BQ365" s="42"/>
      <c r="BR365" s="140"/>
      <c r="BS365" s="42"/>
      <c r="BT365" s="42"/>
      <c r="BU365" s="140"/>
      <c r="BV365" s="42"/>
      <c r="BW365" s="42"/>
      <c r="BX365" s="140"/>
      <c r="BY365" s="42"/>
      <c r="BZ365" s="42"/>
      <c r="CA365" s="140"/>
      <c r="CB365" s="42"/>
      <c r="CC365" s="42"/>
      <c r="CD365" s="140"/>
      <c r="CE365" s="42"/>
      <c r="CF365" s="42"/>
      <c r="CG365" s="140"/>
      <c r="CH365" s="42"/>
      <c r="CI365" s="42"/>
      <c r="CJ365" s="140"/>
      <c r="CK365" s="42"/>
      <c r="CL365" s="42"/>
      <c r="CM365" s="42"/>
      <c r="CN365" s="42"/>
      <c r="CO365" s="42"/>
      <c r="CP365" s="46"/>
      <c r="CQ365" s="46"/>
      <c r="CR365" s="42"/>
      <c r="CS365" s="140"/>
      <c r="CT365" s="46"/>
      <c r="CU365" s="42"/>
      <c r="CV365" s="140"/>
      <c r="CW365" s="46"/>
      <c r="CX365" s="42"/>
      <c r="CY365" s="140"/>
      <c r="CZ365" s="46">
        <v>5037</v>
      </c>
      <c r="DA365" s="42">
        <v>5036.6438699999999</v>
      </c>
      <c r="DB365" s="42">
        <f t="shared" si="1657"/>
        <v>99.992929720071473</v>
      </c>
      <c r="DC365" s="46"/>
      <c r="DD365" s="42"/>
      <c r="DE365" s="140"/>
      <c r="DF365" s="46"/>
      <c r="DG365" s="42"/>
      <c r="DH365" s="140"/>
      <c r="DI365" s="42"/>
      <c r="DJ365" s="42"/>
      <c r="DK365" s="140"/>
      <c r="DL365" s="42"/>
      <c r="DM365" s="42"/>
      <c r="DN365" s="140"/>
      <c r="DO365" s="46"/>
      <c r="DP365" s="42"/>
      <c r="DQ365" s="140"/>
      <c r="DR365" s="46"/>
      <c r="DS365" s="42"/>
      <c r="DT365" s="140"/>
      <c r="DU365" s="46"/>
      <c r="DV365" s="42"/>
      <c r="DW365" s="140"/>
      <c r="DX365" s="46"/>
      <c r="DY365" s="42"/>
      <c r="DZ365" s="140"/>
      <c r="EA365" s="42"/>
      <c r="EB365" s="42"/>
      <c r="EC365" s="140"/>
      <c r="ED365" s="42"/>
      <c r="EE365" s="42"/>
      <c r="EF365" s="140"/>
      <c r="EG365" s="42"/>
      <c r="EH365" s="42"/>
      <c r="EI365" s="140"/>
      <c r="EJ365" s="42"/>
      <c r="EK365" s="42"/>
      <c r="EL365" s="140"/>
      <c r="EM365" s="42"/>
      <c r="EN365" s="42"/>
      <c r="EO365" s="140"/>
      <c r="EP365" s="42"/>
      <c r="EQ365" s="42"/>
      <c r="ER365" s="140"/>
      <c r="ES365" s="42"/>
      <c r="ET365" s="42"/>
      <c r="EU365" s="140"/>
      <c r="EV365" s="42"/>
      <c r="EW365" s="42"/>
      <c r="EX365" s="42"/>
      <c r="EY365" s="42"/>
      <c r="EZ365" s="42"/>
      <c r="FA365" s="42"/>
      <c r="FB365" s="42"/>
      <c r="FC365" s="42"/>
      <c r="FD365" s="42"/>
      <c r="FE365" s="42"/>
      <c r="FF365" s="42"/>
      <c r="FG365" s="42"/>
      <c r="FH365" s="42"/>
      <c r="FI365" s="42"/>
      <c r="FJ365" s="42"/>
      <c r="FK365" s="42"/>
      <c r="FL365" s="42"/>
      <c r="FM365" s="42"/>
      <c r="FN365" s="42"/>
      <c r="FO365" s="42"/>
      <c r="FP365" s="42"/>
      <c r="FQ365" s="42"/>
      <c r="FR365" s="42"/>
      <c r="FS365" s="42"/>
      <c r="FT365" s="42"/>
      <c r="FU365" s="42"/>
      <c r="FV365" s="42"/>
      <c r="FW365" s="42"/>
      <c r="FX365" s="42"/>
      <c r="FY365" s="42"/>
      <c r="FZ365" s="42"/>
      <c r="GA365" s="42"/>
      <c r="GB365" s="42"/>
      <c r="GC365" s="42"/>
      <c r="GD365" s="42"/>
      <c r="GE365" s="42"/>
      <c r="GF365" s="42"/>
      <c r="GG365" s="42"/>
      <c r="GH365" s="42"/>
      <c r="GI365" s="42"/>
      <c r="GJ365" s="42"/>
      <c r="GK365" s="42"/>
      <c r="GL365" s="42"/>
      <c r="GM365" s="42"/>
      <c r="GN365" s="42"/>
      <c r="GO365" s="46"/>
      <c r="GP365" s="42"/>
      <c r="GQ365" s="140"/>
      <c r="GR365" s="46"/>
      <c r="GS365" s="42"/>
      <c r="GT365" s="140"/>
      <c r="GU365" s="42"/>
      <c r="GV365" s="42"/>
      <c r="GW365" s="42"/>
      <c r="GX365" s="42"/>
      <c r="GY365" s="42"/>
      <c r="GZ365" s="42"/>
      <c r="HA365" s="42"/>
      <c r="HB365" s="42"/>
      <c r="HC365" s="42"/>
      <c r="HD365" s="42"/>
      <c r="HE365" s="42"/>
      <c r="HF365" s="42"/>
      <c r="HG365" s="42"/>
      <c r="HH365" s="42"/>
      <c r="HI365" s="42"/>
      <c r="HJ365" s="42"/>
      <c r="HK365" s="42"/>
      <c r="HL365" s="42"/>
      <c r="HM365" s="42"/>
      <c r="HN365" s="42"/>
      <c r="HO365" s="42"/>
      <c r="HP365" s="42"/>
      <c r="HQ365" s="42"/>
      <c r="HR365" s="42"/>
      <c r="HS365" s="42"/>
      <c r="HT365" s="42"/>
      <c r="HU365" s="42"/>
    </row>
    <row r="366" spans="1:229" s="18" customFormat="1" ht="16.5" customHeight="1" x14ac:dyDescent="0.25">
      <c r="A366" s="23" t="s">
        <v>587</v>
      </c>
      <c r="B366" s="159">
        <f t="shared" si="1500"/>
        <v>8835</v>
      </c>
      <c r="C366" s="159">
        <f t="shared" si="1501"/>
        <v>8833.8171999999995</v>
      </c>
      <c r="D366" s="42">
        <f t="shared" si="230"/>
        <v>99.986612337294844</v>
      </c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6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143"/>
      <c r="BE366" s="143"/>
      <c r="BF366" s="143"/>
      <c r="BG366" s="42"/>
      <c r="BH366" s="42"/>
      <c r="BI366" s="140"/>
      <c r="BJ366" s="42"/>
      <c r="BK366" s="42"/>
      <c r="BL366" s="140"/>
      <c r="BM366" s="42"/>
      <c r="BN366" s="42"/>
      <c r="BO366" s="140"/>
      <c r="BP366" s="42"/>
      <c r="BQ366" s="42"/>
      <c r="BR366" s="140"/>
      <c r="BS366" s="42"/>
      <c r="BT366" s="42"/>
      <c r="BU366" s="140"/>
      <c r="BV366" s="42"/>
      <c r="BW366" s="42"/>
      <c r="BX366" s="140"/>
      <c r="BY366" s="42"/>
      <c r="BZ366" s="42"/>
      <c r="CA366" s="140"/>
      <c r="CB366" s="42"/>
      <c r="CC366" s="42"/>
      <c r="CD366" s="140"/>
      <c r="CE366" s="42"/>
      <c r="CF366" s="42"/>
      <c r="CG366" s="140"/>
      <c r="CH366" s="42"/>
      <c r="CI366" s="42"/>
      <c r="CJ366" s="140"/>
      <c r="CK366" s="42"/>
      <c r="CL366" s="42"/>
      <c r="CM366" s="42"/>
      <c r="CN366" s="42"/>
      <c r="CO366" s="42"/>
      <c r="CP366" s="46"/>
      <c r="CQ366" s="46"/>
      <c r="CR366" s="42"/>
      <c r="CS366" s="140"/>
      <c r="CT366" s="46"/>
      <c r="CU366" s="42"/>
      <c r="CV366" s="140"/>
      <c r="CW366" s="46"/>
      <c r="CX366" s="42"/>
      <c r="CY366" s="140"/>
      <c r="CZ366" s="46">
        <v>8835</v>
      </c>
      <c r="DA366" s="42">
        <v>8833.8171999999995</v>
      </c>
      <c r="DB366" s="42">
        <f t="shared" si="1657"/>
        <v>99.986612337294844</v>
      </c>
      <c r="DC366" s="46"/>
      <c r="DD366" s="42"/>
      <c r="DE366" s="140"/>
      <c r="DF366" s="46"/>
      <c r="DG366" s="42"/>
      <c r="DH366" s="140"/>
      <c r="DI366" s="42"/>
      <c r="DJ366" s="42"/>
      <c r="DK366" s="140"/>
      <c r="DL366" s="42"/>
      <c r="DM366" s="42"/>
      <c r="DN366" s="140"/>
      <c r="DO366" s="46"/>
      <c r="DP366" s="42"/>
      <c r="DQ366" s="140"/>
      <c r="DR366" s="46"/>
      <c r="DS366" s="42"/>
      <c r="DT366" s="140"/>
      <c r="DU366" s="46"/>
      <c r="DV366" s="42"/>
      <c r="DW366" s="140"/>
      <c r="DX366" s="46"/>
      <c r="DY366" s="42"/>
      <c r="DZ366" s="140"/>
      <c r="EA366" s="42"/>
      <c r="EB366" s="42"/>
      <c r="EC366" s="140"/>
      <c r="ED366" s="42"/>
      <c r="EE366" s="42"/>
      <c r="EF366" s="140"/>
      <c r="EG366" s="42"/>
      <c r="EH366" s="42"/>
      <c r="EI366" s="140"/>
      <c r="EJ366" s="42"/>
      <c r="EK366" s="42"/>
      <c r="EL366" s="140"/>
      <c r="EM366" s="42"/>
      <c r="EN366" s="42"/>
      <c r="EO366" s="140"/>
      <c r="EP366" s="42"/>
      <c r="EQ366" s="42"/>
      <c r="ER366" s="140"/>
      <c r="ES366" s="42"/>
      <c r="ET366" s="42"/>
      <c r="EU366" s="140"/>
      <c r="EV366" s="42"/>
      <c r="EW366" s="42"/>
      <c r="EX366" s="42"/>
      <c r="EY366" s="42"/>
      <c r="EZ366" s="42"/>
      <c r="FA366" s="42"/>
      <c r="FB366" s="42"/>
      <c r="FC366" s="42"/>
      <c r="FD366" s="42"/>
      <c r="FE366" s="42"/>
      <c r="FF366" s="42"/>
      <c r="FG366" s="42"/>
      <c r="FH366" s="42"/>
      <c r="FI366" s="42"/>
      <c r="FJ366" s="42"/>
      <c r="FK366" s="42"/>
      <c r="FL366" s="42"/>
      <c r="FM366" s="42"/>
      <c r="FN366" s="42"/>
      <c r="FO366" s="42"/>
      <c r="FP366" s="42"/>
      <c r="FQ366" s="42"/>
      <c r="FR366" s="42"/>
      <c r="FS366" s="42"/>
      <c r="FT366" s="42"/>
      <c r="FU366" s="42"/>
      <c r="FV366" s="42"/>
      <c r="FW366" s="42"/>
      <c r="FX366" s="42"/>
      <c r="FY366" s="42"/>
      <c r="FZ366" s="42"/>
      <c r="GA366" s="42"/>
      <c r="GB366" s="42"/>
      <c r="GC366" s="42"/>
      <c r="GD366" s="42"/>
      <c r="GE366" s="42"/>
      <c r="GF366" s="42"/>
      <c r="GG366" s="42"/>
      <c r="GH366" s="42"/>
      <c r="GI366" s="42"/>
      <c r="GJ366" s="42"/>
      <c r="GK366" s="42"/>
      <c r="GL366" s="42"/>
      <c r="GM366" s="42"/>
      <c r="GN366" s="42"/>
      <c r="GO366" s="46"/>
      <c r="GP366" s="42"/>
      <c r="GQ366" s="140"/>
      <c r="GR366" s="46"/>
      <c r="GS366" s="42"/>
      <c r="GT366" s="140"/>
      <c r="GU366" s="42"/>
      <c r="GV366" s="42"/>
      <c r="GW366" s="42"/>
      <c r="GX366" s="42"/>
      <c r="GY366" s="42"/>
      <c r="GZ366" s="42"/>
      <c r="HA366" s="42"/>
      <c r="HB366" s="42"/>
      <c r="HC366" s="42"/>
      <c r="HD366" s="42"/>
      <c r="HE366" s="42"/>
      <c r="HF366" s="42"/>
      <c r="HG366" s="42"/>
      <c r="HH366" s="42"/>
      <c r="HI366" s="42"/>
      <c r="HJ366" s="42"/>
      <c r="HK366" s="42"/>
      <c r="HL366" s="42"/>
      <c r="HM366" s="42"/>
      <c r="HN366" s="42"/>
      <c r="HO366" s="42"/>
      <c r="HP366" s="42"/>
      <c r="HQ366" s="42"/>
      <c r="HR366" s="42"/>
      <c r="HS366" s="42"/>
      <c r="HT366" s="42"/>
      <c r="HU366" s="42"/>
    </row>
    <row r="367" spans="1:229" s="18" customFormat="1" ht="16.5" customHeight="1" x14ac:dyDescent="0.25">
      <c r="A367" s="23" t="s">
        <v>552</v>
      </c>
      <c r="B367" s="159">
        <f t="shared" si="1500"/>
        <v>0</v>
      </c>
      <c r="C367" s="159">
        <f t="shared" si="1501"/>
        <v>0</v>
      </c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6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143"/>
      <c r="BE367" s="143"/>
      <c r="BF367" s="143"/>
      <c r="BG367" s="42"/>
      <c r="BH367" s="42"/>
      <c r="BI367" s="140"/>
      <c r="BJ367" s="42"/>
      <c r="BK367" s="42"/>
      <c r="BL367" s="140"/>
      <c r="BM367" s="42"/>
      <c r="BN367" s="42"/>
      <c r="BO367" s="140"/>
      <c r="BP367" s="42"/>
      <c r="BQ367" s="42"/>
      <c r="BR367" s="140"/>
      <c r="BS367" s="42"/>
      <c r="BT367" s="42"/>
      <c r="BU367" s="140"/>
      <c r="BV367" s="42"/>
      <c r="BW367" s="42"/>
      <c r="BX367" s="140"/>
      <c r="BY367" s="42"/>
      <c r="BZ367" s="42"/>
      <c r="CA367" s="140"/>
      <c r="CB367" s="42"/>
      <c r="CC367" s="42"/>
      <c r="CD367" s="140"/>
      <c r="CE367" s="42"/>
      <c r="CF367" s="42"/>
      <c r="CG367" s="140"/>
      <c r="CH367" s="42"/>
      <c r="CI367" s="42"/>
      <c r="CJ367" s="140"/>
      <c r="CK367" s="42"/>
      <c r="CL367" s="42"/>
      <c r="CM367" s="42"/>
      <c r="CN367" s="42"/>
      <c r="CO367" s="42"/>
      <c r="CP367" s="46"/>
      <c r="CQ367" s="46"/>
      <c r="CR367" s="42"/>
      <c r="CS367" s="140"/>
      <c r="CT367" s="46"/>
      <c r="CU367" s="42"/>
      <c r="CV367" s="140"/>
      <c r="CW367" s="46"/>
      <c r="CX367" s="42"/>
      <c r="CY367" s="140"/>
      <c r="CZ367" s="46"/>
      <c r="DA367" s="42"/>
      <c r="DB367" s="42"/>
      <c r="DC367" s="46"/>
      <c r="DD367" s="42"/>
      <c r="DE367" s="140"/>
      <c r="DF367" s="46"/>
      <c r="DG367" s="42"/>
      <c r="DH367" s="140"/>
      <c r="DI367" s="42"/>
      <c r="DJ367" s="42"/>
      <c r="DK367" s="140"/>
      <c r="DL367" s="42"/>
      <c r="DM367" s="42"/>
      <c r="DN367" s="140"/>
      <c r="DO367" s="46"/>
      <c r="DP367" s="42"/>
      <c r="DQ367" s="140"/>
      <c r="DR367" s="46"/>
      <c r="DS367" s="42"/>
      <c r="DT367" s="140"/>
      <c r="DU367" s="46"/>
      <c r="DV367" s="42"/>
      <c r="DW367" s="140"/>
      <c r="DX367" s="46"/>
      <c r="DY367" s="42"/>
      <c r="DZ367" s="140"/>
      <c r="EA367" s="42"/>
      <c r="EB367" s="42"/>
      <c r="EC367" s="140"/>
      <c r="ED367" s="42"/>
      <c r="EE367" s="42"/>
      <c r="EF367" s="140"/>
      <c r="EG367" s="42"/>
      <c r="EH367" s="42"/>
      <c r="EI367" s="140"/>
      <c r="EJ367" s="42"/>
      <c r="EK367" s="42"/>
      <c r="EL367" s="140"/>
      <c r="EM367" s="42"/>
      <c r="EN367" s="42"/>
      <c r="EO367" s="140"/>
      <c r="EP367" s="42"/>
      <c r="EQ367" s="42"/>
      <c r="ER367" s="140"/>
      <c r="ES367" s="42"/>
      <c r="ET367" s="42"/>
      <c r="EU367" s="140"/>
      <c r="EV367" s="42"/>
      <c r="EW367" s="42"/>
      <c r="EX367" s="42"/>
      <c r="EY367" s="42"/>
      <c r="EZ367" s="42"/>
      <c r="FA367" s="42"/>
      <c r="FB367" s="42"/>
      <c r="FC367" s="42"/>
      <c r="FD367" s="42"/>
      <c r="FE367" s="42"/>
      <c r="FF367" s="42"/>
      <c r="FG367" s="42"/>
      <c r="FH367" s="42"/>
      <c r="FI367" s="42"/>
      <c r="FJ367" s="42"/>
      <c r="FK367" s="42"/>
      <c r="FL367" s="42"/>
      <c r="FM367" s="42"/>
      <c r="FN367" s="42"/>
      <c r="FO367" s="42"/>
      <c r="FP367" s="42"/>
      <c r="FQ367" s="42"/>
      <c r="FR367" s="42"/>
      <c r="FS367" s="42"/>
      <c r="FT367" s="42"/>
      <c r="FU367" s="42"/>
      <c r="FV367" s="42"/>
      <c r="FW367" s="42"/>
      <c r="FX367" s="42"/>
      <c r="FY367" s="42"/>
      <c r="FZ367" s="42"/>
      <c r="GA367" s="42"/>
      <c r="GB367" s="42"/>
      <c r="GC367" s="42"/>
      <c r="GD367" s="42"/>
      <c r="GE367" s="42"/>
      <c r="GF367" s="42"/>
      <c r="GG367" s="42"/>
      <c r="GH367" s="42"/>
      <c r="GI367" s="42"/>
      <c r="GJ367" s="42"/>
      <c r="GK367" s="42"/>
      <c r="GL367" s="42"/>
      <c r="GM367" s="42"/>
      <c r="GN367" s="42"/>
      <c r="GO367" s="46"/>
      <c r="GP367" s="42"/>
      <c r="GQ367" s="140"/>
      <c r="GR367" s="46"/>
      <c r="GS367" s="42"/>
      <c r="GT367" s="140"/>
      <c r="GU367" s="42"/>
      <c r="GV367" s="42"/>
      <c r="GW367" s="42"/>
      <c r="GX367" s="42"/>
      <c r="GY367" s="42"/>
      <c r="GZ367" s="42"/>
      <c r="HA367" s="42"/>
      <c r="HB367" s="42"/>
      <c r="HC367" s="42"/>
      <c r="HD367" s="42"/>
      <c r="HE367" s="42"/>
      <c r="HF367" s="42"/>
      <c r="HG367" s="42"/>
      <c r="HH367" s="42"/>
      <c r="HI367" s="42"/>
      <c r="HJ367" s="42"/>
      <c r="HK367" s="42"/>
      <c r="HL367" s="42"/>
      <c r="HM367" s="42"/>
      <c r="HN367" s="42"/>
      <c r="HO367" s="42"/>
      <c r="HP367" s="42"/>
      <c r="HQ367" s="42"/>
      <c r="HR367" s="42"/>
      <c r="HS367" s="42"/>
      <c r="HT367" s="42"/>
      <c r="HU367" s="42"/>
    </row>
    <row r="368" spans="1:229" s="18" customFormat="1" ht="16.5" customHeight="1" x14ac:dyDescent="0.25">
      <c r="A368" s="23" t="s">
        <v>329</v>
      </c>
      <c r="B368" s="159">
        <f t="shared" si="1500"/>
        <v>10000</v>
      </c>
      <c r="C368" s="159">
        <f t="shared" si="1501"/>
        <v>10000</v>
      </c>
      <c r="D368" s="42">
        <f t="shared" si="230"/>
        <v>100</v>
      </c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6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>
        <v>10000</v>
      </c>
      <c r="BB368" s="42">
        <v>10000</v>
      </c>
      <c r="BC368" s="42">
        <f>BB368/BA368*100</f>
        <v>100</v>
      </c>
      <c r="BD368" s="143"/>
      <c r="BE368" s="143"/>
      <c r="BF368" s="143"/>
      <c r="BG368" s="42"/>
      <c r="BH368" s="42"/>
      <c r="BI368" s="140"/>
      <c r="BJ368" s="42"/>
      <c r="BK368" s="42"/>
      <c r="BL368" s="140"/>
      <c r="BM368" s="42"/>
      <c r="BN368" s="42"/>
      <c r="BO368" s="140"/>
      <c r="BP368" s="42"/>
      <c r="BQ368" s="42"/>
      <c r="BR368" s="140"/>
      <c r="BS368" s="42"/>
      <c r="BT368" s="42"/>
      <c r="BU368" s="140"/>
      <c r="BV368" s="42"/>
      <c r="BW368" s="42"/>
      <c r="BX368" s="140"/>
      <c r="BY368" s="42"/>
      <c r="BZ368" s="42"/>
      <c r="CA368" s="140"/>
      <c r="CB368" s="42"/>
      <c r="CC368" s="42"/>
      <c r="CD368" s="140"/>
      <c r="CE368" s="42"/>
      <c r="CF368" s="42"/>
      <c r="CG368" s="140"/>
      <c r="CH368" s="42"/>
      <c r="CI368" s="42"/>
      <c r="CJ368" s="140"/>
      <c r="CK368" s="42"/>
      <c r="CL368" s="42"/>
      <c r="CM368" s="42"/>
      <c r="CN368" s="42"/>
      <c r="CO368" s="42"/>
      <c r="CP368" s="46"/>
      <c r="CQ368" s="46"/>
      <c r="CR368" s="42"/>
      <c r="CS368" s="140"/>
      <c r="CT368" s="46"/>
      <c r="CU368" s="42"/>
      <c r="CV368" s="140"/>
      <c r="CW368" s="46"/>
      <c r="CX368" s="42"/>
      <c r="CY368" s="140"/>
      <c r="CZ368" s="46"/>
      <c r="DA368" s="42"/>
      <c r="DB368" s="42"/>
      <c r="DC368" s="46"/>
      <c r="DD368" s="42"/>
      <c r="DE368" s="140"/>
      <c r="DF368" s="46"/>
      <c r="DG368" s="42"/>
      <c r="DH368" s="140"/>
      <c r="DI368" s="42"/>
      <c r="DJ368" s="42"/>
      <c r="DK368" s="140"/>
      <c r="DL368" s="42"/>
      <c r="DM368" s="42"/>
      <c r="DN368" s="140"/>
      <c r="DO368" s="46"/>
      <c r="DP368" s="42"/>
      <c r="DQ368" s="140"/>
      <c r="DR368" s="46"/>
      <c r="DS368" s="42"/>
      <c r="DT368" s="140"/>
      <c r="DU368" s="46"/>
      <c r="DV368" s="42"/>
      <c r="DW368" s="140"/>
      <c r="DX368" s="46"/>
      <c r="DY368" s="42"/>
      <c r="DZ368" s="140"/>
      <c r="EA368" s="42"/>
      <c r="EB368" s="42"/>
      <c r="EC368" s="140"/>
      <c r="ED368" s="42"/>
      <c r="EE368" s="42"/>
      <c r="EF368" s="140"/>
      <c r="EG368" s="42"/>
      <c r="EH368" s="42"/>
      <c r="EI368" s="140"/>
      <c r="EJ368" s="42"/>
      <c r="EK368" s="42"/>
      <c r="EL368" s="140"/>
      <c r="EM368" s="42"/>
      <c r="EN368" s="42"/>
      <c r="EO368" s="140"/>
      <c r="EP368" s="42"/>
      <c r="EQ368" s="42"/>
      <c r="ER368" s="140"/>
      <c r="ES368" s="42"/>
      <c r="ET368" s="42"/>
      <c r="EU368" s="140"/>
      <c r="EV368" s="42"/>
      <c r="EW368" s="42"/>
      <c r="EX368" s="42"/>
      <c r="EY368" s="42"/>
      <c r="EZ368" s="42"/>
      <c r="FA368" s="42"/>
      <c r="FB368" s="42"/>
      <c r="FC368" s="42"/>
      <c r="FD368" s="42"/>
      <c r="FE368" s="42"/>
      <c r="FF368" s="42"/>
      <c r="FG368" s="42"/>
      <c r="FH368" s="42"/>
      <c r="FI368" s="42"/>
      <c r="FJ368" s="42"/>
      <c r="FK368" s="42"/>
      <c r="FL368" s="42"/>
      <c r="FM368" s="42"/>
      <c r="FN368" s="42"/>
      <c r="FO368" s="42"/>
      <c r="FP368" s="42"/>
      <c r="FQ368" s="42"/>
      <c r="FR368" s="42"/>
      <c r="FS368" s="42"/>
      <c r="FT368" s="42"/>
      <c r="FU368" s="42"/>
      <c r="FV368" s="42"/>
      <c r="FW368" s="42"/>
      <c r="FX368" s="42"/>
      <c r="FY368" s="42"/>
      <c r="FZ368" s="42"/>
      <c r="GA368" s="42"/>
      <c r="GB368" s="42"/>
      <c r="GC368" s="42"/>
      <c r="GD368" s="42"/>
      <c r="GE368" s="42"/>
      <c r="GF368" s="42"/>
      <c r="GG368" s="42"/>
      <c r="GH368" s="42"/>
      <c r="GI368" s="42"/>
      <c r="GJ368" s="42"/>
      <c r="GK368" s="42"/>
      <c r="GL368" s="42"/>
      <c r="GM368" s="42"/>
      <c r="GN368" s="42"/>
      <c r="GO368" s="46"/>
      <c r="GP368" s="42"/>
      <c r="GQ368" s="140"/>
      <c r="GR368" s="46"/>
      <c r="GS368" s="42"/>
      <c r="GT368" s="140"/>
      <c r="GU368" s="42"/>
      <c r="GV368" s="42"/>
      <c r="GW368" s="42"/>
      <c r="GX368" s="42"/>
      <c r="GY368" s="42"/>
      <c r="GZ368" s="42"/>
      <c r="HA368" s="42"/>
      <c r="HB368" s="42"/>
      <c r="HC368" s="42"/>
      <c r="HD368" s="42"/>
      <c r="HE368" s="42"/>
      <c r="HF368" s="42"/>
      <c r="HG368" s="42"/>
      <c r="HH368" s="42"/>
      <c r="HI368" s="42"/>
      <c r="HJ368" s="42"/>
      <c r="HK368" s="42"/>
      <c r="HL368" s="42"/>
      <c r="HM368" s="42"/>
      <c r="HN368" s="42"/>
      <c r="HO368" s="42"/>
      <c r="HP368" s="42"/>
      <c r="HQ368" s="42"/>
      <c r="HR368" s="42"/>
      <c r="HS368" s="42"/>
      <c r="HT368" s="42"/>
      <c r="HU368" s="42"/>
    </row>
    <row r="369" spans="1:229" s="18" customFormat="1" ht="16.5" customHeight="1" x14ac:dyDescent="0.25">
      <c r="A369" s="23" t="s">
        <v>551</v>
      </c>
      <c r="B369" s="159">
        <f t="shared" si="1500"/>
        <v>0</v>
      </c>
      <c r="C369" s="159">
        <f t="shared" si="1501"/>
        <v>0</v>
      </c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6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143"/>
      <c r="BE369" s="143"/>
      <c r="BF369" s="143"/>
      <c r="BG369" s="42"/>
      <c r="BH369" s="42"/>
      <c r="BI369" s="140"/>
      <c r="BJ369" s="42"/>
      <c r="BK369" s="42"/>
      <c r="BL369" s="140"/>
      <c r="BM369" s="42"/>
      <c r="BN369" s="42"/>
      <c r="BO369" s="140"/>
      <c r="BP369" s="42"/>
      <c r="BQ369" s="42"/>
      <c r="BR369" s="140"/>
      <c r="BS369" s="42"/>
      <c r="BT369" s="42"/>
      <c r="BU369" s="140"/>
      <c r="BV369" s="42"/>
      <c r="BW369" s="42"/>
      <c r="BX369" s="140"/>
      <c r="BY369" s="42"/>
      <c r="BZ369" s="42"/>
      <c r="CA369" s="140"/>
      <c r="CB369" s="42"/>
      <c r="CC369" s="42"/>
      <c r="CD369" s="140"/>
      <c r="CE369" s="42"/>
      <c r="CF369" s="42"/>
      <c r="CG369" s="140"/>
      <c r="CH369" s="42"/>
      <c r="CI369" s="42"/>
      <c r="CJ369" s="140"/>
      <c r="CK369" s="42"/>
      <c r="CL369" s="42"/>
      <c r="CM369" s="42"/>
      <c r="CN369" s="42"/>
      <c r="CO369" s="42"/>
      <c r="CP369" s="46"/>
      <c r="CQ369" s="46"/>
      <c r="CR369" s="42"/>
      <c r="CS369" s="140"/>
      <c r="CT369" s="46"/>
      <c r="CU369" s="42"/>
      <c r="CV369" s="140"/>
      <c r="CW369" s="46"/>
      <c r="CX369" s="42"/>
      <c r="CY369" s="140"/>
      <c r="CZ369" s="46"/>
      <c r="DA369" s="42"/>
      <c r="DB369" s="42"/>
      <c r="DC369" s="46"/>
      <c r="DD369" s="42"/>
      <c r="DE369" s="140"/>
      <c r="DF369" s="46"/>
      <c r="DG369" s="42"/>
      <c r="DH369" s="140"/>
      <c r="DI369" s="42"/>
      <c r="DJ369" s="42"/>
      <c r="DK369" s="140"/>
      <c r="DL369" s="42"/>
      <c r="DM369" s="42"/>
      <c r="DN369" s="140"/>
      <c r="DO369" s="46"/>
      <c r="DP369" s="42"/>
      <c r="DQ369" s="140"/>
      <c r="DR369" s="46"/>
      <c r="DS369" s="42"/>
      <c r="DT369" s="140"/>
      <c r="DU369" s="46"/>
      <c r="DV369" s="42"/>
      <c r="DW369" s="140"/>
      <c r="DX369" s="46"/>
      <c r="DY369" s="42"/>
      <c r="DZ369" s="140"/>
      <c r="EA369" s="42"/>
      <c r="EB369" s="42"/>
      <c r="EC369" s="140"/>
      <c r="ED369" s="42"/>
      <c r="EE369" s="42"/>
      <c r="EF369" s="140"/>
      <c r="EG369" s="42"/>
      <c r="EH369" s="42"/>
      <c r="EI369" s="140"/>
      <c r="EJ369" s="42"/>
      <c r="EK369" s="42"/>
      <c r="EL369" s="140"/>
      <c r="EM369" s="42"/>
      <c r="EN369" s="42"/>
      <c r="EO369" s="140"/>
      <c r="EP369" s="42"/>
      <c r="EQ369" s="42"/>
      <c r="ER369" s="140"/>
      <c r="ES369" s="42"/>
      <c r="ET369" s="42"/>
      <c r="EU369" s="140"/>
      <c r="EV369" s="42"/>
      <c r="EW369" s="42"/>
      <c r="EX369" s="42"/>
      <c r="EY369" s="42"/>
      <c r="EZ369" s="42"/>
      <c r="FA369" s="42"/>
      <c r="FB369" s="42"/>
      <c r="FC369" s="42"/>
      <c r="FD369" s="42"/>
      <c r="FE369" s="42"/>
      <c r="FF369" s="42"/>
      <c r="FG369" s="42"/>
      <c r="FH369" s="42"/>
      <c r="FI369" s="42"/>
      <c r="FJ369" s="42"/>
      <c r="FK369" s="42"/>
      <c r="FL369" s="42"/>
      <c r="FM369" s="42"/>
      <c r="FN369" s="42"/>
      <c r="FO369" s="42"/>
      <c r="FP369" s="42"/>
      <c r="FQ369" s="42"/>
      <c r="FR369" s="42"/>
      <c r="FS369" s="42"/>
      <c r="FT369" s="42"/>
      <c r="FU369" s="42"/>
      <c r="FV369" s="42"/>
      <c r="FW369" s="42"/>
      <c r="FX369" s="42"/>
      <c r="FY369" s="42"/>
      <c r="FZ369" s="42"/>
      <c r="GA369" s="42"/>
      <c r="GB369" s="42"/>
      <c r="GC369" s="42"/>
      <c r="GD369" s="42"/>
      <c r="GE369" s="42"/>
      <c r="GF369" s="42"/>
      <c r="GG369" s="42"/>
      <c r="GH369" s="42"/>
      <c r="GI369" s="42"/>
      <c r="GJ369" s="42"/>
      <c r="GK369" s="42"/>
      <c r="GL369" s="42"/>
      <c r="GM369" s="42"/>
      <c r="GN369" s="42"/>
      <c r="GO369" s="46"/>
      <c r="GP369" s="42"/>
      <c r="GQ369" s="140"/>
      <c r="GR369" s="46"/>
      <c r="GS369" s="42"/>
      <c r="GT369" s="140"/>
      <c r="GU369" s="42"/>
      <c r="GV369" s="42"/>
      <c r="GW369" s="42"/>
      <c r="GX369" s="42"/>
      <c r="GY369" s="42"/>
      <c r="GZ369" s="42"/>
      <c r="HA369" s="42"/>
      <c r="HB369" s="42"/>
      <c r="HC369" s="42"/>
      <c r="HD369" s="42"/>
      <c r="HE369" s="42"/>
      <c r="HF369" s="42"/>
      <c r="HG369" s="42"/>
      <c r="HH369" s="42"/>
      <c r="HI369" s="42"/>
      <c r="HJ369" s="42"/>
      <c r="HK369" s="42"/>
      <c r="HL369" s="42"/>
      <c r="HM369" s="42"/>
      <c r="HN369" s="42"/>
      <c r="HO369" s="42"/>
      <c r="HP369" s="42"/>
      <c r="HQ369" s="42"/>
      <c r="HR369" s="42"/>
      <c r="HS369" s="42"/>
      <c r="HT369" s="42"/>
      <c r="HU369" s="42"/>
    </row>
    <row r="370" spans="1:229" s="18" customFormat="1" ht="16.5" customHeight="1" x14ac:dyDescent="0.25">
      <c r="A370" s="23" t="s">
        <v>320</v>
      </c>
      <c r="B370" s="159">
        <f t="shared" si="1500"/>
        <v>3194.6002900000003</v>
      </c>
      <c r="C370" s="159">
        <f t="shared" si="1501"/>
        <v>2042.8636799999999</v>
      </c>
      <c r="D370" s="42">
        <f t="shared" ref="D370:D372" si="1685">C370/B370*100</f>
        <v>63.947395434563106</v>
      </c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6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143"/>
      <c r="BE370" s="143"/>
      <c r="BF370" s="143"/>
      <c r="BG370" s="42"/>
      <c r="BH370" s="42"/>
      <c r="BI370" s="140"/>
      <c r="BJ370" s="42"/>
      <c r="BK370" s="42"/>
      <c r="BL370" s="140"/>
      <c r="BM370" s="42"/>
      <c r="BN370" s="42"/>
      <c r="BO370" s="140"/>
      <c r="BP370" s="42"/>
      <c r="BQ370" s="42"/>
      <c r="BR370" s="140"/>
      <c r="BS370" s="42"/>
      <c r="BT370" s="42"/>
      <c r="BU370" s="140"/>
      <c r="BV370" s="42"/>
      <c r="BW370" s="42"/>
      <c r="BX370" s="140"/>
      <c r="BY370" s="42"/>
      <c r="BZ370" s="42"/>
      <c r="CA370" s="140"/>
      <c r="CB370" s="42"/>
      <c r="CC370" s="42"/>
      <c r="CD370" s="140"/>
      <c r="CE370" s="42"/>
      <c r="CF370" s="42"/>
      <c r="CG370" s="140"/>
      <c r="CH370" s="42"/>
      <c r="CI370" s="42"/>
      <c r="CJ370" s="140"/>
      <c r="CK370" s="42"/>
      <c r="CL370" s="42"/>
      <c r="CM370" s="42"/>
      <c r="CN370" s="42"/>
      <c r="CO370" s="42"/>
      <c r="CP370" s="46"/>
      <c r="CQ370" s="46"/>
      <c r="CR370" s="42"/>
      <c r="CS370" s="140"/>
      <c r="CT370" s="46"/>
      <c r="CU370" s="42"/>
      <c r="CV370" s="140"/>
      <c r="CW370" s="46"/>
      <c r="CX370" s="42"/>
      <c r="CY370" s="140"/>
      <c r="CZ370" s="46">
        <v>2043</v>
      </c>
      <c r="DA370" s="42">
        <v>2042.8636799999999</v>
      </c>
      <c r="DB370" s="42">
        <f t="shared" si="1657"/>
        <v>99.993327459618214</v>
      </c>
      <c r="DC370" s="46"/>
      <c r="DD370" s="42"/>
      <c r="DE370" s="140"/>
      <c r="DF370" s="46"/>
      <c r="DG370" s="42"/>
      <c r="DH370" s="140"/>
      <c r="DI370" s="42"/>
      <c r="DJ370" s="42"/>
      <c r="DK370" s="140"/>
      <c r="DL370" s="42"/>
      <c r="DM370" s="42"/>
      <c r="DN370" s="140"/>
      <c r="DO370" s="46"/>
      <c r="DP370" s="42"/>
      <c r="DQ370" s="140"/>
      <c r="DR370" s="46"/>
      <c r="DS370" s="42"/>
      <c r="DT370" s="140"/>
      <c r="DU370" s="46"/>
      <c r="DV370" s="42"/>
      <c r="DW370" s="140"/>
      <c r="DX370" s="46"/>
      <c r="DY370" s="42"/>
      <c r="DZ370" s="140"/>
      <c r="EA370" s="42"/>
      <c r="EB370" s="42"/>
      <c r="EC370" s="140"/>
      <c r="ED370" s="42"/>
      <c r="EE370" s="42"/>
      <c r="EF370" s="140"/>
      <c r="EG370" s="42"/>
      <c r="EH370" s="42"/>
      <c r="EI370" s="140"/>
      <c r="EJ370" s="42"/>
      <c r="EK370" s="42"/>
      <c r="EL370" s="140"/>
      <c r="EM370" s="42"/>
      <c r="EN370" s="42"/>
      <c r="EO370" s="140"/>
      <c r="EP370" s="42"/>
      <c r="EQ370" s="42"/>
      <c r="ER370" s="140"/>
      <c r="ES370" s="42"/>
      <c r="ET370" s="42"/>
      <c r="EU370" s="140"/>
      <c r="EV370" s="42"/>
      <c r="EW370" s="42"/>
      <c r="EX370" s="42"/>
      <c r="EY370" s="42"/>
      <c r="EZ370" s="42"/>
      <c r="FA370" s="42"/>
      <c r="FB370" s="42"/>
      <c r="FC370" s="42"/>
      <c r="FD370" s="42"/>
      <c r="FE370" s="42"/>
      <c r="FF370" s="42"/>
      <c r="FG370" s="42"/>
      <c r="FH370" s="42"/>
      <c r="FI370" s="42"/>
      <c r="FJ370" s="42"/>
      <c r="FK370" s="42"/>
      <c r="FL370" s="42"/>
      <c r="FM370" s="42"/>
      <c r="FN370" s="42"/>
      <c r="FO370" s="42"/>
      <c r="FP370" s="42"/>
      <c r="FQ370" s="42"/>
      <c r="FR370" s="42"/>
      <c r="FS370" s="42"/>
      <c r="FT370" s="42"/>
      <c r="FU370" s="42"/>
      <c r="FV370" s="42"/>
      <c r="FW370" s="42"/>
      <c r="FX370" s="42"/>
      <c r="FY370" s="42"/>
      <c r="FZ370" s="42"/>
      <c r="GA370" s="42"/>
      <c r="GB370" s="42"/>
      <c r="GC370" s="42"/>
      <c r="GD370" s="42"/>
      <c r="GE370" s="42"/>
      <c r="GF370" s="42"/>
      <c r="GG370" s="42"/>
      <c r="GH370" s="42"/>
      <c r="GI370" s="42"/>
      <c r="GJ370" s="42"/>
      <c r="GK370" s="42"/>
      <c r="GL370" s="42"/>
      <c r="GM370" s="42"/>
      <c r="GN370" s="42"/>
      <c r="GO370" s="46"/>
      <c r="GP370" s="42"/>
      <c r="GQ370" s="140"/>
      <c r="GR370" s="46"/>
      <c r="GS370" s="42"/>
      <c r="GT370" s="140"/>
      <c r="GU370" s="42"/>
      <c r="GV370" s="42"/>
      <c r="GW370" s="42"/>
      <c r="GX370" s="42"/>
      <c r="GY370" s="42"/>
      <c r="GZ370" s="42"/>
      <c r="HA370" s="42"/>
      <c r="HB370" s="42"/>
      <c r="HC370" s="42"/>
      <c r="HD370" s="42">
        <v>1151.6002900000001</v>
      </c>
      <c r="HE370" s="42"/>
      <c r="HF370" s="42"/>
      <c r="HG370" s="42"/>
      <c r="HH370" s="42"/>
      <c r="HI370" s="42"/>
      <c r="HJ370" s="42"/>
      <c r="HK370" s="42"/>
      <c r="HL370" s="42"/>
      <c r="HM370" s="42"/>
      <c r="HN370" s="42"/>
      <c r="HO370" s="42"/>
      <c r="HP370" s="42"/>
      <c r="HQ370" s="42"/>
      <c r="HR370" s="42"/>
      <c r="HS370" s="42"/>
      <c r="HT370" s="42"/>
      <c r="HU370" s="42"/>
    </row>
    <row r="371" spans="1:229" s="18" customFormat="1" ht="16.5" customHeight="1" x14ac:dyDescent="0.25">
      <c r="A371" s="23" t="s">
        <v>364</v>
      </c>
      <c r="B371" s="159">
        <f t="shared" si="1500"/>
        <v>8028</v>
      </c>
      <c r="C371" s="159">
        <f t="shared" si="1501"/>
        <v>8027.4138000000003</v>
      </c>
      <c r="D371" s="42">
        <f t="shared" si="1685"/>
        <v>99.992698056801203</v>
      </c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6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>
        <v>1188</v>
      </c>
      <c r="AY371" s="42">
        <v>1188</v>
      </c>
      <c r="AZ371" s="42">
        <f t="shared" si="1502"/>
        <v>100</v>
      </c>
      <c r="BA371" s="42"/>
      <c r="BB371" s="42"/>
      <c r="BC371" s="42"/>
      <c r="BD371" s="143"/>
      <c r="BE371" s="143"/>
      <c r="BF371" s="143"/>
      <c r="BG371" s="42"/>
      <c r="BH371" s="42"/>
      <c r="BI371" s="140"/>
      <c r="BJ371" s="42"/>
      <c r="BK371" s="42"/>
      <c r="BL371" s="140"/>
      <c r="BM371" s="42"/>
      <c r="BN371" s="42"/>
      <c r="BO371" s="140"/>
      <c r="BP371" s="42"/>
      <c r="BQ371" s="42"/>
      <c r="BR371" s="140"/>
      <c r="BS371" s="42"/>
      <c r="BT371" s="42"/>
      <c r="BU371" s="140"/>
      <c r="BV371" s="42"/>
      <c r="BW371" s="42"/>
      <c r="BX371" s="140"/>
      <c r="BY371" s="42"/>
      <c r="BZ371" s="42"/>
      <c r="CA371" s="140"/>
      <c r="CB371" s="42"/>
      <c r="CC371" s="42"/>
      <c r="CD371" s="140"/>
      <c r="CE371" s="42"/>
      <c r="CF371" s="42"/>
      <c r="CG371" s="140"/>
      <c r="CH371" s="42"/>
      <c r="CI371" s="42"/>
      <c r="CJ371" s="140"/>
      <c r="CK371" s="42"/>
      <c r="CL371" s="42"/>
      <c r="CM371" s="42"/>
      <c r="CN371" s="42"/>
      <c r="CO371" s="42"/>
      <c r="CP371" s="46"/>
      <c r="CQ371" s="46"/>
      <c r="CR371" s="42"/>
      <c r="CS371" s="140"/>
      <c r="CT371" s="46"/>
      <c r="CU371" s="42"/>
      <c r="CV371" s="140"/>
      <c r="CW371" s="46"/>
      <c r="CX371" s="42"/>
      <c r="CY371" s="140"/>
      <c r="CZ371" s="46">
        <v>6840</v>
      </c>
      <c r="DA371" s="42">
        <v>6839.4138000000003</v>
      </c>
      <c r="DB371" s="42">
        <f t="shared" si="1657"/>
        <v>99.991429824561408</v>
      </c>
      <c r="DC371" s="46"/>
      <c r="DD371" s="42"/>
      <c r="DE371" s="140"/>
      <c r="DF371" s="46"/>
      <c r="DG371" s="42"/>
      <c r="DH371" s="140"/>
      <c r="DI371" s="42"/>
      <c r="DJ371" s="42"/>
      <c r="DK371" s="140"/>
      <c r="DL371" s="42"/>
      <c r="DM371" s="42"/>
      <c r="DN371" s="140"/>
      <c r="DO371" s="46"/>
      <c r="DP371" s="42"/>
      <c r="DQ371" s="140"/>
      <c r="DR371" s="46"/>
      <c r="DS371" s="42"/>
      <c r="DT371" s="140"/>
      <c r="DU371" s="46"/>
      <c r="DV371" s="42"/>
      <c r="DW371" s="140"/>
      <c r="DX371" s="46"/>
      <c r="DY371" s="42"/>
      <c r="DZ371" s="140"/>
      <c r="EA371" s="42"/>
      <c r="EB371" s="42"/>
      <c r="EC371" s="140"/>
      <c r="ED371" s="42"/>
      <c r="EE371" s="42"/>
      <c r="EF371" s="140"/>
      <c r="EG371" s="42"/>
      <c r="EH371" s="42"/>
      <c r="EI371" s="140"/>
      <c r="EJ371" s="42"/>
      <c r="EK371" s="42"/>
      <c r="EL371" s="140"/>
      <c r="EM371" s="42"/>
      <c r="EN371" s="42"/>
      <c r="EO371" s="140"/>
      <c r="EP371" s="42"/>
      <c r="EQ371" s="42"/>
      <c r="ER371" s="140"/>
      <c r="ES371" s="42"/>
      <c r="ET371" s="42"/>
      <c r="EU371" s="140"/>
      <c r="EV371" s="42"/>
      <c r="EW371" s="42"/>
      <c r="EX371" s="42"/>
      <c r="EY371" s="42"/>
      <c r="EZ371" s="42"/>
      <c r="FA371" s="42"/>
      <c r="FB371" s="42"/>
      <c r="FC371" s="42"/>
      <c r="FD371" s="42"/>
      <c r="FE371" s="42"/>
      <c r="FF371" s="42"/>
      <c r="FG371" s="42"/>
      <c r="FH371" s="42"/>
      <c r="FI371" s="42"/>
      <c r="FJ371" s="42"/>
      <c r="FK371" s="42"/>
      <c r="FL371" s="42"/>
      <c r="FM371" s="42"/>
      <c r="FN371" s="42"/>
      <c r="FO371" s="42"/>
      <c r="FP371" s="42"/>
      <c r="FQ371" s="42"/>
      <c r="FR371" s="42"/>
      <c r="FS371" s="42"/>
      <c r="FT371" s="42"/>
      <c r="FU371" s="42"/>
      <c r="FV371" s="42"/>
      <c r="FW371" s="42"/>
      <c r="FX371" s="42"/>
      <c r="FY371" s="42"/>
      <c r="FZ371" s="42"/>
      <c r="GA371" s="42"/>
      <c r="GB371" s="42"/>
      <c r="GC371" s="42"/>
      <c r="GD371" s="42"/>
      <c r="GE371" s="42"/>
      <c r="GF371" s="42"/>
      <c r="GG371" s="42"/>
      <c r="GH371" s="42"/>
      <c r="GI371" s="42"/>
      <c r="GJ371" s="42"/>
      <c r="GK371" s="42"/>
      <c r="GL371" s="42"/>
      <c r="GM371" s="42"/>
      <c r="GN371" s="42"/>
      <c r="GO371" s="46"/>
      <c r="GP371" s="42"/>
      <c r="GQ371" s="140"/>
      <c r="GR371" s="46"/>
      <c r="GS371" s="42"/>
      <c r="GT371" s="140"/>
      <c r="GU371" s="42"/>
      <c r="GV371" s="42"/>
      <c r="GW371" s="42"/>
      <c r="GX371" s="42"/>
      <c r="GY371" s="42"/>
      <c r="GZ371" s="42"/>
      <c r="HA371" s="42"/>
      <c r="HB371" s="42"/>
      <c r="HC371" s="42"/>
      <c r="HD371" s="42"/>
      <c r="HE371" s="42"/>
      <c r="HF371" s="42"/>
      <c r="HG371" s="42"/>
      <c r="HH371" s="42"/>
      <c r="HI371" s="42"/>
      <c r="HJ371" s="42"/>
      <c r="HK371" s="42"/>
      <c r="HL371" s="42"/>
      <c r="HM371" s="42"/>
      <c r="HN371" s="42"/>
      <c r="HO371" s="42"/>
      <c r="HP371" s="42"/>
      <c r="HQ371" s="42"/>
      <c r="HR371" s="42"/>
      <c r="HS371" s="42"/>
      <c r="HT371" s="42"/>
      <c r="HU371" s="42"/>
    </row>
    <row r="372" spans="1:229" s="18" customFormat="1" ht="16.5" customHeight="1" x14ac:dyDescent="0.25">
      <c r="A372" s="23" t="s">
        <v>550</v>
      </c>
      <c r="B372" s="159">
        <f t="shared" si="1500"/>
        <v>2769</v>
      </c>
      <c r="C372" s="159">
        <f t="shared" si="1501"/>
        <v>2759.6421600000003</v>
      </c>
      <c r="D372" s="42">
        <f t="shared" si="1685"/>
        <v>99.662049837486464</v>
      </c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6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143"/>
      <c r="BE372" s="143"/>
      <c r="BF372" s="143"/>
      <c r="BG372" s="42"/>
      <c r="BH372" s="42"/>
      <c r="BI372" s="140"/>
      <c r="BJ372" s="42"/>
      <c r="BK372" s="42"/>
      <c r="BL372" s="140"/>
      <c r="BM372" s="42"/>
      <c r="BN372" s="42"/>
      <c r="BO372" s="140"/>
      <c r="BP372" s="42"/>
      <c r="BQ372" s="42"/>
      <c r="BR372" s="140"/>
      <c r="BS372" s="42"/>
      <c r="BT372" s="42"/>
      <c r="BU372" s="140"/>
      <c r="BV372" s="42"/>
      <c r="BW372" s="42"/>
      <c r="BX372" s="140"/>
      <c r="BY372" s="42"/>
      <c r="BZ372" s="42"/>
      <c r="CA372" s="140"/>
      <c r="CB372" s="42"/>
      <c r="CC372" s="42"/>
      <c r="CD372" s="140"/>
      <c r="CE372" s="42"/>
      <c r="CF372" s="42"/>
      <c r="CG372" s="140"/>
      <c r="CH372" s="42"/>
      <c r="CI372" s="42"/>
      <c r="CJ372" s="140"/>
      <c r="CK372" s="42"/>
      <c r="CL372" s="42"/>
      <c r="CM372" s="140"/>
      <c r="CN372" s="42"/>
      <c r="CO372" s="42"/>
      <c r="CP372" s="46"/>
      <c r="CQ372" s="46"/>
      <c r="CR372" s="42"/>
      <c r="CS372" s="140"/>
      <c r="CT372" s="46"/>
      <c r="CU372" s="42"/>
      <c r="CV372" s="140"/>
      <c r="CW372" s="46"/>
      <c r="CX372" s="42"/>
      <c r="CY372" s="140"/>
      <c r="CZ372" s="46">
        <v>2769</v>
      </c>
      <c r="DA372" s="42">
        <v>2759.6421600000003</v>
      </c>
      <c r="DB372" s="42">
        <f t="shared" si="1657"/>
        <v>99.662049837486464</v>
      </c>
      <c r="DC372" s="46"/>
      <c r="DD372" s="42"/>
      <c r="DE372" s="140"/>
      <c r="DF372" s="46"/>
      <c r="DG372" s="42"/>
      <c r="DH372" s="140"/>
      <c r="DI372" s="42"/>
      <c r="DJ372" s="42"/>
      <c r="DK372" s="140"/>
      <c r="DL372" s="42"/>
      <c r="DM372" s="42"/>
      <c r="DN372" s="140"/>
      <c r="DO372" s="46"/>
      <c r="DP372" s="42"/>
      <c r="DQ372" s="140"/>
      <c r="DR372" s="46"/>
      <c r="DS372" s="42"/>
      <c r="DT372" s="140"/>
      <c r="DU372" s="46"/>
      <c r="DV372" s="42"/>
      <c r="DW372" s="140"/>
      <c r="DX372" s="46"/>
      <c r="DY372" s="42"/>
      <c r="DZ372" s="140"/>
      <c r="EA372" s="42"/>
      <c r="EB372" s="42"/>
      <c r="EC372" s="140"/>
      <c r="ED372" s="42"/>
      <c r="EE372" s="42"/>
      <c r="EF372" s="140"/>
      <c r="EG372" s="42"/>
      <c r="EH372" s="42"/>
      <c r="EI372" s="140"/>
      <c r="EJ372" s="42"/>
      <c r="EK372" s="42"/>
      <c r="EL372" s="140"/>
      <c r="EM372" s="42"/>
      <c r="EN372" s="42"/>
      <c r="EO372" s="140"/>
      <c r="EP372" s="42"/>
      <c r="EQ372" s="42"/>
      <c r="ER372" s="140"/>
      <c r="ES372" s="42"/>
      <c r="ET372" s="42"/>
      <c r="EU372" s="140"/>
      <c r="EV372" s="42"/>
      <c r="EW372" s="42"/>
      <c r="EX372" s="42"/>
      <c r="EY372" s="42"/>
      <c r="EZ372" s="42"/>
      <c r="FA372" s="42"/>
      <c r="FB372" s="42"/>
      <c r="FC372" s="42"/>
      <c r="FD372" s="42"/>
      <c r="FE372" s="42"/>
      <c r="FF372" s="42"/>
      <c r="FG372" s="42"/>
      <c r="FH372" s="42"/>
      <c r="FI372" s="42"/>
      <c r="FJ372" s="42"/>
      <c r="FK372" s="42"/>
      <c r="FL372" s="42"/>
      <c r="FM372" s="42"/>
      <c r="FN372" s="42"/>
      <c r="FO372" s="42"/>
      <c r="FP372" s="42"/>
      <c r="FQ372" s="42"/>
      <c r="FR372" s="42"/>
      <c r="FS372" s="42"/>
      <c r="FT372" s="42"/>
      <c r="FU372" s="42"/>
      <c r="FV372" s="42"/>
      <c r="FW372" s="42"/>
      <c r="FX372" s="42"/>
      <c r="FY372" s="42"/>
      <c r="FZ372" s="42"/>
      <c r="GA372" s="42"/>
      <c r="GB372" s="42"/>
      <c r="GC372" s="42"/>
      <c r="GD372" s="42"/>
      <c r="GE372" s="42"/>
      <c r="GF372" s="42"/>
      <c r="GG372" s="42"/>
      <c r="GH372" s="42"/>
      <c r="GI372" s="42"/>
      <c r="GJ372" s="42"/>
      <c r="GK372" s="42"/>
      <c r="GL372" s="42"/>
      <c r="GM372" s="42"/>
      <c r="GN372" s="42"/>
      <c r="GO372" s="46"/>
      <c r="GP372" s="42"/>
      <c r="GQ372" s="140"/>
      <c r="GR372" s="46"/>
      <c r="GS372" s="42"/>
      <c r="GT372" s="140"/>
      <c r="GU372" s="42"/>
      <c r="GV372" s="42"/>
      <c r="GW372" s="42"/>
      <c r="GX372" s="42"/>
      <c r="GY372" s="42"/>
      <c r="GZ372" s="42"/>
      <c r="HA372" s="42"/>
      <c r="HB372" s="42"/>
      <c r="HC372" s="42"/>
      <c r="HD372" s="42"/>
      <c r="HE372" s="42"/>
      <c r="HF372" s="42"/>
      <c r="HG372" s="42"/>
      <c r="HH372" s="42"/>
      <c r="HI372" s="42"/>
      <c r="HJ372" s="42"/>
      <c r="HK372" s="42"/>
      <c r="HL372" s="42"/>
      <c r="HM372" s="42"/>
      <c r="HN372" s="42"/>
      <c r="HO372" s="42"/>
      <c r="HP372" s="42"/>
      <c r="HQ372" s="42"/>
      <c r="HR372" s="42"/>
      <c r="HS372" s="42"/>
      <c r="HT372" s="42"/>
      <c r="HU372" s="42"/>
    </row>
    <row r="373" spans="1:229" s="19" customFormat="1" ht="31.5" customHeight="1" x14ac:dyDescent="0.25">
      <c r="A373" s="22" t="s">
        <v>328</v>
      </c>
      <c r="B373" s="158">
        <f t="shared" si="1500"/>
        <v>129569.54380000001</v>
      </c>
      <c r="C373" s="158">
        <f t="shared" si="1501"/>
        <v>100091.42806000001</v>
      </c>
      <c r="D373" s="48">
        <f t="shared" ref="D373" si="1686">C373/B373*100</f>
        <v>77.249193849519443</v>
      </c>
      <c r="E373" s="49">
        <f t="shared" ref="E373:BF373" si="1687">E374+E375+E376+E377+E378+E379+E380+E381</f>
        <v>0</v>
      </c>
      <c r="F373" s="49">
        <f t="shared" si="1687"/>
        <v>0</v>
      </c>
      <c r="G373" s="49">
        <f t="shared" si="1687"/>
        <v>0</v>
      </c>
      <c r="H373" s="49">
        <f t="shared" si="1687"/>
        <v>810.19359999999995</v>
      </c>
      <c r="I373" s="49">
        <f t="shared" si="1687"/>
        <v>810.19359999999995</v>
      </c>
      <c r="J373" s="48">
        <f>I373/H373*100</f>
        <v>100</v>
      </c>
      <c r="K373" s="49">
        <f t="shared" ref="K373:M373" si="1688">K374+K375+K376+K377+K378+K379+K380+K381</f>
        <v>0</v>
      </c>
      <c r="L373" s="49">
        <f t="shared" si="1688"/>
        <v>0</v>
      </c>
      <c r="M373" s="49">
        <f t="shared" si="1688"/>
        <v>0</v>
      </c>
      <c r="N373" s="49">
        <f t="shared" ref="N373:P373" si="1689">N374+N375+N376+N377+N378+N379+N380+N381</f>
        <v>0</v>
      </c>
      <c r="O373" s="49">
        <f t="shared" si="1689"/>
        <v>0</v>
      </c>
      <c r="P373" s="49">
        <f t="shared" si="1689"/>
        <v>0</v>
      </c>
      <c r="Q373" s="49">
        <f t="shared" ref="Q373:S373" si="1690">Q374+Q375+Q376+Q377+Q378+Q379+Q380+Q381</f>
        <v>0</v>
      </c>
      <c r="R373" s="49">
        <f t="shared" si="1690"/>
        <v>0</v>
      </c>
      <c r="S373" s="49">
        <f t="shared" si="1690"/>
        <v>0</v>
      </c>
      <c r="T373" s="49">
        <f t="shared" ref="T373:V373" si="1691">T374+T375+T376+T377+T378+T379+T380+T381</f>
        <v>0</v>
      </c>
      <c r="U373" s="49">
        <f t="shared" si="1691"/>
        <v>0</v>
      </c>
      <c r="V373" s="49">
        <f t="shared" si="1691"/>
        <v>0</v>
      </c>
      <c r="W373" s="49">
        <f t="shared" si="1687"/>
        <v>670.38300000000004</v>
      </c>
      <c r="X373" s="49">
        <f t="shared" si="1687"/>
        <v>670.38300000000004</v>
      </c>
      <c r="Y373" s="49">
        <f t="shared" si="1647"/>
        <v>100</v>
      </c>
      <c r="Z373" s="49">
        <f t="shared" si="1687"/>
        <v>0</v>
      </c>
      <c r="AA373" s="49">
        <f t="shared" si="1687"/>
        <v>0</v>
      </c>
      <c r="AB373" s="49">
        <f t="shared" si="1687"/>
        <v>0</v>
      </c>
      <c r="AC373" s="49">
        <f t="shared" si="1687"/>
        <v>0</v>
      </c>
      <c r="AD373" s="49">
        <f t="shared" si="1687"/>
        <v>0</v>
      </c>
      <c r="AE373" s="49">
        <f t="shared" si="1687"/>
        <v>0</v>
      </c>
      <c r="AF373" s="49">
        <f t="shared" si="1687"/>
        <v>2942.3368999999998</v>
      </c>
      <c r="AG373" s="49">
        <f t="shared" si="1687"/>
        <v>2942.3368999999998</v>
      </c>
      <c r="AH373" s="49">
        <f>AG373/AF373*100</f>
        <v>100</v>
      </c>
      <c r="AI373" s="49">
        <f t="shared" si="1687"/>
        <v>0</v>
      </c>
      <c r="AJ373" s="49">
        <f t="shared" si="1687"/>
        <v>0</v>
      </c>
      <c r="AK373" s="48"/>
      <c r="AL373" s="49">
        <f t="shared" si="1687"/>
        <v>0</v>
      </c>
      <c r="AM373" s="49">
        <f t="shared" si="1687"/>
        <v>0</v>
      </c>
      <c r="AN373" s="49">
        <f t="shared" si="1687"/>
        <v>0</v>
      </c>
      <c r="AO373" s="49">
        <f t="shared" ref="AO373:AP373" si="1692">AO374+AO375+AO376+AO377+AO378+AO379+AO380+AO381</f>
        <v>90.140520000000009</v>
      </c>
      <c r="AP373" s="49">
        <f t="shared" si="1692"/>
        <v>90.140520000000009</v>
      </c>
      <c r="AQ373" s="48">
        <f>AP373/AO373*100</f>
        <v>100</v>
      </c>
      <c r="AR373" s="49"/>
      <c r="AS373" s="49"/>
      <c r="AT373" s="48"/>
      <c r="AU373" s="49">
        <f t="shared" si="1687"/>
        <v>0</v>
      </c>
      <c r="AV373" s="49">
        <f t="shared" si="1687"/>
        <v>0</v>
      </c>
      <c r="AW373" s="49">
        <f t="shared" si="1687"/>
        <v>0</v>
      </c>
      <c r="AX373" s="49">
        <f t="shared" si="1687"/>
        <v>4026.9469200000003</v>
      </c>
      <c r="AY373" s="49">
        <f t="shared" si="1687"/>
        <v>2179.5187999999998</v>
      </c>
      <c r="AZ373" s="48">
        <f t="shared" si="1502"/>
        <v>54.123355566852119</v>
      </c>
      <c r="BA373" s="49">
        <f t="shared" si="1687"/>
        <v>15000</v>
      </c>
      <c r="BB373" s="49">
        <f t="shared" si="1687"/>
        <v>14999.26218</v>
      </c>
      <c r="BC373" s="48">
        <f t="shared" ref="BC373" si="1693">BB373/BA373*100</f>
        <v>99.995081200000001</v>
      </c>
      <c r="BD373" s="49">
        <f t="shared" si="1687"/>
        <v>29129.8</v>
      </c>
      <c r="BE373" s="49">
        <f t="shared" si="1687"/>
        <v>16620.98933</v>
      </c>
      <c r="BF373" s="49">
        <f t="shared" si="1687"/>
        <v>57.058370912261665</v>
      </c>
      <c r="BG373" s="49">
        <f t="shared" ref="BG373:CO373" si="1694">BG374+BG375+BG376+BG377+BG378+BG379+BG380+BG381</f>
        <v>0</v>
      </c>
      <c r="BH373" s="49">
        <f t="shared" si="1694"/>
        <v>0</v>
      </c>
      <c r="BI373" s="49">
        <f t="shared" si="1694"/>
        <v>0</v>
      </c>
      <c r="BJ373" s="49">
        <f t="shared" ref="BJ373:BL373" si="1695">BJ374+BJ375+BJ376+BJ377+BJ378+BJ379+BJ380+BJ381</f>
        <v>0</v>
      </c>
      <c r="BK373" s="49">
        <f t="shared" si="1695"/>
        <v>0</v>
      </c>
      <c r="BL373" s="49">
        <f t="shared" si="1695"/>
        <v>0</v>
      </c>
      <c r="BM373" s="49">
        <f t="shared" si="1694"/>
        <v>5105.8999999999996</v>
      </c>
      <c r="BN373" s="49">
        <f t="shared" si="1694"/>
        <v>2505.2307299999998</v>
      </c>
      <c r="BO373" s="49">
        <f t="shared" si="152"/>
        <v>49.065409232456567</v>
      </c>
      <c r="BP373" s="49">
        <f t="shared" ref="BP373:BQ373" si="1696">BP374+BP375+BP376+BP377+BP378+BP379+BP380+BP381</f>
        <v>840</v>
      </c>
      <c r="BQ373" s="49">
        <f t="shared" si="1696"/>
        <v>0</v>
      </c>
      <c r="BR373" s="49">
        <f t="shared" ref="BR373:BR374" si="1697">BQ373/BP373*100</f>
        <v>0</v>
      </c>
      <c r="BS373" s="49">
        <f t="shared" si="1694"/>
        <v>0</v>
      </c>
      <c r="BT373" s="49">
        <f t="shared" si="1694"/>
        <v>0</v>
      </c>
      <c r="BU373" s="48"/>
      <c r="BV373" s="49">
        <f t="shared" si="1694"/>
        <v>0</v>
      </c>
      <c r="BW373" s="49">
        <f t="shared" si="1694"/>
        <v>0</v>
      </c>
      <c r="BX373" s="48"/>
      <c r="BY373" s="49">
        <f t="shared" si="1694"/>
        <v>0</v>
      </c>
      <c r="BZ373" s="49">
        <f t="shared" si="1694"/>
        <v>0</v>
      </c>
      <c r="CA373" s="49">
        <f t="shared" si="1694"/>
        <v>0</v>
      </c>
      <c r="CB373" s="49">
        <f t="shared" ref="CB373:CD373" si="1698">CB374+CB375+CB376+CB377+CB378+CB379+CB380+CB381</f>
        <v>0</v>
      </c>
      <c r="CC373" s="49">
        <f t="shared" si="1698"/>
        <v>0</v>
      </c>
      <c r="CD373" s="49">
        <f t="shared" si="1698"/>
        <v>0</v>
      </c>
      <c r="CE373" s="49">
        <f t="shared" si="1694"/>
        <v>0</v>
      </c>
      <c r="CF373" s="49">
        <f t="shared" si="1694"/>
        <v>0</v>
      </c>
      <c r="CG373" s="49">
        <f t="shared" si="1694"/>
        <v>0</v>
      </c>
      <c r="CH373" s="49">
        <f t="shared" si="1694"/>
        <v>0</v>
      </c>
      <c r="CI373" s="49">
        <f t="shared" si="1694"/>
        <v>0</v>
      </c>
      <c r="CJ373" s="49">
        <f t="shared" si="1694"/>
        <v>0</v>
      </c>
      <c r="CK373" s="49">
        <f t="shared" si="1694"/>
        <v>0</v>
      </c>
      <c r="CL373" s="49">
        <f t="shared" si="1694"/>
        <v>0</v>
      </c>
      <c r="CM373" s="48"/>
      <c r="CN373" s="49">
        <f t="shared" si="1694"/>
        <v>52.2</v>
      </c>
      <c r="CO373" s="49">
        <f t="shared" si="1694"/>
        <v>52.2</v>
      </c>
      <c r="CP373" s="49">
        <f t="shared" si="1563"/>
        <v>100</v>
      </c>
      <c r="CQ373" s="49">
        <f t="shared" ref="CQ373:DA373" si="1699">CQ374+CQ375+CQ376+CQ377+CQ378+CQ379+CQ380+CQ381</f>
        <v>0</v>
      </c>
      <c r="CR373" s="49">
        <f t="shared" si="1699"/>
        <v>0</v>
      </c>
      <c r="CS373" s="49">
        <f t="shared" si="1699"/>
        <v>0</v>
      </c>
      <c r="CT373" s="49">
        <f t="shared" ref="CT373:CV373" si="1700">CT374+CT375+CT376+CT377+CT378+CT379+CT380+CT381</f>
        <v>0</v>
      </c>
      <c r="CU373" s="49">
        <f t="shared" si="1700"/>
        <v>0</v>
      </c>
      <c r="CV373" s="49">
        <f t="shared" si="1700"/>
        <v>0</v>
      </c>
      <c r="CW373" s="49">
        <f t="shared" si="1699"/>
        <v>7369.4</v>
      </c>
      <c r="CX373" s="49">
        <f t="shared" si="1699"/>
        <v>4467.6166600000006</v>
      </c>
      <c r="CY373" s="49">
        <f t="shared" si="159"/>
        <v>60.62388606942222</v>
      </c>
      <c r="CZ373" s="49">
        <f t="shared" si="1699"/>
        <v>25911</v>
      </c>
      <c r="DA373" s="49">
        <f t="shared" si="1699"/>
        <v>25437.596810000003</v>
      </c>
      <c r="DB373" s="48">
        <f t="shared" si="1657"/>
        <v>98.172964416657024</v>
      </c>
      <c r="DC373" s="49">
        <f t="shared" ref="DC373:DD373" si="1701">DC374+DC375+DC376+DC377+DC378+DC379+DC380+DC381</f>
        <v>6081</v>
      </c>
      <c r="DD373" s="49">
        <f t="shared" si="1701"/>
        <v>2169.8692700000001</v>
      </c>
      <c r="DE373" s="49">
        <f>DD373/DC373*100</f>
        <v>35.682770432494657</v>
      </c>
      <c r="DF373" s="49">
        <f t="shared" ref="DF373:DG373" si="1702">DF374+DF375+DF376+DF377+DF378+DF379+DF380+DF381</f>
        <v>1000</v>
      </c>
      <c r="DG373" s="49">
        <f t="shared" si="1702"/>
        <v>95.644499999999994</v>
      </c>
      <c r="DH373" s="49">
        <f>DG373/DF373*100</f>
        <v>9.564449999999999</v>
      </c>
      <c r="DI373" s="49">
        <f t="shared" ref="DI373:DJ373" si="1703">DI374+DI375+DI376+DI377+DI378+DI379+DI380+DI381</f>
        <v>4000</v>
      </c>
      <c r="DJ373" s="49">
        <f t="shared" si="1703"/>
        <v>993.66869999999994</v>
      </c>
      <c r="DK373" s="49">
        <f t="shared" ref="DK373:DK374" si="1704">DJ373/DI373*100</f>
        <v>24.841717499999998</v>
      </c>
      <c r="DL373" s="49">
        <f t="shared" ref="DL373:DM373" si="1705">DL374+DL375+DL376+DL377+DL378+DL379+DL380+DL381</f>
        <v>7500</v>
      </c>
      <c r="DM373" s="49">
        <f t="shared" si="1705"/>
        <v>7016.5342000000001</v>
      </c>
      <c r="DN373" s="49">
        <f t="shared" ref="DN373:DN374" si="1706">DM373/DL373*100</f>
        <v>93.553789333333341</v>
      </c>
      <c r="DO373" s="49">
        <f t="shared" ref="DO373:DQ373" si="1707">DO374+DO375+DO376+DO377+DO378+DO379+DO380+DO381</f>
        <v>0</v>
      </c>
      <c r="DP373" s="49">
        <f t="shared" si="1707"/>
        <v>0</v>
      </c>
      <c r="DQ373" s="49">
        <f t="shared" si="1707"/>
        <v>0</v>
      </c>
      <c r="DR373" s="49">
        <f t="shared" ref="DR373:DT373" si="1708">DR374+DR375+DR376+DR377+DR378+DR379+DR380+DR381</f>
        <v>0</v>
      </c>
      <c r="DS373" s="49">
        <f t="shared" si="1708"/>
        <v>0</v>
      </c>
      <c r="DT373" s="49">
        <f t="shared" si="1708"/>
        <v>0</v>
      </c>
      <c r="DU373" s="49">
        <f t="shared" ref="DU373:DV373" si="1709">DU374+DU375+DU376+DU377+DU378+DU379+DU380+DU381</f>
        <v>14407.14286</v>
      </c>
      <c r="DV373" s="49">
        <f t="shared" si="1709"/>
        <v>14407.14286</v>
      </c>
      <c r="DW373" s="148">
        <f t="shared" ref="DW373:DW382" si="1710">DV373/DU373*100</f>
        <v>100</v>
      </c>
      <c r="DX373" s="49">
        <f t="shared" ref="DX373:EB373" si="1711">DX374+DX375+DX376+DX377+DX378+DX379+DX380+DX381</f>
        <v>0</v>
      </c>
      <c r="DY373" s="49">
        <f t="shared" si="1711"/>
        <v>0</v>
      </c>
      <c r="DZ373" s="49">
        <f t="shared" si="1711"/>
        <v>0</v>
      </c>
      <c r="EA373" s="49"/>
      <c r="EB373" s="49">
        <f t="shared" si="1711"/>
        <v>0</v>
      </c>
      <c r="EC373" s="49"/>
      <c r="ED373" s="49"/>
      <c r="EE373" s="49">
        <f t="shared" ref="EE373" si="1712">EE374+EE375+EE376+EE377+EE378+EE379+EE380+EE381</f>
        <v>0</v>
      </c>
      <c r="EF373" s="49"/>
      <c r="EG373" s="49">
        <f t="shared" ref="EG373:EH373" si="1713">EG374+EG375+EG376+EG377+EG378+EG379+EG380+EG381</f>
        <v>0</v>
      </c>
      <c r="EH373" s="49">
        <f t="shared" si="1713"/>
        <v>0</v>
      </c>
      <c r="EI373" s="49"/>
      <c r="EJ373" s="49">
        <f t="shared" ref="EJ373:EK373" si="1714">EJ374+EJ375+EJ376+EJ377+EJ378+EJ379+EJ380+EJ381</f>
        <v>0</v>
      </c>
      <c r="EK373" s="49">
        <f t="shared" si="1714"/>
        <v>0</v>
      </c>
      <c r="EL373" s="49"/>
      <c r="EM373" s="49">
        <f t="shared" ref="EM373:EN373" si="1715">EM374+EM375+EM376+EM377+EM378+EM379+EM380+EM381</f>
        <v>0</v>
      </c>
      <c r="EN373" s="49">
        <f t="shared" si="1715"/>
        <v>0</v>
      </c>
      <c r="EO373" s="49"/>
      <c r="EP373" s="49">
        <f t="shared" ref="EP373:EQ373" si="1716">EP374+EP375+EP376+EP377+EP378+EP379+EP380+EP381</f>
        <v>0</v>
      </c>
      <c r="EQ373" s="49">
        <f t="shared" si="1716"/>
        <v>0</v>
      </c>
      <c r="ER373" s="49"/>
      <c r="ES373" s="49">
        <f t="shared" ref="ES373:ET373" si="1717">ES374+ES375+ES376+ES377+ES378+ES379+ES380+ES381</f>
        <v>0</v>
      </c>
      <c r="ET373" s="49">
        <f t="shared" si="1717"/>
        <v>0</v>
      </c>
      <c r="EU373" s="49"/>
      <c r="EV373" s="49">
        <f t="shared" ref="EV373:EX373" si="1718">EV374+EV375+EV376+EV377+EV378+EV379+EV380+EV381</f>
        <v>0</v>
      </c>
      <c r="EW373" s="49">
        <f t="shared" si="1718"/>
        <v>0</v>
      </c>
      <c r="EX373" s="49">
        <f t="shared" si="1718"/>
        <v>0</v>
      </c>
      <c r="EY373" s="49"/>
      <c r="EZ373" s="49"/>
      <c r="FA373" s="48"/>
      <c r="FB373" s="49">
        <f t="shared" ref="FB373:FC373" si="1719">FB374+FB375+FB376+FB377+FB378+FB379+FB380+FB381</f>
        <v>0</v>
      </c>
      <c r="FC373" s="49">
        <f t="shared" si="1719"/>
        <v>0</v>
      </c>
      <c r="FD373" s="48"/>
      <c r="FE373" s="49">
        <f t="shared" ref="FE373:FF373" si="1720">FE374+FE375+FE376+FE377+FE378+FE379+FE380+FE381</f>
        <v>0</v>
      </c>
      <c r="FF373" s="49">
        <f t="shared" si="1720"/>
        <v>0</v>
      </c>
      <c r="FG373" s="48"/>
      <c r="FH373" s="49">
        <f t="shared" ref="FH373:FI373" si="1721">FH374+FH375+FH376+FH377+FH378+FH379+FH380+FH381</f>
        <v>3000</v>
      </c>
      <c r="FI373" s="49">
        <f t="shared" si="1721"/>
        <v>3000</v>
      </c>
      <c r="FJ373" s="48">
        <f t="shared" ref="FJ373" si="1722">FI373/FH373*100</f>
        <v>100</v>
      </c>
      <c r="FK373" s="49">
        <f t="shared" ref="FK373:FL373" si="1723">FK374+FK375+FK376+FK377+FK378+FK379+FK380+FK381</f>
        <v>1633.1</v>
      </c>
      <c r="FL373" s="49">
        <f t="shared" si="1723"/>
        <v>1633.1</v>
      </c>
      <c r="FM373" s="48">
        <f t="shared" ref="FM373" si="1724">FL373/FK373*100</f>
        <v>100</v>
      </c>
      <c r="FN373" s="49">
        <f t="shared" ref="FN373:FO373" si="1725">FN374+FN375+FN376+FN377+FN378+FN379+FN380+FN381</f>
        <v>0</v>
      </c>
      <c r="FO373" s="49">
        <f t="shared" si="1725"/>
        <v>0</v>
      </c>
      <c r="FP373" s="48"/>
      <c r="FQ373" s="49">
        <f t="shared" ref="FQ373:FR373" si="1726">FQ374+FQ375+FQ376+FQ377+FQ378+FQ379+FQ380+FQ381</f>
        <v>0</v>
      </c>
      <c r="FR373" s="49">
        <f t="shared" si="1726"/>
        <v>0</v>
      </c>
      <c r="FS373" s="48"/>
      <c r="FT373" s="49"/>
      <c r="FU373" s="49"/>
      <c r="FV373" s="48"/>
      <c r="FW373" s="49"/>
      <c r="FX373" s="49"/>
      <c r="FY373" s="48"/>
      <c r="FZ373" s="49"/>
      <c r="GA373" s="49"/>
      <c r="GB373" s="48"/>
      <c r="GC373" s="49"/>
      <c r="GD373" s="49"/>
      <c r="GE373" s="48"/>
      <c r="GF373" s="49"/>
      <c r="GG373" s="49"/>
      <c r="GH373" s="48"/>
      <c r="GI373" s="49"/>
      <c r="GJ373" s="49"/>
      <c r="GK373" s="48"/>
      <c r="GL373" s="49">
        <f t="shared" ref="GL373:GM373" si="1727">GL374+GL375+GL376+GL377+GL378+GL379+GL380+GL381</f>
        <v>0</v>
      </c>
      <c r="GM373" s="49">
        <f t="shared" si="1727"/>
        <v>0</v>
      </c>
      <c r="GN373" s="48"/>
      <c r="GO373" s="49">
        <f t="shared" ref="GO373:GP373" si="1728">GO374+GO375+GO376+GO377+GO378+GO379+GO380+GO381</f>
        <v>0</v>
      </c>
      <c r="GP373" s="49">
        <f t="shared" si="1728"/>
        <v>0</v>
      </c>
      <c r="GQ373" s="148"/>
      <c r="GR373" s="49">
        <f t="shared" ref="GR373:GS373" si="1729">GR374+GR375+GR376+GR377+GR378+GR379+GR380+GR381</f>
        <v>0</v>
      </c>
      <c r="GS373" s="49">
        <f t="shared" si="1729"/>
        <v>0</v>
      </c>
      <c r="GT373" s="148"/>
      <c r="GU373" s="49"/>
      <c r="GV373" s="49"/>
      <c r="GW373" s="48"/>
      <c r="GX373" s="49"/>
      <c r="GY373" s="49"/>
      <c r="GZ373" s="48"/>
      <c r="HA373" s="49"/>
      <c r="HB373" s="49"/>
      <c r="HC373" s="48"/>
      <c r="HD373" s="49"/>
      <c r="HE373" s="49"/>
      <c r="HF373" s="48"/>
      <c r="HG373" s="49"/>
      <c r="HH373" s="49"/>
      <c r="HI373" s="48"/>
      <c r="HJ373" s="49"/>
      <c r="HK373" s="49"/>
      <c r="HL373" s="48"/>
      <c r="HM373" s="49"/>
      <c r="HN373" s="49"/>
      <c r="HO373" s="48"/>
      <c r="HP373" s="49"/>
      <c r="HQ373" s="49"/>
      <c r="HR373" s="48"/>
      <c r="HS373" s="49"/>
      <c r="HT373" s="49"/>
      <c r="HU373" s="48"/>
    </row>
    <row r="374" spans="1:229" s="18" customFormat="1" ht="20.25" customHeight="1" x14ac:dyDescent="0.25">
      <c r="A374" s="23" t="s">
        <v>274</v>
      </c>
      <c r="B374" s="159">
        <f t="shared" si="1500"/>
        <v>70224.454020000005</v>
      </c>
      <c r="C374" s="159">
        <f t="shared" si="1501"/>
        <v>43067.907409999993</v>
      </c>
      <c r="D374" s="42">
        <f t="shared" si="230"/>
        <v>61.328931653543648</v>
      </c>
      <c r="E374" s="42"/>
      <c r="F374" s="42"/>
      <c r="G374" s="42"/>
      <c r="H374" s="46">
        <v>810.19359999999995</v>
      </c>
      <c r="I374" s="46">
        <v>810.19359999999995</v>
      </c>
      <c r="J374" s="42">
        <f>I374/H374*100</f>
        <v>100</v>
      </c>
      <c r="K374" s="46"/>
      <c r="L374" s="46"/>
      <c r="M374" s="42"/>
      <c r="N374" s="46"/>
      <c r="O374" s="46"/>
      <c r="P374" s="42"/>
      <c r="Q374" s="46"/>
      <c r="R374" s="46"/>
      <c r="S374" s="42"/>
      <c r="T374" s="46"/>
      <c r="U374" s="46"/>
      <c r="V374" s="42"/>
      <c r="W374" s="42">
        <v>670.38300000000004</v>
      </c>
      <c r="X374" s="42">
        <v>670.38300000000004</v>
      </c>
      <c r="Y374" s="46">
        <f>X374/W374*100</f>
        <v>100</v>
      </c>
      <c r="Z374" s="42"/>
      <c r="AA374" s="42"/>
      <c r="AB374" s="46"/>
      <c r="AC374" s="46">
        <v>0</v>
      </c>
      <c r="AD374" s="46">
        <v>0</v>
      </c>
      <c r="AE374" s="42"/>
      <c r="AF374" s="46">
        <v>2942.3368999999998</v>
      </c>
      <c r="AG374" s="46">
        <v>2942.3368999999998</v>
      </c>
      <c r="AH374" s="46">
        <f>AG374/AF374*100</f>
        <v>100</v>
      </c>
      <c r="AI374" s="46"/>
      <c r="AJ374" s="46"/>
      <c r="AK374" s="42"/>
      <c r="AL374" s="46"/>
      <c r="AM374" s="46"/>
      <c r="AN374" s="42"/>
      <c r="AO374" s="46">
        <v>90.140520000000009</v>
      </c>
      <c r="AP374" s="46">
        <v>90.140520000000009</v>
      </c>
      <c r="AQ374" s="42">
        <f>AP374/AO374*100</f>
        <v>100</v>
      </c>
      <c r="AR374" s="46"/>
      <c r="AS374" s="46"/>
      <c r="AT374" s="42"/>
      <c r="AU374" s="46"/>
      <c r="AV374" s="46"/>
      <c r="AW374" s="42"/>
      <c r="AX374" s="42"/>
      <c r="AY374" s="42"/>
      <c r="AZ374" s="42"/>
      <c r="BA374" s="46">
        <v>0</v>
      </c>
      <c r="BB374" s="46"/>
      <c r="BC374" s="42"/>
      <c r="BD374" s="46">
        <v>29129.8</v>
      </c>
      <c r="BE374" s="42">
        <v>16620.98933</v>
      </c>
      <c r="BF374" s="46">
        <f t="shared" si="149"/>
        <v>57.058370912261665</v>
      </c>
      <c r="BG374" s="46"/>
      <c r="BH374" s="139"/>
      <c r="BI374" s="139"/>
      <c r="BJ374" s="46"/>
      <c r="BK374" s="139"/>
      <c r="BL374" s="139"/>
      <c r="BM374" s="46">
        <v>5105.8999999999996</v>
      </c>
      <c r="BN374" s="46">
        <v>2505.2307299999998</v>
      </c>
      <c r="BO374" s="46">
        <f t="shared" si="152"/>
        <v>49.065409232456567</v>
      </c>
      <c r="BP374" s="46">
        <v>840</v>
      </c>
      <c r="BQ374" s="46"/>
      <c r="BR374" s="46">
        <f t="shared" si="1697"/>
        <v>0</v>
      </c>
      <c r="BS374" s="46"/>
      <c r="BT374" s="139"/>
      <c r="BU374" s="42"/>
      <c r="BV374" s="46"/>
      <c r="BW374" s="139"/>
      <c r="BX374" s="42"/>
      <c r="BY374" s="46"/>
      <c r="BZ374" s="139"/>
      <c r="CA374" s="139"/>
      <c r="CB374" s="46"/>
      <c r="CC374" s="139"/>
      <c r="CD374" s="139"/>
      <c r="CE374" s="46"/>
      <c r="CF374" s="139"/>
      <c r="CG374" s="139"/>
      <c r="CH374" s="46"/>
      <c r="CI374" s="139"/>
      <c r="CJ374" s="139"/>
      <c r="CK374" s="46"/>
      <c r="CL374" s="139"/>
      <c r="CM374" s="42"/>
      <c r="CN374" s="46">
        <v>52.2</v>
      </c>
      <c r="CO374" s="139">
        <v>52.2</v>
      </c>
      <c r="CP374" s="46">
        <f t="shared" si="1563"/>
        <v>100</v>
      </c>
      <c r="CQ374" s="46"/>
      <c r="CR374" s="139"/>
      <c r="CS374" s="139"/>
      <c r="CT374" s="46"/>
      <c r="CU374" s="139"/>
      <c r="CV374" s="139"/>
      <c r="CW374" s="46">
        <v>7369.4</v>
      </c>
      <c r="CX374" s="46">
        <v>4467.6166600000006</v>
      </c>
      <c r="CY374" s="46">
        <f t="shared" si="159"/>
        <v>60.62388606942222</v>
      </c>
      <c r="CZ374" s="46"/>
      <c r="DA374" s="139"/>
      <c r="DB374" s="42"/>
      <c r="DC374" s="46">
        <v>6081</v>
      </c>
      <c r="DD374" s="46">
        <v>2169.8692700000001</v>
      </c>
      <c r="DE374" s="46">
        <f>DD374/DC374*100</f>
        <v>35.682770432494657</v>
      </c>
      <c r="DF374" s="46">
        <v>1000</v>
      </c>
      <c r="DG374" s="46">
        <v>95.644499999999994</v>
      </c>
      <c r="DH374" s="46">
        <f>DG374/DF374*100</f>
        <v>9.564449999999999</v>
      </c>
      <c r="DI374" s="46">
        <v>4000</v>
      </c>
      <c r="DJ374" s="46">
        <v>993.66869999999994</v>
      </c>
      <c r="DK374" s="46">
        <f t="shared" si="1704"/>
        <v>24.841717499999998</v>
      </c>
      <c r="DL374" s="46">
        <v>7500</v>
      </c>
      <c r="DM374" s="46">
        <v>7016.5342000000001</v>
      </c>
      <c r="DN374" s="46">
        <f t="shared" si="1706"/>
        <v>93.553789333333341</v>
      </c>
      <c r="DO374" s="46"/>
      <c r="DP374" s="139"/>
      <c r="DQ374" s="139"/>
      <c r="DR374" s="46"/>
      <c r="DS374" s="139"/>
      <c r="DT374" s="139"/>
      <c r="DU374" s="46"/>
      <c r="DV374" s="139"/>
      <c r="DW374" s="93"/>
      <c r="DX374" s="46"/>
      <c r="DY374" s="139"/>
      <c r="DZ374" s="139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>
        <v>0</v>
      </c>
      <c r="EW374" s="46">
        <v>0</v>
      </c>
      <c r="EX374" s="42"/>
      <c r="EY374" s="46"/>
      <c r="EZ374" s="46"/>
      <c r="FA374" s="42"/>
      <c r="FB374" s="46"/>
      <c r="FC374" s="46"/>
      <c r="FD374" s="42"/>
      <c r="FE374" s="46"/>
      <c r="FF374" s="46"/>
      <c r="FG374" s="42"/>
      <c r="FH374" s="46">
        <v>3000</v>
      </c>
      <c r="FI374" s="46">
        <v>3000</v>
      </c>
      <c r="FJ374" s="42">
        <f>FI374/FH374*100</f>
        <v>100</v>
      </c>
      <c r="FK374" s="46">
        <v>1633.1</v>
      </c>
      <c r="FL374" s="46">
        <v>1633.1</v>
      </c>
      <c r="FM374" s="42">
        <f>FL374/FK374*100</f>
        <v>100</v>
      </c>
      <c r="FN374" s="46"/>
      <c r="FO374" s="46"/>
      <c r="FP374" s="42"/>
      <c r="FQ374" s="46"/>
      <c r="FR374" s="46"/>
      <c r="FS374" s="42"/>
      <c r="FT374" s="46"/>
      <c r="FU374" s="46"/>
      <c r="FV374" s="42"/>
      <c r="FW374" s="46"/>
      <c r="FX374" s="46"/>
      <c r="FY374" s="42"/>
      <c r="FZ374" s="46"/>
      <c r="GA374" s="46"/>
      <c r="GB374" s="42"/>
      <c r="GC374" s="46"/>
      <c r="GD374" s="46"/>
      <c r="GE374" s="42"/>
      <c r="GF374" s="46"/>
      <c r="GG374" s="46"/>
      <c r="GH374" s="42"/>
      <c r="GI374" s="46"/>
      <c r="GJ374" s="46"/>
      <c r="GK374" s="42"/>
      <c r="GL374" s="46"/>
      <c r="GM374" s="46"/>
      <c r="GN374" s="42"/>
      <c r="GO374" s="46"/>
      <c r="GP374" s="139"/>
      <c r="GQ374" s="93"/>
      <c r="GR374" s="46"/>
      <c r="GS374" s="139"/>
      <c r="GT374" s="93"/>
      <c r="GU374" s="46"/>
      <c r="GV374" s="46"/>
      <c r="GW374" s="42"/>
      <c r="GX374" s="46"/>
      <c r="GY374" s="46"/>
      <c r="GZ374" s="42"/>
      <c r="HA374" s="46"/>
      <c r="HB374" s="46"/>
      <c r="HC374" s="42"/>
      <c r="HD374" s="46"/>
      <c r="HE374" s="46"/>
      <c r="HF374" s="42"/>
      <c r="HG374" s="46"/>
      <c r="HH374" s="46"/>
      <c r="HI374" s="42"/>
      <c r="HJ374" s="46"/>
      <c r="HK374" s="46"/>
      <c r="HL374" s="42"/>
      <c r="HM374" s="46"/>
      <c r="HN374" s="46"/>
      <c r="HO374" s="42"/>
      <c r="HP374" s="46"/>
      <c r="HQ374" s="46"/>
      <c r="HR374" s="42"/>
      <c r="HS374" s="46"/>
      <c r="HT374" s="46"/>
      <c r="HU374" s="42"/>
    </row>
    <row r="375" spans="1:229" s="18" customFormat="1" ht="15.75" x14ac:dyDescent="0.25">
      <c r="A375" s="23" t="s">
        <v>326</v>
      </c>
      <c r="B375" s="159">
        <f t="shared" si="1500"/>
        <v>29407.14286</v>
      </c>
      <c r="C375" s="159">
        <f t="shared" si="1501"/>
        <v>29406.405039999998</v>
      </c>
      <c r="D375" s="42">
        <f>C375/B375*100</f>
        <v>99.997491017731605</v>
      </c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6"/>
      <c r="Z375" s="42"/>
      <c r="AA375" s="42"/>
      <c r="AB375" s="42"/>
      <c r="AC375" s="42"/>
      <c r="AD375" s="42"/>
      <c r="AE375" s="42"/>
      <c r="AF375" s="42"/>
      <c r="AG375" s="42">
        <v>0</v>
      </c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>
        <v>15000</v>
      </c>
      <c r="BB375" s="42">
        <v>14999.26218</v>
      </c>
      <c r="BC375" s="42">
        <f>BB375/BA375*100</f>
        <v>99.995081200000001</v>
      </c>
      <c r="BD375" s="143"/>
      <c r="BE375" s="143"/>
      <c r="BF375" s="143"/>
      <c r="BG375" s="42"/>
      <c r="BH375" s="42"/>
      <c r="BI375" s="140"/>
      <c r="BJ375" s="42"/>
      <c r="BK375" s="42"/>
      <c r="BL375" s="140"/>
      <c r="BM375" s="42"/>
      <c r="BN375" s="42"/>
      <c r="BO375" s="140"/>
      <c r="BP375" s="42"/>
      <c r="BQ375" s="42"/>
      <c r="BR375" s="140"/>
      <c r="BS375" s="42"/>
      <c r="BT375" s="42"/>
      <c r="BU375" s="42"/>
      <c r="BV375" s="42"/>
      <c r="BW375" s="42"/>
      <c r="BX375" s="42"/>
      <c r="BY375" s="42"/>
      <c r="BZ375" s="42"/>
      <c r="CA375" s="140"/>
      <c r="CB375" s="42"/>
      <c r="CC375" s="42"/>
      <c r="CD375" s="140"/>
      <c r="CE375" s="42"/>
      <c r="CF375" s="42"/>
      <c r="CG375" s="140"/>
      <c r="CH375" s="42"/>
      <c r="CI375" s="42"/>
      <c r="CJ375" s="140"/>
      <c r="CK375" s="42"/>
      <c r="CL375" s="42"/>
      <c r="CM375" s="42"/>
      <c r="CN375" s="42"/>
      <c r="CO375" s="42"/>
      <c r="CP375" s="46"/>
      <c r="CQ375" s="46"/>
      <c r="CR375" s="42"/>
      <c r="CS375" s="140"/>
      <c r="CT375" s="46"/>
      <c r="CU375" s="42"/>
      <c r="CV375" s="140"/>
      <c r="CW375" s="46"/>
      <c r="CX375" s="42"/>
      <c r="CY375" s="140"/>
      <c r="CZ375" s="46"/>
      <c r="DA375" s="42"/>
      <c r="DB375" s="42"/>
      <c r="DC375" s="46"/>
      <c r="DD375" s="42"/>
      <c r="DE375" s="140"/>
      <c r="DF375" s="46"/>
      <c r="DG375" s="42"/>
      <c r="DH375" s="140"/>
      <c r="DI375" s="42"/>
      <c r="DJ375" s="42"/>
      <c r="DK375" s="140"/>
      <c r="DL375" s="42"/>
      <c r="DM375" s="42"/>
      <c r="DN375" s="140"/>
      <c r="DO375" s="46"/>
      <c r="DP375" s="42"/>
      <c r="DQ375" s="140"/>
      <c r="DR375" s="46"/>
      <c r="DS375" s="42"/>
      <c r="DT375" s="140"/>
      <c r="DU375" s="46">
        <v>14407.14286</v>
      </c>
      <c r="DV375" s="42">
        <v>14407.14286</v>
      </c>
      <c r="DW375" s="93">
        <f t="shared" si="1710"/>
        <v>100</v>
      </c>
      <c r="DX375" s="46"/>
      <c r="DY375" s="42"/>
      <c r="DZ375" s="140"/>
      <c r="EA375" s="42"/>
      <c r="EB375" s="42"/>
      <c r="EC375" s="140"/>
      <c r="ED375" s="42"/>
      <c r="EE375" s="42"/>
      <c r="EF375" s="140"/>
      <c r="EG375" s="42"/>
      <c r="EH375" s="42"/>
      <c r="EI375" s="140"/>
      <c r="EJ375" s="42"/>
      <c r="EK375" s="42"/>
      <c r="EL375" s="140"/>
      <c r="EM375" s="42"/>
      <c r="EN375" s="42"/>
      <c r="EO375" s="140"/>
      <c r="EP375" s="42"/>
      <c r="EQ375" s="42"/>
      <c r="ER375" s="140"/>
      <c r="ES375" s="42"/>
      <c r="ET375" s="42"/>
      <c r="EU375" s="140"/>
      <c r="EV375" s="42"/>
      <c r="EW375" s="42"/>
      <c r="EX375" s="42"/>
      <c r="EY375" s="42"/>
      <c r="EZ375" s="42"/>
      <c r="FA375" s="42"/>
      <c r="FB375" s="42"/>
      <c r="FC375" s="42"/>
      <c r="FD375" s="42"/>
      <c r="FE375" s="42"/>
      <c r="FF375" s="42"/>
      <c r="FG375" s="42"/>
      <c r="FH375" s="42"/>
      <c r="FI375" s="42"/>
      <c r="FJ375" s="42"/>
      <c r="FK375" s="42"/>
      <c r="FL375" s="42"/>
      <c r="FM375" s="42"/>
      <c r="FN375" s="42"/>
      <c r="FO375" s="42"/>
      <c r="FP375" s="42"/>
      <c r="FQ375" s="42"/>
      <c r="FR375" s="42"/>
      <c r="FS375" s="42"/>
      <c r="FT375" s="42"/>
      <c r="FU375" s="42"/>
      <c r="FV375" s="42"/>
      <c r="FW375" s="42"/>
      <c r="FX375" s="42"/>
      <c r="FY375" s="42"/>
      <c r="FZ375" s="42"/>
      <c r="GA375" s="42"/>
      <c r="GB375" s="42"/>
      <c r="GC375" s="42"/>
      <c r="GD375" s="42"/>
      <c r="GE375" s="42"/>
      <c r="GF375" s="42"/>
      <c r="GG375" s="42"/>
      <c r="GH375" s="42"/>
      <c r="GI375" s="42"/>
      <c r="GJ375" s="42"/>
      <c r="GK375" s="42"/>
      <c r="GL375" s="42"/>
      <c r="GM375" s="42"/>
      <c r="GN375" s="42"/>
      <c r="GO375" s="46"/>
      <c r="GP375" s="42"/>
      <c r="GQ375" s="93"/>
      <c r="GR375" s="46"/>
      <c r="GS375" s="42"/>
      <c r="GT375" s="93"/>
      <c r="GU375" s="42"/>
      <c r="GV375" s="42"/>
      <c r="GW375" s="42"/>
      <c r="GX375" s="42"/>
      <c r="GY375" s="42"/>
      <c r="GZ375" s="42"/>
      <c r="HA375" s="42"/>
      <c r="HB375" s="42"/>
      <c r="HC375" s="42"/>
      <c r="HD375" s="42"/>
      <c r="HE375" s="42"/>
      <c r="HF375" s="42"/>
      <c r="HG375" s="42"/>
      <c r="HH375" s="42"/>
      <c r="HI375" s="42"/>
      <c r="HJ375" s="42"/>
      <c r="HK375" s="42"/>
      <c r="HL375" s="42"/>
      <c r="HM375" s="42"/>
      <c r="HN375" s="42"/>
      <c r="HO375" s="42"/>
      <c r="HP375" s="42"/>
      <c r="HQ375" s="42"/>
      <c r="HR375" s="42"/>
      <c r="HS375" s="42"/>
      <c r="HT375" s="42"/>
      <c r="HU375" s="42"/>
    </row>
    <row r="376" spans="1:229" s="18" customFormat="1" ht="15.75" x14ac:dyDescent="0.25">
      <c r="A376" s="23" t="s">
        <v>376</v>
      </c>
      <c r="B376" s="159">
        <f t="shared" si="1500"/>
        <v>9514</v>
      </c>
      <c r="C376" s="159">
        <f t="shared" si="1501"/>
        <v>9514</v>
      </c>
      <c r="D376" s="42">
        <f t="shared" ref="D376:D381" si="1730">C376/B376*100</f>
        <v>100</v>
      </c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6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>
        <v>1000</v>
      </c>
      <c r="AY376" s="42">
        <v>1000</v>
      </c>
      <c r="AZ376" s="42">
        <f t="shared" si="1502"/>
        <v>100</v>
      </c>
      <c r="BA376" s="42"/>
      <c r="BB376" s="42"/>
      <c r="BC376" s="42"/>
      <c r="BD376" s="143"/>
      <c r="BE376" s="143"/>
      <c r="BF376" s="143"/>
      <c r="BG376" s="42"/>
      <c r="BH376" s="42"/>
      <c r="BI376" s="140"/>
      <c r="BJ376" s="42"/>
      <c r="BK376" s="42"/>
      <c r="BL376" s="140"/>
      <c r="BM376" s="42"/>
      <c r="BN376" s="42"/>
      <c r="BO376" s="140"/>
      <c r="BP376" s="42"/>
      <c r="BQ376" s="42"/>
      <c r="BR376" s="140"/>
      <c r="BS376" s="42"/>
      <c r="BT376" s="42"/>
      <c r="BU376" s="42"/>
      <c r="BV376" s="42"/>
      <c r="BW376" s="42"/>
      <c r="BX376" s="140"/>
      <c r="BY376" s="42"/>
      <c r="BZ376" s="42"/>
      <c r="CA376" s="140"/>
      <c r="CB376" s="42"/>
      <c r="CC376" s="42"/>
      <c r="CD376" s="140"/>
      <c r="CE376" s="42"/>
      <c r="CF376" s="42"/>
      <c r="CG376" s="140"/>
      <c r="CH376" s="42"/>
      <c r="CI376" s="42"/>
      <c r="CJ376" s="140"/>
      <c r="CK376" s="42"/>
      <c r="CL376" s="42"/>
      <c r="CM376" s="42"/>
      <c r="CN376" s="42"/>
      <c r="CO376" s="42"/>
      <c r="CP376" s="46"/>
      <c r="CQ376" s="46"/>
      <c r="CR376" s="42"/>
      <c r="CS376" s="140"/>
      <c r="CT376" s="46"/>
      <c r="CU376" s="42"/>
      <c r="CV376" s="140"/>
      <c r="CW376" s="46"/>
      <c r="CX376" s="42"/>
      <c r="CY376" s="140"/>
      <c r="CZ376" s="46">
        <v>8514</v>
      </c>
      <c r="DA376" s="42">
        <v>8514</v>
      </c>
      <c r="DB376" s="42">
        <f t="shared" si="1657"/>
        <v>100</v>
      </c>
      <c r="DC376" s="46"/>
      <c r="DD376" s="42"/>
      <c r="DE376" s="140"/>
      <c r="DF376" s="46"/>
      <c r="DG376" s="42"/>
      <c r="DH376" s="140"/>
      <c r="DI376" s="42"/>
      <c r="DJ376" s="42"/>
      <c r="DK376" s="140"/>
      <c r="DL376" s="42"/>
      <c r="DM376" s="42"/>
      <c r="DN376" s="140"/>
      <c r="DO376" s="46"/>
      <c r="DP376" s="42"/>
      <c r="DQ376" s="140"/>
      <c r="DR376" s="46"/>
      <c r="DS376" s="42"/>
      <c r="DT376" s="140"/>
      <c r="DU376" s="46"/>
      <c r="DV376" s="42"/>
      <c r="DW376" s="93"/>
      <c r="DX376" s="46"/>
      <c r="DY376" s="42"/>
      <c r="DZ376" s="140"/>
      <c r="EA376" s="42"/>
      <c r="EB376" s="42"/>
      <c r="EC376" s="140"/>
      <c r="ED376" s="42"/>
      <c r="EE376" s="42"/>
      <c r="EF376" s="140"/>
      <c r="EG376" s="42"/>
      <c r="EH376" s="42"/>
      <c r="EI376" s="140"/>
      <c r="EJ376" s="42"/>
      <c r="EK376" s="42"/>
      <c r="EL376" s="140"/>
      <c r="EM376" s="42"/>
      <c r="EN376" s="42"/>
      <c r="EO376" s="140"/>
      <c r="EP376" s="42"/>
      <c r="EQ376" s="42"/>
      <c r="ER376" s="140"/>
      <c r="ES376" s="42"/>
      <c r="ET376" s="42"/>
      <c r="EU376" s="140"/>
      <c r="EV376" s="42"/>
      <c r="EW376" s="42"/>
      <c r="EX376" s="42"/>
      <c r="EY376" s="42"/>
      <c r="EZ376" s="42"/>
      <c r="FA376" s="42"/>
      <c r="FB376" s="42"/>
      <c r="FC376" s="42"/>
      <c r="FD376" s="42"/>
      <c r="FE376" s="42"/>
      <c r="FF376" s="42"/>
      <c r="FG376" s="42"/>
      <c r="FH376" s="42"/>
      <c r="FI376" s="42"/>
      <c r="FJ376" s="42"/>
      <c r="FK376" s="42"/>
      <c r="FL376" s="42"/>
      <c r="FM376" s="42"/>
      <c r="FN376" s="42"/>
      <c r="FO376" s="42"/>
      <c r="FP376" s="42"/>
      <c r="FQ376" s="42"/>
      <c r="FR376" s="42"/>
      <c r="FS376" s="42"/>
      <c r="FT376" s="42"/>
      <c r="FU376" s="42"/>
      <c r="FV376" s="42"/>
      <c r="FW376" s="42"/>
      <c r="FX376" s="42"/>
      <c r="FY376" s="42"/>
      <c r="FZ376" s="42"/>
      <c r="GA376" s="42"/>
      <c r="GB376" s="42"/>
      <c r="GC376" s="42"/>
      <c r="GD376" s="42"/>
      <c r="GE376" s="42"/>
      <c r="GF376" s="42"/>
      <c r="GG376" s="42"/>
      <c r="GH376" s="42"/>
      <c r="GI376" s="42"/>
      <c r="GJ376" s="42"/>
      <c r="GK376" s="42"/>
      <c r="GL376" s="42"/>
      <c r="GM376" s="42"/>
      <c r="GN376" s="42"/>
      <c r="GO376" s="46"/>
      <c r="GP376" s="42"/>
      <c r="GQ376" s="93"/>
      <c r="GR376" s="46"/>
      <c r="GS376" s="42"/>
      <c r="GT376" s="93"/>
      <c r="GU376" s="42"/>
      <c r="GV376" s="42"/>
      <c r="GW376" s="42"/>
      <c r="GX376" s="42"/>
      <c r="GY376" s="42"/>
      <c r="GZ376" s="42"/>
      <c r="HA376" s="42"/>
      <c r="HB376" s="42"/>
      <c r="HC376" s="42"/>
      <c r="HD376" s="42"/>
      <c r="HE376" s="42"/>
      <c r="HF376" s="42"/>
      <c r="HG376" s="42"/>
      <c r="HH376" s="42"/>
      <c r="HI376" s="42"/>
      <c r="HJ376" s="42"/>
      <c r="HK376" s="42"/>
      <c r="HL376" s="42"/>
      <c r="HM376" s="42"/>
      <c r="HN376" s="42"/>
      <c r="HO376" s="42"/>
      <c r="HP376" s="42"/>
      <c r="HQ376" s="42"/>
      <c r="HR376" s="42"/>
      <c r="HS376" s="42"/>
      <c r="HT376" s="42"/>
      <c r="HU376" s="42"/>
    </row>
    <row r="377" spans="1:229" s="18" customFormat="1" ht="15.75" x14ac:dyDescent="0.25">
      <c r="A377" s="23" t="s">
        <v>553</v>
      </c>
      <c r="B377" s="159">
        <f t="shared" si="1500"/>
        <v>3187.5547099999999</v>
      </c>
      <c r="C377" s="159">
        <f t="shared" si="1501"/>
        <v>2345.9998999999998</v>
      </c>
      <c r="D377" s="42">
        <f t="shared" si="1730"/>
        <v>73.598733619853689</v>
      </c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6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>
        <v>841.55471</v>
      </c>
      <c r="AY377" s="42"/>
      <c r="AZ377" s="42">
        <f t="shared" si="1502"/>
        <v>0</v>
      </c>
      <c r="BA377" s="42"/>
      <c r="BB377" s="42"/>
      <c r="BC377" s="42"/>
      <c r="BD377" s="143"/>
      <c r="BE377" s="143"/>
      <c r="BF377" s="143"/>
      <c r="BG377" s="42"/>
      <c r="BH377" s="42"/>
      <c r="BI377" s="140"/>
      <c r="BJ377" s="42"/>
      <c r="BK377" s="42"/>
      <c r="BL377" s="140"/>
      <c r="BM377" s="42"/>
      <c r="BN377" s="42"/>
      <c r="BO377" s="140"/>
      <c r="BP377" s="42"/>
      <c r="BQ377" s="42"/>
      <c r="BR377" s="140"/>
      <c r="BS377" s="42"/>
      <c r="BT377" s="42"/>
      <c r="BU377" s="42"/>
      <c r="BV377" s="42"/>
      <c r="BW377" s="42"/>
      <c r="BX377" s="140"/>
      <c r="BY377" s="42"/>
      <c r="BZ377" s="42"/>
      <c r="CA377" s="140"/>
      <c r="CB377" s="42"/>
      <c r="CC377" s="42"/>
      <c r="CD377" s="140"/>
      <c r="CE377" s="42"/>
      <c r="CF377" s="42"/>
      <c r="CG377" s="140"/>
      <c r="CH377" s="42"/>
      <c r="CI377" s="42"/>
      <c r="CJ377" s="140"/>
      <c r="CK377" s="42"/>
      <c r="CL377" s="42"/>
      <c r="CM377" s="140"/>
      <c r="CN377" s="42"/>
      <c r="CO377" s="42"/>
      <c r="CP377" s="46"/>
      <c r="CQ377" s="46"/>
      <c r="CR377" s="42"/>
      <c r="CS377" s="140"/>
      <c r="CT377" s="46"/>
      <c r="CU377" s="42"/>
      <c r="CV377" s="140"/>
      <c r="CW377" s="46"/>
      <c r="CX377" s="42"/>
      <c r="CY377" s="140"/>
      <c r="CZ377" s="46">
        <v>2346</v>
      </c>
      <c r="DA377" s="42">
        <v>2345.9998999999998</v>
      </c>
      <c r="DB377" s="42">
        <f t="shared" si="1657"/>
        <v>99.999995737425394</v>
      </c>
      <c r="DC377" s="46"/>
      <c r="DD377" s="42"/>
      <c r="DE377" s="140"/>
      <c r="DF377" s="46"/>
      <c r="DG377" s="42"/>
      <c r="DH377" s="140"/>
      <c r="DI377" s="42"/>
      <c r="DJ377" s="42"/>
      <c r="DK377" s="140"/>
      <c r="DL377" s="42"/>
      <c r="DM377" s="42"/>
      <c r="DN377" s="140"/>
      <c r="DO377" s="46"/>
      <c r="DP377" s="42"/>
      <c r="DQ377" s="140"/>
      <c r="DR377" s="46"/>
      <c r="DS377" s="42"/>
      <c r="DT377" s="140"/>
      <c r="DU377" s="46"/>
      <c r="DV377" s="42"/>
      <c r="DW377" s="93"/>
      <c r="DX377" s="46"/>
      <c r="DY377" s="42"/>
      <c r="DZ377" s="140"/>
      <c r="EA377" s="42"/>
      <c r="EB377" s="42"/>
      <c r="EC377" s="140"/>
      <c r="ED377" s="42"/>
      <c r="EE377" s="42"/>
      <c r="EF377" s="140"/>
      <c r="EG377" s="42"/>
      <c r="EH377" s="42"/>
      <c r="EI377" s="140"/>
      <c r="EJ377" s="42"/>
      <c r="EK377" s="42"/>
      <c r="EL377" s="140"/>
      <c r="EM377" s="42"/>
      <c r="EN377" s="42"/>
      <c r="EO377" s="140"/>
      <c r="EP377" s="42"/>
      <c r="EQ377" s="42"/>
      <c r="ER377" s="140"/>
      <c r="ES377" s="42"/>
      <c r="ET377" s="42"/>
      <c r="EU377" s="140"/>
      <c r="EV377" s="42"/>
      <c r="EW377" s="42"/>
      <c r="EX377" s="42"/>
      <c r="EY377" s="42"/>
      <c r="EZ377" s="42"/>
      <c r="FA377" s="42"/>
      <c r="FB377" s="42"/>
      <c r="FC377" s="42"/>
      <c r="FD377" s="42"/>
      <c r="FE377" s="42"/>
      <c r="FF377" s="42"/>
      <c r="FG377" s="42"/>
      <c r="FH377" s="42"/>
      <c r="FI377" s="42"/>
      <c r="FJ377" s="42"/>
      <c r="FK377" s="42"/>
      <c r="FL377" s="42"/>
      <c r="FM377" s="42"/>
      <c r="FN377" s="42"/>
      <c r="FO377" s="42"/>
      <c r="FP377" s="42"/>
      <c r="FQ377" s="42"/>
      <c r="FR377" s="42"/>
      <c r="FS377" s="42"/>
      <c r="FT377" s="42"/>
      <c r="FU377" s="42"/>
      <c r="FV377" s="42"/>
      <c r="FW377" s="42"/>
      <c r="FX377" s="42"/>
      <c r="FY377" s="42"/>
      <c r="FZ377" s="42"/>
      <c r="GA377" s="42"/>
      <c r="GB377" s="42"/>
      <c r="GC377" s="42"/>
      <c r="GD377" s="42"/>
      <c r="GE377" s="42"/>
      <c r="GF377" s="42"/>
      <c r="GG377" s="42"/>
      <c r="GH377" s="42"/>
      <c r="GI377" s="42"/>
      <c r="GJ377" s="42"/>
      <c r="GK377" s="42"/>
      <c r="GL377" s="42"/>
      <c r="GM377" s="42"/>
      <c r="GN377" s="42"/>
      <c r="GO377" s="46"/>
      <c r="GP377" s="42"/>
      <c r="GQ377" s="93"/>
      <c r="GR377" s="46"/>
      <c r="GS377" s="42"/>
      <c r="GT377" s="93"/>
      <c r="GU377" s="42"/>
      <c r="GV377" s="42"/>
      <c r="GW377" s="42"/>
      <c r="GX377" s="42"/>
      <c r="GY377" s="42"/>
      <c r="GZ377" s="42"/>
      <c r="HA377" s="42"/>
      <c r="HB377" s="42"/>
      <c r="HC377" s="42"/>
      <c r="HD377" s="42"/>
      <c r="HE377" s="42"/>
      <c r="HF377" s="42"/>
      <c r="HG377" s="42"/>
      <c r="HH377" s="42"/>
      <c r="HI377" s="42"/>
      <c r="HJ377" s="42"/>
      <c r="HK377" s="42"/>
      <c r="HL377" s="42"/>
      <c r="HM377" s="42"/>
      <c r="HN377" s="42"/>
      <c r="HO377" s="42"/>
      <c r="HP377" s="42"/>
      <c r="HQ377" s="42"/>
      <c r="HR377" s="42"/>
      <c r="HS377" s="42"/>
      <c r="HT377" s="42"/>
      <c r="HU377" s="42"/>
    </row>
    <row r="378" spans="1:229" s="18" customFormat="1" ht="15.75" x14ac:dyDescent="0.25">
      <c r="A378" s="23" t="s">
        <v>327</v>
      </c>
      <c r="B378" s="159">
        <f t="shared" si="1500"/>
        <v>5844</v>
      </c>
      <c r="C378" s="159">
        <f t="shared" si="1501"/>
        <v>5814.3348900000001</v>
      </c>
      <c r="D378" s="42">
        <f t="shared" si="1730"/>
        <v>99.492383470225874</v>
      </c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6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143"/>
      <c r="BE378" s="143"/>
      <c r="BF378" s="143"/>
      <c r="BG378" s="42"/>
      <c r="BH378" s="42"/>
      <c r="BI378" s="140"/>
      <c r="BJ378" s="42"/>
      <c r="BK378" s="42"/>
      <c r="BL378" s="140"/>
      <c r="BM378" s="42"/>
      <c r="BN378" s="42"/>
      <c r="BO378" s="140"/>
      <c r="BP378" s="42"/>
      <c r="BQ378" s="42"/>
      <c r="BR378" s="140"/>
      <c r="BS378" s="42"/>
      <c r="BT378" s="42"/>
      <c r="BU378" s="42"/>
      <c r="BV378" s="42"/>
      <c r="BW378" s="42"/>
      <c r="BX378" s="140"/>
      <c r="BY378" s="42"/>
      <c r="BZ378" s="42"/>
      <c r="CA378" s="140"/>
      <c r="CB378" s="42"/>
      <c r="CC378" s="42"/>
      <c r="CD378" s="140"/>
      <c r="CE378" s="42"/>
      <c r="CF378" s="42"/>
      <c r="CG378" s="140"/>
      <c r="CH378" s="42"/>
      <c r="CI378" s="42"/>
      <c r="CJ378" s="140"/>
      <c r="CK378" s="42"/>
      <c r="CL378" s="42"/>
      <c r="CM378" s="140"/>
      <c r="CN378" s="42"/>
      <c r="CO378" s="42"/>
      <c r="CP378" s="46"/>
      <c r="CQ378" s="46"/>
      <c r="CR378" s="42"/>
      <c r="CS378" s="140"/>
      <c r="CT378" s="46"/>
      <c r="CU378" s="42"/>
      <c r="CV378" s="140"/>
      <c r="CW378" s="46"/>
      <c r="CX378" s="42"/>
      <c r="CY378" s="140"/>
      <c r="CZ378" s="46">
        <v>5844</v>
      </c>
      <c r="DA378" s="42">
        <v>5814.3348900000001</v>
      </c>
      <c r="DB378" s="42">
        <f t="shared" si="1657"/>
        <v>99.492383470225874</v>
      </c>
      <c r="DC378" s="46"/>
      <c r="DD378" s="42"/>
      <c r="DE378" s="140"/>
      <c r="DF378" s="46"/>
      <c r="DG378" s="42"/>
      <c r="DH378" s="140"/>
      <c r="DI378" s="42"/>
      <c r="DJ378" s="42"/>
      <c r="DK378" s="140"/>
      <c r="DL378" s="42"/>
      <c r="DM378" s="42"/>
      <c r="DN378" s="140"/>
      <c r="DO378" s="46"/>
      <c r="DP378" s="42"/>
      <c r="DQ378" s="140"/>
      <c r="DR378" s="46"/>
      <c r="DS378" s="42"/>
      <c r="DT378" s="140"/>
      <c r="DU378" s="46"/>
      <c r="DV378" s="42"/>
      <c r="DW378" s="93"/>
      <c r="DX378" s="46"/>
      <c r="DY378" s="42"/>
      <c r="DZ378" s="140"/>
      <c r="EA378" s="42"/>
      <c r="EB378" s="42"/>
      <c r="EC378" s="140"/>
      <c r="ED378" s="42"/>
      <c r="EE378" s="42"/>
      <c r="EF378" s="140"/>
      <c r="EG378" s="42"/>
      <c r="EH378" s="42"/>
      <c r="EI378" s="140"/>
      <c r="EJ378" s="42"/>
      <c r="EK378" s="42"/>
      <c r="EL378" s="140"/>
      <c r="EM378" s="42"/>
      <c r="EN378" s="42"/>
      <c r="EO378" s="140"/>
      <c r="EP378" s="42"/>
      <c r="EQ378" s="42"/>
      <c r="ER378" s="140"/>
      <c r="ES378" s="42"/>
      <c r="ET378" s="42"/>
      <c r="EU378" s="140"/>
      <c r="EV378" s="42"/>
      <c r="EW378" s="42"/>
      <c r="EX378" s="42"/>
      <c r="EY378" s="42"/>
      <c r="EZ378" s="42"/>
      <c r="FA378" s="42"/>
      <c r="FB378" s="42"/>
      <c r="FC378" s="42"/>
      <c r="FD378" s="42"/>
      <c r="FE378" s="42"/>
      <c r="FF378" s="42"/>
      <c r="FG378" s="42"/>
      <c r="FH378" s="42"/>
      <c r="FI378" s="42"/>
      <c r="FJ378" s="42"/>
      <c r="FK378" s="42"/>
      <c r="FL378" s="42"/>
      <c r="FM378" s="42"/>
      <c r="FN378" s="42"/>
      <c r="FO378" s="42"/>
      <c r="FP378" s="42"/>
      <c r="FQ378" s="42"/>
      <c r="FR378" s="42"/>
      <c r="FS378" s="42"/>
      <c r="FT378" s="42"/>
      <c r="FU378" s="42"/>
      <c r="FV378" s="42"/>
      <c r="FW378" s="42"/>
      <c r="FX378" s="42"/>
      <c r="FY378" s="42"/>
      <c r="FZ378" s="42"/>
      <c r="GA378" s="42"/>
      <c r="GB378" s="42"/>
      <c r="GC378" s="42"/>
      <c r="GD378" s="42"/>
      <c r="GE378" s="42"/>
      <c r="GF378" s="42"/>
      <c r="GG378" s="42"/>
      <c r="GH378" s="42"/>
      <c r="GI378" s="42"/>
      <c r="GJ378" s="42"/>
      <c r="GK378" s="42"/>
      <c r="GL378" s="42"/>
      <c r="GM378" s="42"/>
      <c r="GN378" s="42"/>
      <c r="GO378" s="46"/>
      <c r="GP378" s="42"/>
      <c r="GQ378" s="93"/>
      <c r="GR378" s="46"/>
      <c r="GS378" s="42"/>
      <c r="GT378" s="93"/>
      <c r="GU378" s="42"/>
      <c r="GV378" s="42"/>
      <c r="GW378" s="42"/>
      <c r="GX378" s="42"/>
      <c r="GY378" s="42"/>
      <c r="GZ378" s="42"/>
      <c r="HA378" s="42"/>
      <c r="HB378" s="42"/>
      <c r="HC378" s="42"/>
      <c r="HD378" s="42"/>
      <c r="HE378" s="42"/>
      <c r="HF378" s="42"/>
      <c r="HG378" s="42"/>
      <c r="HH378" s="42"/>
      <c r="HI378" s="42"/>
      <c r="HJ378" s="42"/>
      <c r="HK378" s="42"/>
      <c r="HL378" s="42"/>
      <c r="HM378" s="42"/>
      <c r="HN378" s="42"/>
      <c r="HO378" s="42"/>
      <c r="HP378" s="42"/>
      <c r="HQ378" s="42"/>
      <c r="HR378" s="42"/>
      <c r="HS378" s="42"/>
      <c r="HT378" s="42"/>
      <c r="HU378" s="42"/>
    </row>
    <row r="379" spans="1:229" s="18" customFormat="1" ht="15.75" x14ac:dyDescent="0.25">
      <c r="A379" s="23" t="s">
        <v>408</v>
      </c>
      <c r="B379" s="159">
        <f t="shared" si="1500"/>
        <v>4569.5187999999998</v>
      </c>
      <c r="C379" s="159">
        <f t="shared" si="1501"/>
        <v>4569.5187999999998</v>
      </c>
      <c r="D379" s="42">
        <f t="shared" si="1730"/>
        <v>100</v>
      </c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6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>
        <v>1179.5188000000001</v>
      </c>
      <c r="AY379" s="42">
        <v>1179.5188000000001</v>
      </c>
      <c r="AZ379" s="42">
        <f t="shared" si="1502"/>
        <v>100</v>
      </c>
      <c r="BA379" s="42"/>
      <c r="BB379" s="42"/>
      <c r="BC379" s="42"/>
      <c r="BD379" s="143"/>
      <c r="BE379" s="143"/>
      <c r="BF379" s="143"/>
      <c r="BG379" s="42"/>
      <c r="BH379" s="42"/>
      <c r="BI379" s="140"/>
      <c r="BJ379" s="42"/>
      <c r="BK379" s="42"/>
      <c r="BL379" s="140"/>
      <c r="BM379" s="42"/>
      <c r="BN379" s="42"/>
      <c r="BO379" s="140"/>
      <c r="BP379" s="42"/>
      <c r="BQ379" s="42"/>
      <c r="BR379" s="140"/>
      <c r="BS379" s="42"/>
      <c r="BT379" s="42"/>
      <c r="BU379" s="42"/>
      <c r="BV379" s="42"/>
      <c r="BW379" s="42"/>
      <c r="BX379" s="140"/>
      <c r="BY379" s="42"/>
      <c r="BZ379" s="42"/>
      <c r="CA379" s="140"/>
      <c r="CB379" s="42"/>
      <c r="CC379" s="42"/>
      <c r="CD379" s="140"/>
      <c r="CE379" s="42"/>
      <c r="CF379" s="42"/>
      <c r="CG379" s="140"/>
      <c r="CH379" s="42"/>
      <c r="CI379" s="42"/>
      <c r="CJ379" s="140"/>
      <c r="CK379" s="42"/>
      <c r="CL379" s="42"/>
      <c r="CM379" s="140"/>
      <c r="CN379" s="42"/>
      <c r="CO379" s="42"/>
      <c r="CP379" s="46"/>
      <c r="CQ379" s="46"/>
      <c r="CR379" s="42"/>
      <c r="CS379" s="140"/>
      <c r="CT379" s="46"/>
      <c r="CU379" s="42"/>
      <c r="CV379" s="140"/>
      <c r="CW379" s="46"/>
      <c r="CX379" s="42"/>
      <c r="CY379" s="140"/>
      <c r="CZ379" s="46">
        <v>3390</v>
      </c>
      <c r="DA379" s="42">
        <v>3390</v>
      </c>
      <c r="DB379" s="42">
        <f t="shared" si="1657"/>
        <v>100</v>
      </c>
      <c r="DC379" s="46"/>
      <c r="DD379" s="42"/>
      <c r="DE379" s="140"/>
      <c r="DF379" s="46"/>
      <c r="DG379" s="42"/>
      <c r="DH379" s="140"/>
      <c r="DI379" s="42"/>
      <c r="DJ379" s="42"/>
      <c r="DK379" s="140"/>
      <c r="DL379" s="42"/>
      <c r="DM379" s="42"/>
      <c r="DN379" s="140"/>
      <c r="DO379" s="46"/>
      <c r="DP379" s="42"/>
      <c r="DQ379" s="140"/>
      <c r="DR379" s="46"/>
      <c r="DS379" s="42"/>
      <c r="DT379" s="140"/>
      <c r="DU379" s="46"/>
      <c r="DV379" s="42"/>
      <c r="DW379" s="93"/>
      <c r="DX379" s="46"/>
      <c r="DY379" s="42"/>
      <c r="DZ379" s="140"/>
      <c r="EA379" s="42"/>
      <c r="EB379" s="42"/>
      <c r="EC379" s="140"/>
      <c r="ED379" s="42"/>
      <c r="EE379" s="42"/>
      <c r="EF379" s="140"/>
      <c r="EG379" s="42"/>
      <c r="EH379" s="42"/>
      <c r="EI379" s="140"/>
      <c r="EJ379" s="42"/>
      <c r="EK379" s="42"/>
      <c r="EL379" s="140"/>
      <c r="EM379" s="42"/>
      <c r="EN379" s="42"/>
      <c r="EO379" s="140"/>
      <c r="EP379" s="42"/>
      <c r="EQ379" s="42"/>
      <c r="ER379" s="140"/>
      <c r="ES379" s="42"/>
      <c r="ET379" s="42"/>
      <c r="EU379" s="140"/>
      <c r="EV379" s="42"/>
      <c r="EW379" s="42"/>
      <c r="EX379" s="42"/>
      <c r="EY379" s="42"/>
      <c r="EZ379" s="42"/>
      <c r="FA379" s="42"/>
      <c r="FB379" s="42"/>
      <c r="FC379" s="42"/>
      <c r="FD379" s="42"/>
      <c r="FE379" s="42"/>
      <c r="FF379" s="42"/>
      <c r="FG379" s="42"/>
      <c r="FH379" s="42"/>
      <c r="FI379" s="42"/>
      <c r="FJ379" s="42"/>
      <c r="FK379" s="42"/>
      <c r="FL379" s="42"/>
      <c r="FM379" s="42"/>
      <c r="FN379" s="42"/>
      <c r="FO379" s="42"/>
      <c r="FP379" s="42"/>
      <c r="FQ379" s="42"/>
      <c r="FR379" s="42"/>
      <c r="FS379" s="42"/>
      <c r="FT379" s="42"/>
      <c r="FU379" s="42"/>
      <c r="FV379" s="42"/>
      <c r="FW379" s="42"/>
      <c r="FX379" s="42"/>
      <c r="FY379" s="42"/>
      <c r="FZ379" s="42"/>
      <c r="GA379" s="42"/>
      <c r="GB379" s="42"/>
      <c r="GC379" s="42"/>
      <c r="GD379" s="42"/>
      <c r="GE379" s="42"/>
      <c r="GF379" s="42"/>
      <c r="GG379" s="42"/>
      <c r="GH379" s="42"/>
      <c r="GI379" s="42"/>
      <c r="GJ379" s="42"/>
      <c r="GK379" s="42"/>
      <c r="GL379" s="42"/>
      <c r="GM379" s="42"/>
      <c r="GN379" s="42"/>
      <c r="GO379" s="46"/>
      <c r="GP379" s="42"/>
      <c r="GQ379" s="93"/>
      <c r="GR379" s="46"/>
      <c r="GS379" s="42"/>
      <c r="GT379" s="93"/>
      <c r="GU379" s="42"/>
      <c r="GV379" s="42"/>
      <c r="GW379" s="42"/>
      <c r="GX379" s="42"/>
      <c r="GY379" s="42"/>
      <c r="GZ379" s="42"/>
      <c r="HA379" s="42"/>
      <c r="HB379" s="42"/>
      <c r="HC379" s="42"/>
      <c r="HD379" s="42"/>
      <c r="HE379" s="42"/>
      <c r="HF379" s="42"/>
      <c r="HG379" s="42"/>
      <c r="HH379" s="42"/>
      <c r="HI379" s="42"/>
      <c r="HJ379" s="42"/>
      <c r="HK379" s="42"/>
      <c r="HL379" s="42"/>
      <c r="HM379" s="42"/>
      <c r="HN379" s="42"/>
      <c r="HO379" s="42"/>
      <c r="HP379" s="42"/>
      <c r="HQ379" s="42"/>
      <c r="HR379" s="42"/>
      <c r="HS379" s="42"/>
      <c r="HT379" s="42"/>
      <c r="HU379" s="42"/>
    </row>
    <row r="380" spans="1:229" s="18" customFormat="1" ht="15.75" x14ac:dyDescent="0.25">
      <c r="A380" s="23" t="s">
        <v>554</v>
      </c>
      <c r="B380" s="159">
        <f t="shared" si="1500"/>
        <v>1950</v>
      </c>
      <c r="C380" s="159">
        <f t="shared" si="1501"/>
        <v>1950</v>
      </c>
      <c r="D380" s="42">
        <f t="shared" si="1730"/>
        <v>100</v>
      </c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6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143"/>
      <c r="BE380" s="143"/>
      <c r="BF380" s="143"/>
      <c r="BG380" s="42"/>
      <c r="BH380" s="42"/>
      <c r="BI380" s="140"/>
      <c r="BJ380" s="42"/>
      <c r="BK380" s="42"/>
      <c r="BL380" s="140"/>
      <c r="BM380" s="42"/>
      <c r="BN380" s="42"/>
      <c r="BO380" s="140"/>
      <c r="BP380" s="42"/>
      <c r="BQ380" s="42"/>
      <c r="BR380" s="140"/>
      <c r="BS380" s="42"/>
      <c r="BT380" s="42"/>
      <c r="BU380" s="42"/>
      <c r="BV380" s="42"/>
      <c r="BW380" s="42"/>
      <c r="BX380" s="140"/>
      <c r="BY380" s="42"/>
      <c r="BZ380" s="42"/>
      <c r="CA380" s="140"/>
      <c r="CB380" s="42"/>
      <c r="CC380" s="42"/>
      <c r="CD380" s="140"/>
      <c r="CE380" s="42"/>
      <c r="CF380" s="42"/>
      <c r="CG380" s="140"/>
      <c r="CH380" s="42"/>
      <c r="CI380" s="42"/>
      <c r="CJ380" s="140"/>
      <c r="CK380" s="42"/>
      <c r="CL380" s="42"/>
      <c r="CM380" s="140"/>
      <c r="CN380" s="42"/>
      <c r="CO380" s="42"/>
      <c r="CP380" s="46"/>
      <c r="CQ380" s="46"/>
      <c r="CR380" s="42"/>
      <c r="CS380" s="140"/>
      <c r="CT380" s="46"/>
      <c r="CU380" s="42"/>
      <c r="CV380" s="140"/>
      <c r="CW380" s="46"/>
      <c r="CX380" s="42"/>
      <c r="CY380" s="140"/>
      <c r="CZ380" s="46">
        <v>1950</v>
      </c>
      <c r="DA380" s="42">
        <v>1950</v>
      </c>
      <c r="DB380" s="42">
        <f t="shared" si="1657"/>
        <v>100</v>
      </c>
      <c r="DC380" s="46"/>
      <c r="DD380" s="42"/>
      <c r="DE380" s="140"/>
      <c r="DF380" s="46"/>
      <c r="DG380" s="42"/>
      <c r="DH380" s="140"/>
      <c r="DI380" s="42"/>
      <c r="DJ380" s="42"/>
      <c r="DK380" s="140"/>
      <c r="DL380" s="42"/>
      <c r="DM380" s="42"/>
      <c r="DN380" s="140"/>
      <c r="DO380" s="46"/>
      <c r="DP380" s="42"/>
      <c r="DQ380" s="140"/>
      <c r="DR380" s="46"/>
      <c r="DS380" s="42"/>
      <c r="DT380" s="140"/>
      <c r="DU380" s="46"/>
      <c r="DV380" s="42"/>
      <c r="DW380" s="93"/>
      <c r="DX380" s="46"/>
      <c r="DY380" s="42"/>
      <c r="DZ380" s="140"/>
      <c r="EA380" s="42"/>
      <c r="EB380" s="42"/>
      <c r="EC380" s="140"/>
      <c r="ED380" s="42"/>
      <c r="EE380" s="42"/>
      <c r="EF380" s="140"/>
      <c r="EG380" s="42"/>
      <c r="EH380" s="42"/>
      <c r="EI380" s="140"/>
      <c r="EJ380" s="42"/>
      <c r="EK380" s="42"/>
      <c r="EL380" s="140"/>
      <c r="EM380" s="42"/>
      <c r="EN380" s="42"/>
      <c r="EO380" s="140"/>
      <c r="EP380" s="42"/>
      <c r="EQ380" s="42"/>
      <c r="ER380" s="140"/>
      <c r="ES380" s="42"/>
      <c r="ET380" s="42"/>
      <c r="EU380" s="140"/>
      <c r="EV380" s="42"/>
      <c r="EW380" s="42"/>
      <c r="EX380" s="42"/>
      <c r="EY380" s="42"/>
      <c r="EZ380" s="42"/>
      <c r="FA380" s="42"/>
      <c r="FB380" s="42"/>
      <c r="FC380" s="42"/>
      <c r="FD380" s="42"/>
      <c r="FE380" s="42"/>
      <c r="FF380" s="42"/>
      <c r="FG380" s="42"/>
      <c r="FH380" s="42"/>
      <c r="FI380" s="42"/>
      <c r="FJ380" s="42"/>
      <c r="FK380" s="42"/>
      <c r="FL380" s="42"/>
      <c r="FM380" s="42"/>
      <c r="FN380" s="42"/>
      <c r="FO380" s="42"/>
      <c r="FP380" s="42"/>
      <c r="FQ380" s="42"/>
      <c r="FR380" s="42"/>
      <c r="FS380" s="42"/>
      <c r="FT380" s="42"/>
      <c r="FU380" s="42"/>
      <c r="FV380" s="42"/>
      <c r="FW380" s="42"/>
      <c r="FX380" s="42"/>
      <c r="FY380" s="42"/>
      <c r="FZ380" s="42"/>
      <c r="GA380" s="42"/>
      <c r="GB380" s="42"/>
      <c r="GC380" s="42"/>
      <c r="GD380" s="42"/>
      <c r="GE380" s="42"/>
      <c r="GF380" s="42"/>
      <c r="GG380" s="42"/>
      <c r="GH380" s="42"/>
      <c r="GI380" s="42"/>
      <c r="GJ380" s="42"/>
      <c r="GK380" s="42"/>
      <c r="GL380" s="42"/>
      <c r="GM380" s="42"/>
      <c r="GN380" s="42"/>
      <c r="GO380" s="46"/>
      <c r="GP380" s="42"/>
      <c r="GQ380" s="93"/>
      <c r="GR380" s="46"/>
      <c r="GS380" s="42"/>
      <c r="GT380" s="93"/>
      <c r="GU380" s="42"/>
      <c r="GV380" s="42"/>
      <c r="GW380" s="42"/>
      <c r="GX380" s="42"/>
      <c r="GY380" s="42"/>
      <c r="GZ380" s="42"/>
      <c r="HA380" s="42"/>
      <c r="HB380" s="42"/>
      <c r="HC380" s="42"/>
      <c r="HD380" s="42"/>
      <c r="HE380" s="42"/>
      <c r="HF380" s="42"/>
      <c r="HG380" s="42"/>
      <c r="HH380" s="42"/>
      <c r="HI380" s="42"/>
      <c r="HJ380" s="42"/>
      <c r="HK380" s="42"/>
      <c r="HL380" s="42"/>
      <c r="HM380" s="42"/>
      <c r="HN380" s="42"/>
      <c r="HO380" s="42"/>
      <c r="HP380" s="42"/>
      <c r="HQ380" s="42"/>
      <c r="HR380" s="42"/>
      <c r="HS380" s="42"/>
      <c r="HT380" s="42"/>
      <c r="HU380" s="42"/>
    </row>
    <row r="381" spans="1:229" s="18" customFormat="1" ht="15.75" x14ac:dyDescent="0.25">
      <c r="A381" s="23" t="s">
        <v>555</v>
      </c>
      <c r="B381" s="159">
        <f t="shared" si="1500"/>
        <v>4872.8734100000001</v>
      </c>
      <c r="C381" s="159">
        <f t="shared" si="1501"/>
        <v>3423.2620200000001</v>
      </c>
      <c r="D381" s="42">
        <f t="shared" si="1730"/>
        <v>70.251404704560144</v>
      </c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6"/>
      <c r="Z381" s="42"/>
      <c r="AA381" s="42"/>
      <c r="AB381" s="42"/>
      <c r="AC381" s="42"/>
      <c r="AD381" s="42"/>
      <c r="AE381" s="42"/>
      <c r="AF381" s="42"/>
      <c r="AG381" s="42">
        <v>0</v>
      </c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>
        <v>1005.87341</v>
      </c>
      <c r="AY381" s="42"/>
      <c r="AZ381" s="42">
        <f t="shared" si="1502"/>
        <v>0</v>
      </c>
      <c r="BA381" s="42"/>
      <c r="BB381" s="42"/>
      <c r="BC381" s="42"/>
      <c r="BD381" s="143"/>
      <c r="BE381" s="143"/>
      <c r="BF381" s="143"/>
      <c r="BG381" s="42"/>
      <c r="BH381" s="42"/>
      <c r="BI381" s="140"/>
      <c r="BJ381" s="42"/>
      <c r="BK381" s="42"/>
      <c r="BL381" s="140"/>
      <c r="BM381" s="42"/>
      <c r="BN381" s="42"/>
      <c r="BO381" s="140"/>
      <c r="BP381" s="42"/>
      <c r="BQ381" s="42"/>
      <c r="BR381" s="140"/>
      <c r="BS381" s="42"/>
      <c r="BT381" s="42"/>
      <c r="BU381" s="42"/>
      <c r="BV381" s="42"/>
      <c r="BW381" s="42"/>
      <c r="BX381" s="140"/>
      <c r="BY381" s="42"/>
      <c r="BZ381" s="42"/>
      <c r="CA381" s="140"/>
      <c r="CB381" s="42"/>
      <c r="CC381" s="42"/>
      <c r="CD381" s="140"/>
      <c r="CE381" s="42"/>
      <c r="CF381" s="42"/>
      <c r="CG381" s="140"/>
      <c r="CH381" s="42"/>
      <c r="CI381" s="42"/>
      <c r="CJ381" s="140"/>
      <c r="CK381" s="42"/>
      <c r="CL381" s="42"/>
      <c r="CM381" s="140"/>
      <c r="CN381" s="42"/>
      <c r="CO381" s="42"/>
      <c r="CP381" s="46"/>
      <c r="CQ381" s="46"/>
      <c r="CR381" s="42"/>
      <c r="CS381" s="140"/>
      <c r="CT381" s="46"/>
      <c r="CU381" s="42"/>
      <c r="CV381" s="140"/>
      <c r="CW381" s="46"/>
      <c r="CX381" s="42"/>
      <c r="CY381" s="140"/>
      <c r="CZ381" s="46">
        <v>3867</v>
      </c>
      <c r="DA381" s="42">
        <v>3423.2620200000001</v>
      </c>
      <c r="DB381" s="42">
        <f t="shared" si="1657"/>
        <v>88.525006982156711</v>
      </c>
      <c r="DC381" s="46"/>
      <c r="DD381" s="42"/>
      <c r="DE381" s="140"/>
      <c r="DF381" s="46"/>
      <c r="DG381" s="42"/>
      <c r="DH381" s="140"/>
      <c r="DI381" s="42"/>
      <c r="DJ381" s="42"/>
      <c r="DK381" s="140"/>
      <c r="DL381" s="42"/>
      <c r="DM381" s="42"/>
      <c r="DN381" s="140"/>
      <c r="DO381" s="46"/>
      <c r="DP381" s="42"/>
      <c r="DQ381" s="140"/>
      <c r="DR381" s="46"/>
      <c r="DS381" s="42"/>
      <c r="DT381" s="140"/>
      <c r="DU381" s="46"/>
      <c r="DV381" s="42"/>
      <c r="DW381" s="93"/>
      <c r="DX381" s="46"/>
      <c r="DY381" s="42"/>
      <c r="DZ381" s="140"/>
      <c r="EA381" s="42"/>
      <c r="EB381" s="42"/>
      <c r="EC381" s="140"/>
      <c r="ED381" s="42"/>
      <c r="EE381" s="42"/>
      <c r="EF381" s="140"/>
      <c r="EG381" s="42"/>
      <c r="EH381" s="42"/>
      <c r="EI381" s="140"/>
      <c r="EJ381" s="42"/>
      <c r="EK381" s="42"/>
      <c r="EL381" s="140"/>
      <c r="EM381" s="42"/>
      <c r="EN381" s="42"/>
      <c r="EO381" s="140"/>
      <c r="EP381" s="42"/>
      <c r="EQ381" s="42"/>
      <c r="ER381" s="140"/>
      <c r="ES381" s="42"/>
      <c r="ET381" s="42"/>
      <c r="EU381" s="140"/>
      <c r="EV381" s="42"/>
      <c r="EW381" s="42"/>
      <c r="EX381" s="42"/>
      <c r="EY381" s="42"/>
      <c r="EZ381" s="42"/>
      <c r="FA381" s="42"/>
      <c r="FB381" s="42"/>
      <c r="FC381" s="42"/>
      <c r="FD381" s="42"/>
      <c r="FE381" s="42"/>
      <c r="FF381" s="42"/>
      <c r="FG381" s="42"/>
      <c r="FH381" s="42"/>
      <c r="FI381" s="42"/>
      <c r="FJ381" s="42"/>
      <c r="FK381" s="42"/>
      <c r="FL381" s="42"/>
      <c r="FM381" s="42"/>
      <c r="FN381" s="42"/>
      <c r="FO381" s="42"/>
      <c r="FP381" s="42"/>
      <c r="FQ381" s="42"/>
      <c r="FR381" s="42"/>
      <c r="FS381" s="42"/>
      <c r="FT381" s="42"/>
      <c r="FU381" s="42"/>
      <c r="FV381" s="42"/>
      <c r="FW381" s="42"/>
      <c r="FX381" s="42"/>
      <c r="FY381" s="42"/>
      <c r="FZ381" s="42"/>
      <c r="GA381" s="42"/>
      <c r="GB381" s="42"/>
      <c r="GC381" s="42"/>
      <c r="GD381" s="42"/>
      <c r="GE381" s="42"/>
      <c r="GF381" s="42"/>
      <c r="GG381" s="42"/>
      <c r="GH381" s="42"/>
      <c r="GI381" s="42"/>
      <c r="GJ381" s="42"/>
      <c r="GK381" s="42"/>
      <c r="GL381" s="42"/>
      <c r="GM381" s="42"/>
      <c r="GN381" s="42"/>
      <c r="GO381" s="46"/>
      <c r="GP381" s="42"/>
      <c r="GQ381" s="93"/>
      <c r="GR381" s="46"/>
      <c r="GS381" s="42"/>
      <c r="GT381" s="93"/>
      <c r="GU381" s="42"/>
      <c r="GV381" s="42"/>
      <c r="GW381" s="42"/>
      <c r="GX381" s="42"/>
      <c r="GY381" s="42"/>
      <c r="GZ381" s="42"/>
      <c r="HA381" s="42"/>
      <c r="HB381" s="42"/>
      <c r="HC381" s="42"/>
      <c r="HD381" s="42"/>
      <c r="HE381" s="42"/>
      <c r="HF381" s="42"/>
      <c r="HG381" s="42"/>
      <c r="HH381" s="42"/>
      <c r="HI381" s="42"/>
      <c r="HJ381" s="42"/>
      <c r="HK381" s="42"/>
      <c r="HL381" s="42"/>
      <c r="HM381" s="42"/>
      <c r="HN381" s="42"/>
      <c r="HO381" s="42"/>
      <c r="HP381" s="42"/>
      <c r="HQ381" s="42"/>
      <c r="HR381" s="42"/>
      <c r="HS381" s="42"/>
      <c r="HT381" s="42"/>
      <c r="HU381" s="42"/>
    </row>
    <row r="382" spans="1:229" s="19" customFormat="1" ht="31.5" x14ac:dyDescent="0.25">
      <c r="A382" s="24" t="s">
        <v>268</v>
      </c>
      <c r="B382" s="158">
        <f t="shared" si="1500"/>
        <v>5921413.6442099996</v>
      </c>
      <c r="C382" s="158">
        <f t="shared" si="1501"/>
        <v>2817453.7425199999</v>
      </c>
      <c r="D382" s="48">
        <f t="shared" si="230"/>
        <v>47.580762159301706</v>
      </c>
      <c r="E382" s="49">
        <f t="shared" ref="E382:BE382" si="1731">E383+E384+E385+E386+E387+E388</f>
        <v>0</v>
      </c>
      <c r="F382" s="49">
        <f t="shared" si="1731"/>
        <v>0</v>
      </c>
      <c r="G382" s="48"/>
      <c r="H382" s="49">
        <f t="shared" si="1731"/>
        <v>0</v>
      </c>
      <c r="I382" s="49">
        <f t="shared" si="1731"/>
        <v>0</v>
      </c>
      <c r="J382" s="49"/>
      <c r="K382" s="49">
        <f t="shared" ref="K382:M382" si="1732">K383+K384+K385+K386+K387+K388</f>
        <v>0</v>
      </c>
      <c r="L382" s="49">
        <f t="shared" si="1732"/>
        <v>0</v>
      </c>
      <c r="M382" s="49">
        <f t="shared" si="1732"/>
        <v>0</v>
      </c>
      <c r="N382" s="49">
        <f t="shared" ref="N382:P382" si="1733">N383+N384+N385+N386+N387+N388</f>
        <v>0</v>
      </c>
      <c r="O382" s="49">
        <f t="shared" si="1733"/>
        <v>0</v>
      </c>
      <c r="P382" s="49">
        <f t="shared" si="1733"/>
        <v>0</v>
      </c>
      <c r="Q382" s="49">
        <f t="shared" ref="Q382:S382" si="1734">Q383+Q384+Q385+Q386+Q387+Q388</f>
        <v>0</v>
      </c>
      <c r="R382" s="49">
        <f t="shared" si="1734"/>
        <v>0</v>
      </c>
      <c r="S382" s="49">
        <f t="shared" si="1734"/>
        <v>0</v>
      </c>
      <c r="T382" s="49">
        <f t="shared" ref="T382:V382" si="1735">T383+T384+T385+T386+T387+T388</f>
        <v>0</v>
      </c>
      <c r="U382" s="49">
        <f t="shared" si="1735"/>
        <v>0</v>
      </c>
      <c r="V382" s="49">
        <f t="shared" si="1735"/>
        <v>0</v>
      </c>
      <c r="W382" s="49">
        <f t="shared" si="1731"/>
        <v>11145.482099999999</v>
      </c>
      <c r="X382" s="49">
        <f t="shared" si="1731"/>
        <v>11099.315859999999</v>
      </c>
      <c r="Y382" s="49">
        <f t="shared" ref="Y382:Y392" si="1736">X382/W382*100</f>
        <v>99.585785167606161</v>
      </c>
      <c r="Z382" s="49">
        <f t="shared" si="1731"/>
        <v>173069.70959000001</v>
      </c>
      <c r="AA382" s="49">
        <f t="shared" si="1731"/>
        <v>123988.69943000001</v>
      </c>
      <c r="AB382" s="48">
        <f t="shared" ref="AB382:AB384" si="1737">AA382/Z382*100</f>
        <v>71.640901070284158</v>
      </c>
      <c r="AC382" s="49">
        <f t="shared" si="1731"/>
        <v>0</v>
      </c>
      <c r="AD382" s="49">
        <f t="shared" si="1731"/>
        <v>0</v>
      </c>
      <c r="AE382" s="49">
        <f t="shared" si="1731"/>
        <v>0</v>
      </c>
      <c r="AF382" s="49">
        <f t="shared" si="1731"/>
        <v>0</v>
      </c>
      <c r="AG382" s="49">
        <f t="shared" si="1731"/>
        <v>0</v>
      </c>
      <c r="AH382" s="49"/>
      <c r="AI382" s="49">
        <f t="shared" si="1731"/>
        <v>102.04080999999999</v>
      </c>
      <c r="AJ382" s="49">
        <f t="shared" si="1731"/>
        <v>102.04080999999999</v>
      </c>
      <c r="AK382" s="48">
        <f>AJ382/AI382*100</f>
        <v>100</v>
      </c>
      <c r="AL382" s="49">
        <f t="shared" si="1731"/>
        <v>51.020400000000002</v>
      </c>
      <c r="AM382" s="49">
        <f t="shared" si="1731"/>
        <v>51.020400000000002</v>
      </c>
      <c r="AN382" s="48">
        <f>AM382/AL382*100</f>
        <v>100</v>
      </c>
      <c r="AO382" s="49">
        <f t="shared" ref="AO382:AP382" si="1738">AO383+AO384+AO385+AO386+AO387+AO388</f>
        <v>1306.5993100000001</v>
      </c>
      <c r="AP382" s="49">
        <f t="shared" si="1738"/>
        <v>1306.5993100000001</v>
      </c>
      <c r="AQ382" s="48">
        <f>AP382/AO382*100</f>
        <v>100</v>
      </c>
      <c r="AR382" s="49"/>
      <c r="AS382" s="49"/>
      <c r="AT382" s="48"/>
      <c r="AU382" s="49">
        <f t="shared" si="1731"/>
        <v>0</v>
      </c>
      <c r="AV382" s="49">
        <f t="shared" si="1731"/>
        <v>0</v>
      </c>
      <c r="AW382" s="49">
        <f t="shared" si="1731"/>
        <v>0</v>
      </c>
      <c r="AX382" s="49">
        <f>SUM(AX383:AX388)</f>
        <v>3927.8290299999999</v>
      </c>
      <c r="AY382" s="49">
        <f>SUM(AY383:AY388)</f>
        <v>1022.90296</v>
      </c>
      <c r="AZ382" s="48">
        <f t="shared" si="1502"/>
        <v>26.042451241825056</v>
      </c>
      <c r="BA382" s="49">
        <f t="shared" si="1731"/>
        <v>70809.387760000012</v>
      </c>
      <c r="BB382" s="49">
        <f t="shared" si="1731"/>
        <v>69926.559010000012</v>
      </c>
      <c r="BC382" s="48">
        <f t="shared" ref="BC382" si="1739">BB382/BA382*100</f>
        <v>98.753232053082783</v>
      </c>
      <c r="BD382" s="49">
        <f t="shared" si="1731"/>
        <v>245220.5</v>
      </c>
      <c r="BE382" s="49">
        <f t="shared" si="1731"/>
        <v>144163.77726</v>
      </c>
      <c r="BF382" s="49">
        <f t="shared" si="149"/>
        <v>58.789447562499873</v>
      </c>
      <c r="BG382" s="49">
        <f t="shared" ref="BG382:CO382" si="1740">BG383+BG384+BG385+BG386+BG387+BG388</f>
        <v>34888.651680000003</v>
      </c>
      <c r="BH382" s="49">
        <f t="shared" si="1740"/>
        <v>22383.665519999999</v>
      </c>
      <c r="BI382" s="49">
        <f>BH382/BG382*100</f>
        <v>64.15743928800633</v>
      </c>
      <c r="BJ382" s="49">
        <f t="shared" ref="BJ382:BK382" si="1741">BJ383+BJ384+BJ385+BJ386+BJ387+BJ388</f>
        <v>0</v>
      </c>
      <c r="BK382" s="49">
        <f t="shared" si="1741"/>
        <v>0</v>
      </c>
      <c r="BL382" s="49"/>
      <c r="BM382" s="49">
        <f t="shared" si="1740"/>
        <v>8866.7999999999993</v>
      </c>
      <c r="BN382" s="49">
        <f t="shared" si="1740"/>
        <v>5121.8468200000007</v>
      </c>
      <c r="BO382" s="49">
        <f t="shared" si="152"/>
        <v>57.764321062841177</v>
      </c>
      <c r="BP382" s="49">
        <f t="shared" ref="BP382:BQ382" si="1742">BP383+BP384+BP385+BP386+BP387+BP388</f>
        <v>1400</v>
      </c>
      <c r="BQ382" s="49">
        <f t="shared" si="1742"/>
        <v>558.12419999999997</v>
      </c>
      <c r="BR382" s="49">
        <f t="shared" ref="BR382:BR383" si="1743">BQ382/BP382*100</f>
        <v>39.866014285714286</v>
      </c>
      <c r="BS382" s="49">
        <f t="shared" si="1740"/>
        <v>504237.29564999999</v>
      </c>
      <c r="BT382" s="49">
        <f t="shared" si="1740"/>
        <v>285028.92781999998</v>
      </c>
      <c r="BU382" s="48">
        <f t="shared" ref="BU382:BU383" si="1744">BT382/BS382*100</f>
        <v>56.526744506785477</v>
      </c>
      <c r="BV382" s="49">
        <f t="shared" si="1740"/>
        <v>612.05267000000003</v>
      </c>
      <c r="BW382" s="49">
        <f t="shared" si="1740"/>
        <v>612.05267000000003</v>
      </c>
      <c r="BX382" s="148">
        <f t="shared" ref="BX382" si="1745">BW382/BV382*100</f>
        <v>100</v>
      </c>
      <c r="BY382" s="49">
        <f t="shared" si="1740"/>
        <v>0</v>
      </c>
      <c r="BZ382" s="49">
        <f t="shared" si="1740"/>
        <v>0</v>
      </c>
      <c r="CA382" s="49">
        <f t="shared" si="1740"/>
        <v>0</v>
      </c>
      <c r="CB382" s="49">
        <f t="shared" ref="CB382:CC382" si="1746">CB383+CB384+CB385+CB386+CB387+CB388</f>
        <v>300000</v>
      </c>
      <c r="CC382" s="49">
        <f t="shared" si="1746"/>
        <v>286090.17623000004</v>
      </c>
      <c r="CD382" s="48">
        <f t="shared" ref="CD382" si="1747">CC382/CB382*100</f>
        <v>95.363392076666671</v>
      </c>
      <c r="CE382" s="49">
        <f t="shared" si="1740"/>
        <v>0</v>
      </c>
      <c r="CF382" s="49">
        <f t="shared" si="1740"/>
        <v>0</v>
      </c>
      <c r="CG382" s="49"/>
      <c r="CH382" s="49">
        <f t="shared" si="1740"/>
        <v>0</v>
      </c>
      <c r="CI382" s="49">
        <f t="shared" si="1740"/>
        <v>0</v>
      </c>
      <c r="CJ382" s="49">
        <f t="shared" si="1740"/>
        <v>0</v>
      </c>
      <c r="CK382" s="49">
        <f t="shared" si="1740"/>
        <v>340.10078000000004</v>
      </c>
      <c r="CL382" s="49">
        <f t="shared" si="1740"/>
        <v>340.10078000000004</v>
      </c>
      <c r="CM382" s="48">
        <f t="shared" ref="CM382" si="1748">CL382/CK382*100</f>
        <v>100</v>
      </c>
      <c r="CN382" s="49">
        <f t="shared" si="1740"/>
        <v>991.8</v>
      </c>
      <c r="CO382" s="49">
        <f t="shared" si="1740"/>
        <v>325.214</v>
      </c>
      <c r="CP382" s="49">
        <f t="shared" si="1563"/>
        <v>32.790280298447264</v>
      </c>
      <c r="CQ382" s="49">
        <f t="shared" ref="CQ382:CX382" si="1749">CQ383+CQ384+CQ385+CQ386+CQ387+CQ388</f>
        <v>0</v>
      </c>
      <c r="CR382" s="49">
        <f t="shared" si="1749"/>
        <v>0</v>
      </c>
      <c r="CS382" s="49">
        <f t="shared" si="1749"/>
        <v>0</v>
      </c>
      <c r="CT382" s="49">
        <f t="shared" ref="CT382:CV382" si="1750">CT383+CT384+CT385+CT386+CT387+CT388</f>
        <v>0</v>
      </c>
      <c r="CU382" s="49">
        <f t="shared" si="1750"/>
        <v>0</v>
      </c>
      <c r="CV382" s="49">
        <f t="shared" si="1750"/>
        <v>0</v>
      </c>
      <c r="CW382" s="49">
        <f t="shared" si="1749"/>
        <v>149940.70000000001</v>
      </c>
      <c r="CX382" s="49">
        <f t="shared" si="1749"/>
        <v>67008.2307</v>
      </c>
      <c r="CY382" s="49">
        <f t="shared" si="159"/>
        <v>44.689821175971559</v>
      </c>
      <c r="CZ382" s="49">
        <f>SUM(CZ383:CZ388)</f>
        <v>130131</v>
      </c>
      <c r="DA382" s="49">
        <f>SUM(DA383:DA388)</f>
        <v>130131</v>
      </c>
      <c r="DB382" s="48">
        <f t="shared" si="1657"/>
        <v>100</v>
      </c>
      <c r="DC382" s="49">
        <f t="shared" ref="DC382:DD382" si="1751">DC383+DC384+DC385+DC386+DC387+DC388</f>
        <v>8545.5</v>
      </c>
      <c r="DD382" s="49">
        <f t="shared" si="1751"/>
        <v>4219.3896399999994</v>
      </c>
      <c r="DE382" s="49">
        <f>DD382/DC382*100</f>
        <v>49.375573576736286</v>
      </c>
      <c r="DF382" s="49">
        <f t="shared" ref="DF382:DG382" si="1752">DF383+DF384+DF385+DF386+DF387+DF388</f>
        <v>1440.1</v>
      </c>
      <c r="DG382" s="49">
        <f t="shared" si="1752"/>
        <v>0</v>
      </c>
      <c r="DH382" s="49">
        <f>DG382/DF382*100</f>
        <v>0</v>
      </c>
      <c r="DI382" s="49">
        <f t="shared" ref="DI382:DJ382" si="1753">DI383+DI384+DI385+DI386+DI387+DI388</f>
        <v>31878.428</v>
      </c>
      <c r="DJ382" s="49">
        <f t="shared" si="1753"/>
        <v>10724.893330000001</v>
      </c>
      <c r="DK382" s="49">
        <f t="shared" ref="DK382:DK383" si="1754">DJ382/DI382*100</f>
        <v>33.643106021413601</v>
      </c>
      <c r="DL382" s="49">
        <f t="shared" ref="DL382:DM382" si="1755">DL383+DL384+DL385+DL386+DL387+DL388</f>
        <v>8000</v>
      </c>
      <c r="DM382" s="49">
        <f t="shared" si="1755"/>
        <v>5833.5456199999999</v>
      </c>
      <c r="DN382" s="49">
        <f t="shared" ref="DN382:DN383" si="1756">DM382/DL382*100</f>
        <v>72.919320249999998</v>
      </c>
      <c r="DO382" s="49">
        <f t="shared" ref="DO382:DQ382" si="1757">DO383+DO384+DO385+DO386+DO387+DO388</f>
        <v>0</v>
      </c>
      <c r="DP382" s="49">
        <f t="shared" si="1757"/>
        <v>0</v>
      </c>
      <c r="DQ382" s="49">
        <f t="shared" si="1757"/>
        <v>0</v>
      </c>
      <c r="DR382" s="49">
        <f t="shared" ref="DR382:DT382" si="1758">DR383+DR384+DR385+DR386+DR387+DR388</f>
        <v>0</v>
      </c>
      <c r="DS382" s="49">
        <f t="shared" si="1758"/>
        <v>0</v>
      </c>
      <c r="DT382" s="49">
        <f t="shared" si="1758"/>
        <v>0</v>
      </c>
      <c r="DU382" s="49">
        <f t="shared" ref="DU382:DV382" si="1759">DU383+DU384+DU385+DU386+DU387+DU388</f>
        <v>4130.6122400000004</v>
      </c>
      <c r="DV382" s="49">
        <f t="shared" si="1759"/>
        <v>4130.6122400000004</v>
      </c>
      <c r="DW382" s="148">
        <f t="shared" si="1710"/>
        <v>100</v>
      </c>
      <c r="DX382" s="49">
        <f t="shared" ref="DX382:DZ382" si="1760">DX383+DX384+DX385+DX386+DX387+DX388</f>
        <v>0</v>
      </c>
      <c r="DY382" s="49">
        <f t="shared" si="1760"/>
        <v>0</v>
      </c>
      <c r="DZ382" s="49">
        <f t="shared" si="1760"/>
        <v>0</v>
      </c>
      <c r="EA382" s="49">
        <f>EA383+EA384+EA385+EA386+EA387+EA388</f>
        <v>2392.3000000000002</v>
      </c>
      <c r="EB382" s="49">
        <f>EB383+EB384+EB385+EB386+EB387+EB388</f>
        <v>0</v>
      </c>
      <c r="EC382" s="49"/>
      <c r="ED382" s="49">
        <f>SUM(ED383:ED388)</f>
        <v>2697.7</v>
      </c>
      <c r="EE382" s="49">
        <f t="shared" ref="EE382" si="1761">EE383+EE384+EE385+EE386+EE387+EE388</f>
        <v>644.14508000000001</v>
      </c>
      <c r="EF382" s="48">
        <f t="shared" ref="EF382" si="1762">EE382/ED382*100</f>
        <v>23.877565333432184</v>
      </c>
      <c r="EG382" s="49">
        <f t="shared" ref="EG382:EH382" si="1763">EG383+EG384+EG385+EG386+EG387+EG388</f>
        <v>0</v>
      </c>
      <c r="EH382" s="49">
        <f t="shared" si="1763"/>
        <v>0</v>
      </c>
      <c r="EI382" s="49"/>
      <c r="EJ382" s="49">
        <f t="shared" ref="EJ382:EK382" si="1764">EJ383+EJ384+EJ385+EJ386+EJ387+EJ388</f>
        <v>0</v>
      </c>
      <c r="EK382" s="49">
        <f t="shared" si="1764"/>
        <v>0</v>
      </c>
      <c r="EL382" s="49"/>
      <c r="EM382" s="49">
        <f t="shared" ref="EM382:EN382" si="1765">EM383+EM384+EM385+EM386+EM387+EM388</f>
        <v>0</v>
      </c>
      <c r="EN382" s="49">
        <f t="shared" si="1765"/>
        <v>0</v>
      </c>
      <c r="EO382" s="49"/>
      <c r="EP382" s="49">
        <f t="shared" ref="EP382:EQ382" si="1766">EP383+EP384+EP385+EP386+EP387+EP388</f>
        <v>2162119.9736100002</v>
      </c>
      <c r="EQ382" s="49">
        <f t="shared" si="1766"/>
        <v>881493.93934000004</v>
      </c>
      <c r="ER382" s="49">
        <f>EQ382/EP382*100</f>
        <v>40.769890204945789</v>
      </c>
      <c r="ES382" s="49">
        <f t="shared" ref="ES382:ET382" si="1767">ES383+ES384+ES385+ES386+ES387+ES388</f>
        <v>831133.94042999996</v>
      </c>
      <c r="ET382" s="49">
        <f t="shared" si="1767"/>
        <v>448721.57779000001</v>
      </c>
      <c r="EU382" s="49">
        <f>ET382/ES382*100</f>
        <v>53.989081177198337</v>
      </c>
      <c r="EV382" s="49">
        <f t="shared" ref="EV382:EX382" si="1768">EV383+EV384+EV385+EV386+EV387+EV388</f>
        <v>0</v>
      </c>
      <c r="EW382" s="49">
        <f t="shared" si="1768"/>
        <v>0</v>
      </c>
      <c r="EX382" s="49">
        <f t="shared" si="1768"/>
        <v>0</v>
      </c>
      <c r="EY382" s="49">
        <f>SUM(EY383:EY388)</f>
        <v>392339.12287000002</v>
      </c>
      <c r="EZ382" s="49">
        <f>SUM(EZ383:EZ388)</f>
        <v>302421.96726</v>
      </c>
      <c r="FA382" s="48">
        <f t="shared" ref="FA382" si="1769">EZ382/EY382*100</f>
        <v>77.081776868886536</v>
      </c>
      <c r="FB382" s="49">
        <f t="shared" ref="FB382:FC382" si="1770">FB383+FB384+FB385+FB386+FB387+FB388</f>
        <v>0</v>
      </c>
      <c r="FC382" s="49">
        <f t="shared" si="1770"/>
        <v>0</v>
      </c>
      <c r="FD382" s="48"/>
      <c r="FE382" s="49">
        <f t="shared" ref="FE382:FF382" si="1771">FE383+FE384+FE385+FE386+FE387+FE388</f>
        <v>0</v>
      </c>
      <c r="FF382" s="49">
        <f t="shared" si="1771"/>
        <v>0</v>
      </c>
      <c r="FG382" s="48"/>
      <c r="FH382" s="49">
        <f t="shared" ref="FH382:FI382" si="1772">FH383+FH384+FH385+FH386+FH387+FH388</f>
        <v>9000</v>
      </c>
      <c r="FI382" s="49">
        <f t="shared" si="1772"/>
        <v>4500</v>
      </c>
      <c r="FJ382" s="48">
        <f t="shared" ref="FJ382" si="1773">FI382/FH382*100</f>
        <v>50</v>
      </c>
      <c r="FK382" s="49">
        <f t="shared" ref="FK382:FL382" si="1774">FK383+FK384+FK385+FK386+FK387+FK388</f>
        <v>5876.2</v>
      </c>
      <c r="FL382" s="49">
        <f t="shared" si="1774"/>
        <v>5287.9184400000004</v>
      </c>
      <c r="FM382" s="48">
        <f t="shared" ref="FM382" si="1775">FL382/FK382*100</f>
        <v>89.9887417038222</v>
      </c>
      <c r="FN382" s="49">
        <f t="shared" ref="FN382:FO382" si="1776">FN383+FN384+FN385+FN386+FN387+FN388</f>
        <v>215.5</v>
      </c>
      <c r="FO382" s="49">
        <f t="shared" si="1776"/>
        <v>215.5</v>
      </c>
      <c r="FP382" s="48">
        <f t="shared" ref="FP382" si="1777">FO382/FN382*100</f>
        <v>100</v>
      </c>
      <c r="FQ382" s="49">
        <f t="shared" ref="FQ382:FR382" si="1778">FQ383+FQ384+FQ385+FQ386+FQ387+FQ388</f>
        <v>0</v>
      </c>
      <c r="FR382" s="49">
        <f t="shared" si="1778"/>
        <v>0</v>
      </c>
      <c r="FS382" s="48"/>
      <c r="FT382" s="49"/>
      <c r="FU382" s="49"/>
      <c r="FV382" s="48"/>
      <c r="FW382" s="49"/>
      <c r="FX382" s="49"/>
      <c r="FY382" s="48"/>
      <c r="FZ382" s="49"/>
      <c r="GA382" s="49"/>
      <c r="GB382" s="48"/>
      <c r="GC382" s="49"/>
      <c r="GD382" s="49"/>
      <c r="GE382" s="48"/>
      <c r="GF382" s="49"/>
      <c r="GG382" s="49"/>
      <c r="GH382" s="48"/>
      <c r="GI382" s="49"/>
      <c r="GJ382" s="49"/>
      <c r="GK382" s="48"/>
      <c r="GL382" s="49">
        <f t="shared" ref="GL382:GM382" si="1779">GL383+GL384+GL385+GL386+GL387+GL388</f>
        <v>0</v>
      </c>
      <c r="GM382" s="49">
        <f t="shared" si="1779"/>
        <v>0</v>
      </c>
      <c r="GN382" s="48"/>
      <c r="GO382" s="49">
        <f t="shared" ref="GO382:GP382" si="1780">GO383+GO384+GO385+GO386+GO387+GO388</f>
        <v>100000</v>
      </c>
      <c r="GP382" s="49">
        <f t="shared" si="1780"/>
        <v>0</v>
      </c>
      <c r="GQ382" s="148">
        <f t="shared" ref="GQ382" si="1781">GP382/GO382*100</f>
        <v>0</v>
      </c>
      <c r="GR382" s="49">
        <f t="shared" ref="GR382:GS382" si="1782">GR383+GR384+GR385+GR386+GR387+GR388</f>
        <v>0</v>
      </c>
      <c r="GS382" s="49">
        <f t="shared" si="1782"/>
        <v>0</v>
      </c>
      <c r="GT382" s="148"/>
      <c r="GU382" s="49"/>
      <c r="GV382" s="49"/>
      <c r="GW382" s="48"/>
      <c r="GX382" s="49"/>
      <c r="GY382" s="49"/>
      <c r="GZ382" s="48"/>
      <c r="HA382" s="49"/>
      <c r="HB382" s="49"/>
      <c r="HC382" s="48"/>
      <c r="HD382" s="49">
        <f>SUM(HD383:HD388)</f>
        <v>124.26027999999999</v>
      </c>
      <c r="HE382" s="49">
        <f>SUM(HE383:HE388)</f>
        <v>0</v>
      </c>
      <c r="HF382" s="48">
        <f t="shared" ref="HF382" si="1783">HE382/HD382*100</f>
        <v>0</v>
      </c>
      <c r="HG382" s="49">
        <f>SUM(HG383:HG388)</f>
        <v>155815.77168999999</v>
      </c>
      <c r="HH382" s="49">
        <f>SUM(HH383:HH388)</f>
        <v>0</v>
      </c>
      <c r="HI382" s="48">
        <f t="shared" ref="HI382" si="1784">HH382/HG382*100</f>
        <v>0</v>
      </c>
      <c r="HJ382" s="49">
        <f>SUM(HJ383:HJ388)</f>
        <v>568663.26530999993</v>
      </c>
      <c r="HK382" s="49">
        <f>SUM(HK383:HK388)</f>
        <v>0</v>
      </c>
      <c r="HL382" s="48">
        <f t="shared" ref="HL382" si="1785">HK382/HJ382*100</f>
        <v>0</v>
      </c>
      <c r="HM382" s="49">
        <f>SUM(HM383:HM388)</f>
        <v>0</v>
      </c>
      <c r="HN382" s="49">
        <f>SUM(HN383:HN388)</f>
        <v>0</v>
      </c>
      <c r="HO382" s="48"/>
      <c r="HP382" s="49">
        <f>SUM(HP383:HP388)</f>
        <v>0</v>
      </c>
      <c r="HQ382" s="49">
        <f>SUM(HQ383:HQ388)</f>
        <v>0</v>
      </c>
      <c r="HR382" s="48"/>
      <c r="HS382" s="49">
        <f>SUM(HS383:HS388)</f>
        <v>0</v>
      </c>
      <c r="HT382" s="49">
        <f>SUM(HT383:HT388)</f>
        <v>0</v>
      </c>
      <c r="HU382" s="48"/>
    </row>
    <row r="383" spans="1:229" s="18" customFormat="1" ht="20.25" customHeight="1" x14ac:dyDescent="0.25">
      <c r="A383" s="23" t="s">
        <v>267</v>
      </c>
      <c r="B383" s="159">
        <f t="shared" si="1500"/>
        <v>4743356.1292700004</v>
      </c>
      <c r="C383" s="159">
        <f t="shared" si="1501"/>
        <v>1898145.5268599999</v>
      </c>
      <c r="D383" s="42">
        <f t="shared" si="230"/>
        <v>40.016930526195246</v>
      </c>
      <c r="E383" s="42"/>
      <c r="F383" s="42"/>
      <c r="G383" s="42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2">
        <v>11145.482099999999</v>
      </c>
      <c r="X383" s="42">
        <v>11099.315859999999</v>
      </c>
      <c r="Y383" s="46">
        <f t="shared" si="1736"/>
        <v>99.585785167606161</v>
      </c>
      <c r="Z383" s="42"/>
      <c r="AA383" s="42"/>
      <c r="AB383" s="42"/>
      <c r="AC383" s="46">
        <v>0</v>
      </c>
      <c r="AD383" s="46">
        <v>0</v>
      </c>
      <c r="AE383" s="42"/>
      <c r="AF383" s="46"/>
      <c r="AG383" s="46"/>
      <c r="AH383" s="46"/>
      <c r="AI383" s="46">
        <v>102.04080999999999</v>
      </c>
      <c r="AJ383" s="46">
        <v>102.04080999999999</v>
      </c>
      <c r="AK383" s="42">
        <f>AJ383/AI383*100</f>
        <v>100</v>
      </c>
      <c r="AL383" s="46">
        <v>51.020400000000002</v>
      </c>
      <c r="AM383" s="46">
        <v>51.020400000000002</v>
      </c>
      <c r="AN383" s="42">
        <f>AM383/AL383*100</f>
        <v>100</v>
      </c>
      <c r="AO383" s="46">
        <v>1306.5993100000001</v>
      </c>
      <c r="AP383" s="46">
        <v>1306.5993100000001</v>
      </c>
      <c r="AQ383" s="42">
        <f>AP383/AO383*100</f>
        <v>100</v>
      </c>
      <c r="AR383" s="46"/>
      <c r="AS383" s="46"/>
      <c r="AT383" s="42"/>
      <c r="AU383" s="46"/>
      <c r="AV383" s="46"/>
      <c r="AW383" s="42"/>
      <c r="AX383" s="42"/>
      <c r="AY383" s="42"/>
      <c r="AZ383" s="42"/>
      <c r="BA383" s="46">
        <v>0</v>
      </c>
      <c r="BB383" s="46"/>
      <c r="BC383" s="42"/>
      <c r="BD383" s="46">
        <v>245220.5</v>
      </c>
      <c r="BE383" s="42">
        <v>144163.77726</v>
      </c>
      <c r="BF383" s="46">
        <f t="shared" si="149"/>
        <v>58.789447562499873</v>
      </c>
      <c r="BG383" s="46">
        <v>34888.651680000003</v>
      </c>
      <c r="BH383" s="46">
        <v>22383.665519999999</v>
      </c>
      <c r="BI383" s="46">
        <f>BH383/BG383*100</f>
        <v>64.15743928800633</v>
      </c>
      <c r="BJ383" s="46"/>
      <c r="BK383" s="46"/>
      <c r="BL383" s="46"/>
      <c r="BM383" s="46">
        <v>8866.7999999999993</v>
      </c>
      <c r="BN383" s="46">
        <v>5121.8468200000007</v>
      </c>
      <c r="BO383" s="46">
        <f t="shared" si="152"/>
        <v>57.764321062841177</v>
      </c>
      <c r="BP383" s="46">
        <v>1400</v>
      </c>
      <c r="BQ383" s="46">
        <v>558.12419999999997</v>
      </c>
      <c r="BR383" s="46">
        <f t="shared" si="1743"/>
        <v>39.866014285714286</v>
      </c>
      <c r="BS383" s="46">
        <v>504237.29564999999</v>
      </c>
      <c r="BT383" s="46">
        <v>285028.92781999998</v>
      </c>
      <c r="BU383" s="42">
        <f t="shared" si="1744"/>
        <v>56.526744506785477</v>
      </c>
      <c r="BV383" s="46"/>
      <c r="BW383" s="46"/>
      <c r="BX383" s="93"/>
      <c r="BY383" s="46"/>
      <c r="BZ383" s="46"/>
      <c r="CA383" s="46"/>
      <c r="CB383" s="46"/>
      <c r="CC383" s="46"/>
      <c r="CD383" s="42"/>
      <c r="CE383" s="46"/>
      <c r="CF383" s="46"/>
      <c r="CG383" s="46"/>
      <c r="CH383" s="46"/>
      <c r="CI383" s="46"/>
      <c r="CJ383" s="46"/>
      <c r="CK383" s="46"/>
      <c r="CL383" s="151"/>
      <c r="CM383" s="42"/>
      <c r="CN383" s="46">
        <v>991.8</v>
      </c>
      <c r="CO383" s="46">
        <v>325.214</v>
      </c>
      <c r="CP383" s="46">
        <f t="shared" si="1563"/>
        <v>32.790280298447264</v>
      </c>
      <c r="CQ383" s="46"/>
      <c r="CR383" s="46"/>
      <c r="CS383" s="46"/>
      <c r="CT383" s="46"/>
      <c r="CU383" s="46"/>
      <c r="CV383" s="46"/>
      <c r="CW383" s="46">
        <v>149940.70000000001</v>
      </c>
      <c r="CX383" s="46">
        <v>67008.2307</v>
      </c>
      <c r="CY383" s="46">
        <f t="shared" si="159"/>
        <v>44.689821175971559</v>
      </c>
      <c r="CZ383" s="46"/>
      <c r="DA383" s="46"/>
      <c r="DB383" s="42"/>
      <c r="DC383" s="46">
        <v>8545.5</v>
      </c>
      <c r="DD383" s="46">
        <v>4219.3896399999994</v>
      </c>
      <c r="DE383" s="46">
        <f>DD383/DC383*100</f>
        <v>49.375573576736286</v>
      </c>
      <c r="DF383" s="46">
        <v>1440.1</v>
      </c>
      <c r="DG383" s="46"/>
      <c r="DH383" s="46">
        <f>DG383/DF383*100</f>
        <v>0</v>
      </c>
      <c r="DI383" s="46">
        <v>31878.428</v>
      </c>
      <c r="DJ383" s="46">
        <v>10724.893330000001</v>
      </c>
      <c r="DK383" s="46">
        <f t="shared" si="1754"/>
        <v>33.643106021413601</v>
      </c>
      <c r="DL383" s="46">
        <v>8000</v>
      </c>
      <c r="DM383" s="46">
        <v>5833.5456199999999</v>
      </c>
      <c r="DN383" s="46">
        <f t="shared" si="1756"/>
        <v>72.919320249999998</v>
      </c>
      <c r="DO383" s="46"/>
      <c r="DP383" s="46"/>
      <c r="DQ383" s="46"/>
      <c r="DR383" s="46"/>
      <c r="DS383" s="46"/>
      <c r="DT383" s="46"/>
      <c r="DU383" s="46"/>
      <c r="DV383" s="46"/>
      <c r="DW383" s="93"/>
      <c r="DX383" s="46"/>
      <c r="DY383" s="46"/>
      <c r="DZ383" s="46"/>
      <c r="EA383" s="46">
        <v>2392.3000000000002</v>
      </c>
      <c r="EB383" s="46"/>
      <c r="EC383" s="46"/>
      <c r="ED383" s="46"/>
      <c r="EE383" s="46"/>
      <c r="EF383" s="42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>
        <v>2162119.9736100002</v>
      </c>
      <c r="EQ383" s="46">
        <v>881493.93934000004</v>
      </c>
      <c r="ER383" s="46">
        <f>EQ383/EP383*100</f>
        <v>40.769890204945789</v>
      </c>
      <c r="ES383" s="46">
        <v>831133.94042999996</v>
      </c>
      <c r="ET383" s="46">
        <v>448721.57779000001</v>
      </c>
      <c r="EU383" s="46">
        <f>ET383/ES383*100</f>
        <v>53.989081177198337</v>
      </c>
      <c r="EV383" s="46">
        <v>0</v>
      </c>
      <c r="EW383" s="46">
        <v>0</v>
      </c>
      <c r="EX383" s="42"/>
      <c r="EY383" s="46"/>
      <c r="EZ383" s="46"/>
      <c r="FA383" s="42"/>
      <c r="FB383" s="46"/>
      <c r="FC383" s="46"/>
      <c r="FD383" s="42"/>
      <c r="FE383" s="46"/>
      <c r="FF383" s="46"/>
      <c r="FG383" s="42"/>
      <c r="FH383" s="46">
        <v>9000</v>
      </c>
      <c r="FI383" s="46">
        <v>4500</v>
      </c>
      <c r="FJ383" s="42">
        <f>FI383/FH383*100</f>
        <v>50</v>
      </c>
      <c r="FK383" s="46">
        <v>5876.2</v>
      </c>
      <c r="FL383" s="46">
        <v>5287.9184400000004</v>
      </c>
      <c r="FM383" s="42">
        <f>FL383/FK383*100</f>
        <v>89.9887417038222</v>
      </c>
      <c r="FN383" s="46">
        <v>215.5</v>
      </c>
      <c r="FO383" s="46">
        <v>215.5</v>
      </c>
      <c r="FP383" s="42">
        <f>FO383/FN383*100</f>
        <v>100</v>
      </c>
      <c r="FQ383" s="46"/>
      <c r="FR383" s="46"/>
      <c r="FS383" s="42"/>
      <c r="FT383" s="46"/>
      <c r="FU383" s="46"/>
      <c r="FV383" s="42"/>
      <c r="FW383" s="46"/>
      <c r="FX383" s="46"/>
      <c r="FY383" s="42"/>
      <c r="FZ383" s="46"/>
      <c r="GA383" s="46"/>
      <c r="GB383" s="42"/>
      <c r="GC383" s="46"/>
      <c r="GD383" s="46"/>
      <c r="GE383" s="42"/>
      <c r="GF383" s="46"/>
      <c r="GG383" s="46"/>
      <c r="GH383" s="42"/>
      <c r="GI383" s="46"/>
      <c r="GJ383" s="46"/>
      <c r="GK383" s="42"/>
      <c r="GL383" s="46"/>
      <c r="GM383" s="46"/>
      <c r="GN383" s="42"/>
      <c r="GO383" s="46"/>
      <c r="GP383" s="46"/>
      <c r="GQ383" s="93"/>
      <c r="GR383" s="46"/>
      <c r="GS383" s="46"/>
      <c r="GT383" s="93"/>
      <c r="GU383" s="46"/>
      <c r="GV383" s="46"/>
      <c r="GW383" s="42"/>
      <c r="GX383" s="46"/>
      <c r="GY383" s="46"/>
      <c r="GZ383" s="42"/>
      <c r="HA383" s="46"/>
      <c r="HB383" s="46"/>
      <c r="HC383" s="42"/>
      <c r="HD383" s="46">
        <v>124.26027999999999</v>
      </c>
      <c r="HE383" s="46"/>
      <c r="HF383" s="42"/>
      <c r="HG383" s="46">
        <v>155815.77168999999</v>
      </c>
      <c r="HH383" s="46"/>
      <c r="HI383" s="42"/>
      <c r="HJ383" s="46">
        <v>568663.26530999993</v>
      </c>
      <c r="HK383" s="46"/>
      <c r="HL383" s="42"/>
      <c r="HM383" s="46"/>
      <c r="HN383" s="46"/>
      <c r="HO383" s="42"/>
      <c r="HP383" s="46"/>
      <c r="HQ383" s="46"/>
      <c r="HR383" s="42"/>
      <c r="HS383" s="46"/>
      <c r="HT383" s="46"/>
      <c r="HU383" s="42"/>
    </row>
    <row r="384" spans="1:229" s="18" customFormat="1" ht="15" customHeight="1" x14ac:dyDescent="0.25">
      <c r="A384" s="23" t="s">
        <v>557</v>
      </c>
      <c r="B384" s="159">
        <f t="shared" si="1500"/>
        <v>1041939.4964300001</v>
      </c>
      <c r="C384" s="159">
        <f t="shared" si="1501"/>
        <v>788148.67814000009</v>
      </c>
      <c r="D384" s="42">
        <f>C384/B384*100</f>
        <v>75.642461087273873</v>
      </c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6"/>
      <c r="Z384" s="42">
        <v>173069.70959000001</v>
      </c>
      <c r="AA384" s="42">
        <v>123988.69943000001</v>
      </c>
      <c r="AB384" s="42">
        <f t="shared" si="1737"/>
        <v>71.640901070284158</v>
      </c>
      <c r="AC384" s="42"/>
      <c r="AD384" s="42"/>
      <c r="AE384" s="42"/>
      <c r="AF384" s="42"/>
      <c r="AG384" s="42">
        <v>0</v>
      </c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>
        <v>978.61130000000003</v>
      </c>
      <c r="AY384" s="42">
        <v>978.61130000000003</v>
      </c>
      <c r="AZ384" s="42">
        <f t="shared" si="1502"/>
        <v>100</v>
      </c>
      <c r="BA384" s="42">
        <v>70809.387760000012</v>
      </c>
      <c r="BB384" s="20">
        <v>69926.559010000012</v>
      </c>
      <c r="BC384" s="42">
        <f>BB384/BA384*100</f>
        <v>98.753232053082783</v>
      </c>
      <c r="BD384" s="143"/>
      <c r="BE384" s="143"/>
      <c r="BF384" s="143"/>
      <c r="BG384" s="42"/>
      <c r="BH384" s="42"/>
      <c r="BI384" s="140"/>
      <c r="BJ384" s="42"/>
      <c r="BK384" s="42"/>
      <c r="BL384" s="140"/>
      <c r="BM384" s="42"/>
      <c r="BN384" s="42"/>
      <c r="BO384" s="140"/>
      <c r="BP384" s="42"/>
      <c r="BQ384" s="42"/>
      <c r="BR384" s="140"/>
      <c r="BS384" s="42"/>
      <c r="BT384" s="42"/>
      <c r="BU384" s="140"/>
      <c r="BV384" s="42">
        <v>612.05267000000003</v>
      </c>
      <c r="BW384" s="42">
        <v>612.05267000000003</v>
      </c>
      <c r="BX384" s="93">
        <f>BW384/BV384*100</f>
        <v>100</v>
      </c>
      <c r="BY384" s="42"/>
      <c r="BZ384" s="42"/>
      <c r="CA384" s="140"/>
      <c r="CB384" s="42">
        <v>300000</v>
      </c>
      <c r="CC384" s="42">
        <v>286090.17623000004</v>
      </c>
      <c r="CD384" s="42">
        <f>CC384/CB384*100</f>
        <v>95.363392076666671</v>
      </c>
      <c r="CE384" s="42"/>
      <c r="CF384" s="42"/>
      <c r="CG384" s="140"/>
      <c r="CH384" s="42"/>
      <c r="CI384" s="42"/>
      <c r="CJ384" s="140"/>
      <c r="CK384" s="42"/>
      <c r="CL384" s="42"/>
      <c r="CM384" s="42"/>
      <c r="CN384" s="42"/>
      <c r="CO384" s="42"/>
      <c r="CP384" s="140"/>
      <c r="CQ384" s="46"/>
      <c r="CR384" s="42"/>
      <c r="CS384" s="140"/>
      <c r="CT384" s="46"/>
      <c r="CU384" s="42"/>
      <c r="CV384" s="140"/>
      <c r="CW384" s="46"/>
      <c r="CX384" s="42"/>
      <c r="CY384" s="140"/>
      <c r="CZ384" s="46"/>
      <c r="DA384" s="42"/>
      <c r="DB384" s="42"/>
      <c r="DC384" s="46"/>
      <c r="DD384" s="42"/>
      <c r="DE384" s="140"/>
      <c r="DF384" s="46"/>
      <c r="DG384" s="42"/>
      <c r="DH384" s="140"/>
      <c r="DI384" s="42"/>
      <c r="DJ384" s="42"/>
      <c r="DK384" s="140"/>
      <c r="DL384" s="42"/>
      <c r="DM384" s="42"/>
      <c r="DN384" s="140"/>
      <c r="DO384" s="46"/>
      <c r="DP384" s="42"/>
      <c r="DQ384" s="140"/>
      <c r="DR384" s="46"/>
      <c r="DS384" s="42"/>
      <c r="DT384" s="140"/>
      <c r="DU384" s="46">
        <v>4130.6122400000004</v>
      </c>
      <c r="DV384" s="42">
        <v>4130.6122400000004</v>
      </c>
      <c r="DW384" s="93">
        <f>DV384/DU384*100</f>
        <v>100</v>
      </c>
      <c r="DX384" s="46"/>
      <c r="DY384" s="42"/>
      <c r="DZ384" s="140"/>
      <c r="EA384" s="42"/>
      <c r="EB384" s="42"/>
      <c r="EC384" s="140"/>
      <c r="ED384" s="42"/>
      <c r="EE384" s="42"/>
      <c r="EF384" s="42"/>
      <c r="EG384" s="42"/>
      <c r="EH384" s="42"/>
      <c r="EI384" s="140"/>
      <c r="EJ384" s="42"/>
      <c r="EK384" s="42"/>
      <c r="EL384" s="140"/>
      <c r="EM384" s="42"/>
      <c r="EN384" s="42"/>
      <c r="EO384" s="140"/>
      <c r="EP384" s="42"/>
      <c r="EQ384" s="42"/>
      <c r="ER384" s="140"/>
      <c r="ES384" s="42"/>
      <c r="ET384" s="42"/>
      <c r="EU384" s="140"/>
      <c r="EV384" s="42"/>
      <c r="EW384" s="42"/>
      <c r="EX384" s="42"/>
      <c r="EY384" s="42">
        <v>392339.12287000002</v>
      </c>
      <c r="EZ384" s="20">
        <v>302421.96726</v>
      </c>
      <c r="FA384" s="42">
        <f>EZ384/EY384*100</f>
        <v>77.081776868886536</v>
      </c>
      <c r="FB384" s="42"/>
      <c r="FC384" s="20"/>
      <c r="FD384" s="42"/>
      <c r="FE384" s="42"/>
      <c r="FF384" s="20"/>
      <c r="FG384" s="42"/>
      <c r="FH384" s="42"/>
      <c r="FI384" s="20"/>
      <c r="FJ384" s="42"/>
      <c r="FK384" s="42"/>
      <c r="FL384" s="20"/>
      <c r="FM384" s="42"/>
      <c r="FN384" s="42"/>
      <c r="FO384" s="20"/>
      <c r="FP384" s="42"/>
      <c r="FQ384" s="42"/>
      <c r="FR384" s="20"/>
      <c r="FS384" s="42"/>
      <c r="FT384" s="42"/>
      <c r="FU384" s="20"/>
      <c r="FV384" s="42"/>
      <c r="FW384" s="42"/>
      <c r="FX384" s="20"/>
      <c r="FY384" s="42"/>
      <c r="FZ384" s="42"/>
      <c r="GA384" s="20"/>
      <c r="GB384" s="42"/>
      <c r="GC384" s="42"/>
      <c r="GD384" s="20"/>
      <c r="GE384" s="42"/>
      <c r="GF384" s="42"/>
      <c r="GG384" s="20"/>
      <c r="GH384" s="42"/>
      <c r="GI384" s="42"/>
      <c r="GJ384" s="20"/>
      <c r="GK384" s="42"/>
      <c r="GL384" s="42"/>
      <c r="GM384" s="20"/>
      <c r="GN384" s="42"/>
      <c r="GO384" s="46">
        <v>100000</v>
      </c>
      <c r="GP384" s="42"/>
      <c r="GQ384" s="93">
        <f>GP384/GO384*100</f>
        <v>0</v>
      </c>
      <c r="GR384" s="46"/>
      <c r="GS384" s="42"/>
      <c r="GT384" s="93"/>
      <c r="GU384" s="42"/>
      <c r="GV384" s="20"/>
      <c r="GW384" s="42"/>
      <c r="GX384" s="42"/>
      <c r="GY384" s="20"/>
      <c r="GZ384" s="42"/>
      <c r="HA384" s="42"/>
      <c r="HB384" s="20"/>
      <c r="HC384" s="42"/>
      <c r="HD384" s="42"/>
      <c r="HE384" s="20"/>
      <c r="HF384" s="42"/>
      <c r="HG384" s="42"/>
      <c r="HH384" s="20"/>
      <c r="HI384" s="42"/>
      <c r="HJ384" s="42"/>
      <c r="HK384" s="20"/>
      <c r="HL384" s="42"/>
      <c r="HM384" s="42"/>
      <c r="HN384" s="20"/>
      <c r="HO384" s="42"/>
      <c r="HP384" s="42"/>
      <c r="HQ384" s="20"/>
      <c r="HR384" s="42"/>
      <c r="HS384" s="42"/>
      <c r="HT384" s="20"/>
      <c r="HU384" s="42"/>
    </row>
    <row r="385" spans="1:229" s="18" customFormat="1" ht="15.75" x14ac:dyDescent="0.25">
      <c r="A385" s="23" t="s">
        <v>264</v>
      </c>
      <c r="B385" s="159">
        <f t="shared" si="1500"/>
        <v>26932.100780000001</v>
      </c>
      <c r="C385" s="159">
        <f t="shared" si="1501"/>
        <v>26932.100780000001</v>
      </c>
      <c r="D385" s="42">
        <f>C385/B385*100</f>
        <v>100</v>
      </c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6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143"/>
      <c r="BE385" s="143"/>
      <c r="BF385" s="143"/>
      <c r="BG385" s="42"/>
      <c r="BH385" s="42"/>
      <c r="BI385" s="140"/>
      <c r="BJ385" s="42"/>
      <c r="BK385" s="42"/>
      <c r="BL385" s="140"/>
      <c r="BM385" s="42"/>
      <c r="BN385" s="42"/>
      <c r="BO385" s="140"/>
      <c r="BP385" s="42"/>
      <c r="BQ385" s="42"/>
      <c r="BR385" s="140"/>
      <c r="BS385" s="42"/>
      <c r="BT385" s="42"/>
      <c r="BU385" s="140"/>
      <c r="BV385" s="42"/>
      <c r="BW385" s="42"/>
      <c r="BX385" s="140"/>
      <c r="BY385" s="42"/>
      <c r="BZ385" s="42"/>
      <c r="CA385" s="140"/>
      <c r="CB385" s="42"/>
      <c r="CC385" s="42"/>
      <c r="CD385" s="140"/>
      <c r="CE385" s="42"/>
      <c r="CF385" s="42"/>
      <c r="CG385" s="140"/>
      <c r="CH385" s="42"/>
      <c r="CI385" s="42"/>
      <c r="CJ385" s="140"/>
      <c r="CK385" s="42">
        <v>340.10078000000004</v>
      </c>
      <c r="CL385" s="42">
        <v>340.10078000000004</v>
      </c>
      <c r="CM385" s="42">
        <f>CL385/CK385*100</f>
        <v>100</v>
      </c>
      <c r="CN385" s="42"/>
      <c r="CO385" s="42"/>
      <c r="CP385" s="140"/>
      <c r="CQ385" s="46"/>
      <c r="CR385" s="42"/>
      <c r="CS385" s="140"/>
      <c r="CT385" s="46"/>
      <c r="CU385" s="42"/>
      <c r="CV385" s="140"/>
      <c r="CW385" s="46"/>
      <c r="CX385" s="42"/>
      <c r="CY385" s="140"/>
      <c r="CZ385" s="46">
        <v>26592</v>
      </c>
      <c r="DA385" s="42">
        <v>26592</v>
      </c>
      <c r="DB385" s="42">
        <f t="shared" si="1657"/>
        <v>100</v>
      </c>
      <c r="DC385" s="46"/>
      <c r="DD385" s="42"/>
      <c r="DE385" s="140"/>
      <c r="DF385" s="46"/>
      <c r="DG385" s="42"/>
      <c r="DH385" s="140"/>
      <c r="DI385" s="42"/>
      <c r="DJ385" s="42"/>
      <c r="DK385" s="140"/>
      <c r="DL385" s="42"/>
      <c r="DM385" s="42"/>
      <c r="DN385" s="140"/>
      <c r="DO385" s="46"/>
      <c r="DP385" s="42"/>
      <c r="DQ385" s="140"/>
      <c r="DR385" s="46"/>
      <c r="DS385" s="42"/>
      <c r="DT385" s="140"/>
      <c r="DU385" s="46"/>
      <c r="DV385" s="42"/>
      <c r="DW385" s="93"/>
      <c r="DX385" s="46"/>
      <c r="DY385" s="42"/>
      <c r="DZ385" s="140"/>
      <c r="EA385" s="42"/>
      <c r="EB385" s="42"/>
      <c r="EC385" s="140"/>
      <c r="ED385" s="42"/>
      <c r="EE385" s="42"/>
      <c r="EF385" s="42"/>
      <c r="EG385" s="42"/>
      <c r="EH385" s="42"/>
      <c r="EI385" s="140"/>
      <c r="EJ385" s="42"/>
      <c r="EK385" s="42"/>
      <c r="EL385" s="140"/>
      <c r="EM385" s="42"/>
      <c r="EN385" s="42"/>
      <c r="EO385" s="140"/>
      <c r="EP385" s="42"/>
      <c r="EQ385" s="42"/>
      <c r="ER385" s="140"/>
      <c r="ES385" s="42"/>
      <c r="ET385" s="42"/>
      <c r="EU385" s="140"/>
      <c r="EV385" s="42"/>
      <c r="EW385" s="42"/>
      <c r="EX385" s="42"/>
      <c r="EY385" s="42"/>
      <c r="EZ385" s="42"/>
      <c r="FA385" s="42"/>
      <c r="FB385" s="42"/>
      <c r="FC385" s="42"/>
      <c r="FD385" s="42"/>
      <c r="FE385" s="42"/>
      <c r="FF385" s="42"/>
      <c r="FG385" s="42"/>
      <c r="FH385" s="42"/>
      <c r="FI385" s="42"/>
      <c r="FJ385" s="42"/>
      <c r="FK385" s="42"/>
      <c r="FL385" s="42"/>
      <c r="FM385" s="42"/>
      <c r="FN385" s="42"/>
      <c r="FO385" s="42"/>
      <c r="FP385" s="42"/>
      <c r="FQ385" s="42"/>
      <c r="FR385" s="42"/>
      <c r="FS385" s="42"/>
      <c r="FT385" s="42"/>
      <c r="FU385" s="42"/>
      <c r="FV385" s="42"/>
      <c r="FW385" s="42"/>
      <c r="FX385" s="42"/>
      <c r="FY385" s="42"/>
      <c r="FZ385" s="42"/>
      <c r="GA385" s="42"/>
      <c r="GB385" s="42"/>
      <c r="GC385" s="42"/>
      <c r="GD385" s="42"/>
      <c r="GE385" s="42"/>
      <c r="GF385" s="42"/>
      <c r="GG385" s="42"/>
      <c r="GH385" s="42"/>
      <c r="GI385" s="42"/>
      <c r="GJ385" s="42"/>
      <c r="GK385" s="42"/>
      <c r="GL385" s="42"/>
      <c r="GM385" s="42"/>
      <c r="GN385" s="42"/>
      <c r="GO385" s="46"/>
      <c r="GP385" s="42"/>
      <c r="GQ385" s="93"/>
      <c r="GR385" s="46"/>
      <c r="GS385" s="42"/>
      <c r="GT385" s="93"/>
      <c r="GU385" s="42"/>
      <c r="GV385" s="42"/>
      <c r="GW385" s="42"/>
      <c r="GX385" s="42"/>
      <c r="GY385" s="42"/>
      <c r="GZ385" s="42"/>
      <c r="HA385" s="42"/>
      <c r="HB385" s="42"/>
      <c r="HC385" s="42"/>
      <c r="HD385" s="42"/>
      <c r="HE385" s="42"/>
      <c r="HF385" s="42"/>
      <c r="HG385" s="42"/>
      <c r="HH385" s="42"/>
      <c r="HI385" s="42"/>
      <c r="HJ385" s="42"/>
      <c r="HK385" s="42"/>
      <c r="HL385" s="42"/>
      <c r="HM385" s="42"/>
      <c r="HN385" s="42"/>
      <c r="HO385" s="42"/>
      <c r="HP385" s="42"/>
      <c r="HQ385" s="42"/>
      <c r="HR385" s="42"/>
      <c r="HS385" s="42"/>
      <c r="HT385" s="42"/>
      <c r="HU385" s="42"/>
    </row>
    <row r="386" spans="1:229" s="18" customFormat="1" ht="15.75" x14ac:dyDescent="0.25">
      <c r="A386" s="23" t="s">
        <v>556</v>
      </c>
      <c r="B386" s="159">
        <f t="shared" si="1500"/>
        <v>39031.699999999997</v>
      </c>
      <c r="C386" s="159">
        <f t="shared" si="1501"/>
        <v>35528.145080000002</v>
      </c>
      <c r="D386" s="42">
        <f>C386/B386*100</f>
        <v>91.023821867866388</v>
      </c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6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>
        <v>1450</v>
      </c>
      <c r="AY386" s="42"/>
      <c r="AZ386" s="42">
        <f t="shared" si="1502"/>
        <v>0</v>
      </c>
      <c r="BA386" s="42"/>
      <c r="BB386" s="42"/>
      <c r="BC386" s="42"/>
      <c r="BD386" s="143"/>
      <c r="BE386" s="143"/>
      <c r="BF386" s="143"/>
      <c r="BG386" s="42"/>
      <c r="BH386" s="42"/>
      <c r="BI386" s="140"/>
      <c r="BJ386" s="42"/>
      <c r="BK386" s="42"/>
      <c r="BL386" s="140"/>
      <c r="BM386" s="42"/>
      <c r="BN386" s="42"/>
      <c r="BO386" s="140"/>
      <c r="BP386" s="42"/>
      <c r="BQ386" s="42"/>
      <c r="BR386" s="140"/>
      <c r="BS386" s="42"/>
      <c r="BT386" s="42"/>
      <c r="BU386" s="140"/>
      <c r="BV386" s="42"/>
      <c r="BW386" s="42"/>
      <c r="BX386" s="140"/>
      <c r="BY386" s="42"/>
      <c r="BZ386" s="42"/>
      <c r="CA386" s="140"/>
      <c r="CB386" s="42"/>
      <c r="CC386" s="42"/>
      <c r="CD386" s="140"/>
      <c r="CE386" s="42"/>
      <c r="CF386" s="42"/>
      <c r="CG386" s="140"/>
      <c r="CH386" s="42"/>
      <c r="CI386" s="42"/>
      <c r="CJ386" s="140"/>
      <c r="CK386" s="42"/>
      <c r="CL386" s="42"/>
      <c r="CM386" s="42"/>
      <c r="CN386" s="42"/>
      <c r="CO386" s="42"/>
      <c r="CP386" s="140"/>
      <c r="CQ386" s="46"/>
      <c r="CR386" s="42"/>
      <c r="CS386" s="140"/>
      <c r="CT386" s="46"/>
      <c r="CU386" s="42"/>
      <c r="CV386" s="140"/>
      <c r="CW386" s="46"/>
      <c r="CX386" s="42"/>
      <c r="CY386" s="140"/>
      <c r="CZ386" s="46">
        <v>34884</v>
      </c>
      <c r="DA386" s="42">
        <v>34884</v>
      </c>
      <c r="DB386" s="42">
        <f t="shared" si="1657"/>
        <v>100</v>
      </c>
      <c r="DC386" s="46"/>
      <c r="DD386" s="42"/>
      <c r="DE386" s="140"/>
      <c r="DF386" s="46"/>
      <c r="DG386" s="42"/>
      <c r="DH386" s="140"/>
      <c r="DI386" s="42"/>
      <c r="DJ386" s="42"/>
      <c r="DK386" s="140"/>
      <c r="DL386" s="42"/>
      <c r="DM386" s="42"/>
      <c r="DN386" s="140"/>
      <c r="DO386" s="46"/>
      <c r="DP386" s="42"/>
      <c r="DQ386" s="140"/>
      <c r="DR386" s="46"/>
      <c r="DS386" s="42"/>
      <c r="DT386" s="140"/>
      <c r="DU386" s="46"/>
      <c r="DV386" s="42"/>
      <c r="DW386" s="93"/>
      <c r="DX386" s="46"/>
      <c r="DY386" s="42"/>
      <c r="DZ386" s="140"/>
      <c r="EA386" s="42"/>
      <c r="EB386" s="42"/>
      <c r="EC386" s="140"/>
      <c r="ED386" s="42">
        <v>2697.7</v>
      </c>
      <c r="EE386" s="42">
        <v>644.14508000000001</v>
      </c>
      <c r="EF386" s="42">
        <f>EE386/ED386*100</f>
        <v>23.877565333432184</v>
      </c>
      <c r="EG386" s="42"/>
      <c r="EH386" s="42"/>
      <c r="EI386" s="140"/>
      <c r="EJ386" s="42"/>
      <c r="EK386" s="42"/>
      <c r="EL386" s="140"/>
      <c r="EM386" s="42"/>
      <c r="EN386" s="42"/>
      <c r="EO386" s="140"/>
      <c r="EP386" s="42"/>
      <c r="EQ386" s="42"/>
      <c r="ER386" s="140"/>
      <c r="ES386" s="42"/>
      <c r="ET386" s="42"/>
      <c r="EU386" s="140"/>
      <c r="EV386" s="42"/>
      <c r="EW386" s="42"/>
      <c r="EX386" s="42"/>
      <c r="EY386" s="42"/>
      <c r="EZ386" s="42"/>
      <c r="FA386" s="42"/>
      <c r="FB386" s="42"/>
      <c r="FC386" s="42"/>
      <c r="FD386" s="42"/>
      <c r="FE386" s="42"/>
      <c r="FF386" s="42"/>
      <c r="FG386" s="42"/>
      <c r="FH386" s="42"/>
      <c r="FI386" s="42"/>
      <c r="FJ386" s="42"/>
      <c r="FK386" s="42"/>
      <c r="FL386" s="42"/>
      <c r="FM386" s="42"/>
      <c r="FN386" s="42"/>
      <c r="FO386" s="42"/>
      <c r="FP386" s="42"/>
      <c r="FQ386" s="42"/>
      <c r="FR386" s="42"/>
      <c r="FS386" s="42"/>
      <c r="FT386" s="42"/>
      <c r="FU386" s="42"/>
      <c r="FV386" s="42"/>
      <c r="FW386" s="42"/>
      <c r="FX386" s="42"/>
      <c r="FY386" s="42"/>
      <c r="FZ386" s="42"/>
      <c r="GA386" s="42"/>
      <c r="GB386" s="42"/>
      <c r="GC386" s="42"/>
      <c r="GD386" s="42"/>
      <c r="GE386" s="42"/>
      <c r="GF386" s="42"/>
      <c r="GG386" s="42"/>
      <c r="GH386" s="42"/>
      <c r="GI386" s="42"/>
      <c r="GJ386" s="42"/>
      <c r="GK386" s="42"/>
      <c r="GL386" s="42"/>
      <c r="GM386" s="42"/>
      <c r="GN386" s="42"/>
      <c r="GO386" s="46"/>
      <c r="GP386" s="42"/>
      <c r="GQ386" s="93"/>
      <c r="GR386" s="46"/>
      <c r="GS386" s="42"/>
      <c r="GT386" s="93"/>
      <c r="GU386" s="42"/>
      <c r="GV386" s="42"/>
      <c r="GW386" s="42"/>
      <c r="GX386" s="42"/>
      <c r="GY386" s="42"/>
      <c r="GZ386" s="42"/>
      <c r="HA386" s="42"/>
      <c r="HB386" s="42"/>
      <c r="HC386" s="42"/>
      <c r="HD386" s="42"/>
      <c r="HE386" s="42"/>
      <c r="HF386" s="42"/>
      <c r="HG386" s="42"/>
      <c r="HH386" s="42"/>
      <c r="HI386" s="42"/>
      <c r="HJ386" s="42"/>
      <c r="HK386" s="42"/>
      <c r="HL386" s="42"/>
      <c r="HM386" s="42"/>
      <c r="HN386" s="42"/>
      <c r="HO386" s="42"/>
      <c r="HP386" s="42"/>
      <c r="HQ386" s="42"/>
      <c r="HR386" s="42"/>
      <c r="HS386" s="42"/>
      <c r="HT386" s="42"/>
      <c r="HU386" s="42"/>
    </row>
    <row r="387" spans="1:229" s="18" customFormat="1" ht="15.75" x14ac:dyDescent="0.25">
      <c r="A387" s="23" t="s">
        <v>265</v>
      </c>
      <c r="B387" s="159">
        <f t="shared" si="1500"/>
        <v>49103.217729999997</v>
      </c>
      <c r="C387" s="159">
        <f t="shared" si="1501"/>
        <v>47648.291660000003</v>
      </c>
      <c r="D387" s="42">
        <f>C387/B387*100</f>
        <v>97.037004625643718</v>
      </c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6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>
        <v>1499.2177300000001</v>
      </c>
      <c r="AY387" s="42">
        <v>44.29166</v>
      </c>
      <c r="AZ387" s="42">
        <f t="shared" si="1502"/>
        <v>2.9543180495871004</v>
      </c>
      <c r="BA387" s="42"/>
      <c r="BB387" s="42"/>
      <c r="BC387" s="42"/>
      <c r="BD387" s="143"/>
      <c r="BE387" s="143"/>
      <c r="BF387" s="143"/>
      <c r="BG387" s="42"/>
      <c r="BH387" s="42"/>
      <c r="BI387" s="140"/>
      <c r="BJ387" s="42"/>
      <c r="BK387" s="42"/>
      <c r="BL387" s="140"/>
      <c r="BM387" s="42"/>
      <c r="BN387" s="42"/>
      <c r="BO387" s="140"/>
      <c r="BP387" s="42"/>
      <c r="BQ387" s="42"/>
      <c r="BR387" s="140"/>
      <c r="BS387" s="42"/>
      <c r="BT387" s="42"/>
      <c r="BU387" s="140"/>
      <c r="BV387" s="42"/>
      <c r="BW387" s="42"/>
      <c r="BX387" s="140"/>
      <c r="BY387" s="42"/>
      <c r="BZ387" s="42"/>
      <c r="CA387" s="140"/>
      <c r="CB387" s="42"/>
      <c r="CC387" s="42"/>
      <c r="CD387" s="140"/>
      <c r="CE387" s="42"/>
      <c r="CF387" s="42"/>
      <c r="CG387" s="140"/>
      <c r="CH387" s="42"/>
      <c r="CI387" s="42"/>
      <c r="CJ387" s="140"/>
      <c r="CK387" s="42"/>
      <c r="CL387" s="42"/>
      <c r="CM387" s="42"/>
      <c r="CN387" s="42"/>
      <c r="CO387" s="42"/>
      <c r="CP387" s="140"/>
      <c r="CQ387" s="46"/>
      <c r="CR387" s="42"/>
      <c r="CS387" s="140"/>
      <c r="CT387" s="46"/>
      <c r="CU387" s="42"/>
      <c r="CV387" s="140"/>
      <c r="CW387" s="46"/>
      <c r="CX387" s="42"/>
      <c r="CY387" s="140"/>
      <c r="CZ387" s="46">
        <v>47604</v>
      </c>
      <c r="DA387" s="42">
        <v>47604</v>
      </c>
      <c r="DB387" s="42">
        <f t="shared" si="1657"/>
        <v>100</v>
      </c>
      <c r="DC387" s="46"/>
      <c r="DD387" s="42"/>
      <c r="DE387" s="140"/>
      <c r="DF387" s="46"/>
      <c r="DG387" s="42"/>
      <c r="DH387" s="140"/>
      <c r="DI387" s="42"/>
      <c r="DJ387" s="42"/>
      <c r="DK387" s="140"/>
      <c r="DL387" s="42"/>
      <c r="DM387" s="42"/>
      <c r="DN387" s="140"/>
      <c r="DO387" s="46"/>
      <c r="DP387" s="42"/>
      <c r="DQ387" s="140"/>
      <c r="DR387" s="46"/>
      <c r="DS387" s="42"/>
      <c r="DT387" s="140"/>
      <c r="DU387" s="46"/>
      <c r="DV387" s="42"/>
      <c r="DW387" s="93"/>
      <c r="DX387" s="46"/>
      <c r="DY387" s="42"/>
      <c r="DZ387" s="140"/>
      <c r="EA387" s="42"/>
      <c r="EB387" s="42"/>
      <c r="EC387" s="140"/>
      <c r="ED387" s="42"/>
      <c r="EE387" s="42"/>
      <c r="EF387" s="140"/>
      <c r="EG387" s="42"/>
      <c r="EH387" s="42"/>
      <c r="EI387" s="140"/>
      <c r="EJ387" s="42"/>
      <c r="EK387" s="42"/>
      <c r="EL387" s="140"/>
      <c r="EM387" s="42"/>
      <c r="EN387" s="42"/>
      <c r="EO387" s="140"/>
      <c r="EP387" s="42"/>
      <c r="EQ387" s="42"/>
      <c r="ER387" s="140"/>
      <c r="ES387" s="42"/>
      <c r="ET387" s="42"/>
      <c r="EU387" s="140"/>
      <c r="EV387" s="42"/>
      <c r="EW387" s="42"/>
      <c r="EX387" s="42"/>
      <c r="EY387" s="42"/>
      <c r="EZ387" s="42"/>
      <c r="FA387" s="42"/>
      <c r="FB387" s="42"/>
      <c r="FC387" s="42"/>
      <c r="FD387" s="42"/>
      <c r="FE387" s="42"/>
      <c r="FF387" s="42"/>
      <c r="FG387" s="42"/>
      <c r="FH387" s="42"/>
      <c r="FI387" s="42"/>
      <c r="FJ387" s="42"/>
      <c r="FK387" s="42"/>
      <c r="FL387" s="42"/>
      <c r="FM387" s="42"/>
      <c r="FN387" s="42"/>
      <c r="FO387" s="42"/>
      <c r="FP387" s="42"/>
      <c r="FQ387" s="42"/>
      <c r="FR387" s="42"/>
      <c r="FS387" s="42"/>
      <c r="FT387" s="42"/>
      <c r="FU387" s="42"/>
      <c r="FV387" s="42"/>
      <c r="FW387" s="42"/>
      <c r="FX387" s="42"/>
      <c r="FY387" s="42"/>
      <c r="FZ387" s="42"/>
      <c r="GA387" s="42"/>
      <c r="GB387" s="42"/>
      <c r="GC387" s="42"/>
      <c r="GD387" s="42"/>
      <c r="GE387" s="42"/>
      <c r="GF387" s="42"/>
      <c r="GG387" s="42"/>
      <c r="GH387" s="42"/>
      <c r="GI387" s="42"/>
      <c r="GJ387" s="42"/>
      <c r="GK387" s="42"/>
      <c r="GL387" s="42"/>
      <c r="GM387" s="42"/>
      <c r="GN387" s="42"/>
      <c r="GO387" s="46"/>
      <c r="GP387" s="42"/>
      <c r="GQ387" s="93"/>
      <c r="GR387" s="46"/>
      <c r="GS387" s="42"/>
      <c r="GT387" s="93"/>
      <c r="GU387" s="42"/>
      <c r="GV387" s="42"/>
      <c r="GW387" s="42"/>
      <c r="GX387" s="42"/>
      <c r="GY387" s="42"/>
      <c r="GZ387" s="42"/>
      <c r="HA387" s="42"/>
      <c r="HB387" s="42"/>
      <c r="HC387" s="42"/>
      <c r="HD387" s="42"/>
      <c r="HE387" s="42"/>
      <c r="HF387" s="42"/>
      <c r="HG387" s="42"/>
      <c r="HH387" s="42"/>
      <c r="HI387" s="42"/>
      <c r="HJ387" s="42"/>
      <c r="HK387" s="42"/>
      <c r="HL387" s="42"/>
      <c r="HM387" s="42"/>
      <c r="HN387" s="42"/>
      <c r="HO387" s="42"/>
      <c r="HP387" s="42"/>
      <c r="HQ387" s="42"/>
      <c r="HR387" s="42"/>
      <c r="HS387" s="42"/>
      <c r="HT387" s="42"/>
      <c r="HU387" s="42"/>
    </row>
    <row r="388" spans="1:229" s="18" customFormat="1" ht="15.75" x14ac:dyDescent="0.25">
      <c r="A388" s="23" t="s">
        <v>222</v>
      </c>
      <c r="B388" s="159">
        <f t="shared" si="1500"/>
        <v>21051</v>
      </c>
      <c r="C388" s="159">
        <f t="shared" si="1501"/>
        <v>21051</v>
      </c>
      <c r="D388" s="42">
        <f>C388/B388*100</f>
        <v>100</v>
      </c>
      <c r="E388" s="46"/>
      <c r="F388" s="46"/>
      <c r="G388" s="42"/>
      <c r="H388" s="46"/>
      <c r="I388" s="46"/>
      <c r="J388" s="42"/>
      <c r="K388" s="46"/>
      <c r="L388" s="46"/>
      <c r="M388" s="42"/>
      <c r="N388" s="46"/>
      <c r="O388" s="46"/>
      <c r="P388" s="42"/>
      <c r="Q388" s="46"/>
      <c r="R388" s="46"/>
      <c r="S388" s="42"/>
      <c r="T388" s="46"/>
      <c r="U388" s="46"/>
      <c r="V388" s="42"/>
      <c r="W388" s="46"/>
      <c r="X388" s="46"/>
      <c r="Y388" s="46"/>
      <c r="Z388" s="46"/>
      <c r="AA388" s="46"/>
      <c r="AB388" s="42"/>
      <c r="AC388" s="46"/>
      <c r="AD388" s="46"/>
      <c r="AE388" s="42"/>
      <c r="AF388" s="46"/>
      <c r="AG388" s="46"/>
      <c r="AH388" s="42"/>
      <c r="AI388" s="46"/>
      <c r="AJ388" s="46"/>
      <c r="AK388" s="42"/>
      <c r="AL388" s="46"/>
      <c r="AM388" s="46"/>
      <c r="AN388" s="42"/>
      <c r="AO388" s="46"/>
      <c r="AP388" s="46"/>
      <c r="AQ388" s="42"/>
      <c r="AR388" s="46"/>
      <c r="AS388" s="46"/>
      <c r="AT388" s="42"/>
      <c r="AU388" s="46"/>
      <c r="AV388" s="46"/>
      <c r="AW388" s="42"/>
      <c r="AX388" s="42"/>
      <c r="AY388" s="42"/>
      <c r="AZ388" s="42"/>
      <c r="BA388" s="42"/>
      <c r="BB388" s="42"/>
      <c r="BC388" s="42"/>
      <c r="BD388" s="145"/>
      <c r="BE388" s="145"/>
      <c r="BF388" s="145"/>
      <c r="BG388" s="46"/>
      <c r="BH388" s="46"/>
      <c r="BI388" s="139"/>
      <c r="BJ388" s="46"/>
      <c r="BK388" s="46"/>
      <c r="BL388" s="139"/>
      <c r="BM388" s="46"/>
      <c r="BN388" s="46"/>
      <c r="BO388" s="139"/>
      <c r="BP388" s="46"/>
      <c r="BQ388" s="46"/>
      <c r="BR388" s="139"/>
      <c r="BS388" s="46"/>
      <c r="BT388" s="46"/>
      <c r="BU388" s="139"/>
      <c r="BV388" s="46"/>
      <c r="BW388" s="46"/>
      <c r="BX388" s="139"/>
      <c r="BY388" s="46"/>
      <c r="BZ388" s="46"/>
      <c r="CA388" s="139"/>
      <c r="CB388" s="46"/>
      <c r="CC388" s="46"/>
      <c r="CD388" s="139"/>
      <c r="CE388" s="46"/>
      <c r="CF388" s="46"/>
      <c r="CG388" s="139"/>
      <c r="CH388" s="46"/>
      <c r="CI388" s="46"/>
      <c r="CJ388" s="139"/>
      <c r="CK388" s="46"/>
      <c r="CL388" s="42"/>
      <c r="CM388" s="42"/>
      <c r="CN388" s="46"/>
      <c r="CO388" s="46"/>
      <c r="CP388" s="139"/>
      <c r="CQ388" s="46"/>
      <c r="CR388" s="46"/>
      <c r="CS388" s="139"/>
      <c r="CT388" s="46"/>
      <c r="CU388" s="46"/>
      <c r="CV388" s="139"/>
      <c r="CW388" s="46"/>
      <c r="CX388" s="46"/>
      <c r="CY388" s="139"/>
      <c r="CZ388" s="46">
        <v>21051</v>
      </c>
      <c r="DA388" s="46">
        <v>21051</v>
      </c>
      <c r="DB388" s="42">
        <f t="shared" si="1657"/>
        <v>100</v>
      </c>
      <c r="DC388" s="46"/>
      <c r="DD388" s="46"/>
      <c r="DE388" s="139"/>
      <c r="DF388" s="46"/>
      <c r="DG388" s="46"/>
      <c r="DH388" s="139"/>
      <c r="DI388" s="46"/>
      <c r="DJ388" s="46"/>
      <c r="DK388" s="139"/>
      <c r="DL388" s="46"/>
      <c r="DM388" s="46"/>
      <c r="DN388" s="139"/>
      <c r="DO388" s="46"/>
      <c r="DP388" s="46"/>
      <c r="DQ388" s="139"/>
      <c r="DR388" s="46"/>
      <c r="DS388" s="46"/>
      <c r="DT388" s="139"/>
      <c r="DU388" s="46"/>
      <c r="DV388" s="46"/>
      <c r="DW388" s="93"/>
      <c r="DX388" s="46"/>
      <c r="DY388" s="46"/>
      <c r="DZ388" s="139"/>
      <c r="EA388" s="46"/>
      <c r="EB388" s="46"/>
      <c r="EC388" s="139"/>
      <c r="ED388" s="46"/>
      <c r="EE388" s="46"/>
      <c r="EF388" s="139"/>
      <c r="EG388" s="46"/>
      <c r="EH388" s="46"/>
      <c r="EI388" s="139"/>
      <c r="EJ388" s="46"/>
      <c r="EK388" s="46"/>
      <c r="EL388" s="139"/>
      <c r="EM388" s="46"/>
      <c r="EN388" s="46"/>
      <c r="EO388" s="139"/>
      <c r="EP388" s="46"/>
      <c r="EQ388" s="46"/>
      <c r="ER388" s="139"/>
      <c r="ES388" s="46"/>
      <c r="ET388" s="46"/>
      <c r="EU388" s="139"/>
      <c r="EV388" s="46"/>
      <c r="EW388" s="46"/>
      <c r="EX388" s="42"/>
      <c r="EY388" s="42"/>
      <c r="EZ388" s="42"/>
      <c r="FA388" s="42"/>
      <c r="FB388" s="42"/>
      <c r="FC388" s="42"/>
      <c r="FD388" s="42"/>
      <c r="FE388" s="42"/>
      <c r="FF388" s="42"/>
      <c r="FG388" s="42"/>
      <c r="FH388" s="42"/>
      <c r="FI388" s="42"/>
      <c r="FJ388" s="42"/>
      <c r="FK388" s="42"/>
      <c r="FL388" s="42"/>
      <c r="FM388" s="42"/>
      <c r="FN388" s="42"/>
      <c r="FO388" s="42"/>
      <c r="FP388" s="42"/>
      <c r="FQ388" s="42"/>
      <c r="FR388" s="42"/>
      <c r="FS388" s="42"/>
      <c r="FT388" s="42"/>
      <c r="FU388" s="42"/>
      <c r="FV388" s="42"/>
      <c r="FW388" s="42"/>
      <c r="FX388" s="42"/>
      <c r="FY388" s="42"/>
      <c r="FZ388" s="42"/>
      <c r="GA388" s="42"/>
      <c r="GB388" s="42"/>
      <c r="GC388" s="42"/>
      <c r="GD388" s="42"/>
      <c r="GE388" s="42"/>
      <c r="GF388" s="42"/>
      <c r="GG388" s="42"/>
      <c r="GH388" s="42"/>
      <c r="GI388" s="42"/>
      <c r="GJ388" s="42"/>
      <c r="GK388" s="42"/>
      <c r="GL388" s="42"/>
      <c r="GM388" s="42"/>
      <c r="GN388" s="42"/>
      <c r="GO388" s="46"/>
      <c r="GP388" s="46"/>
      <c r="GQ388" s="93"/>
      <c r="GR388" s="46"/>
      <c r="GS388" s="46"/>
      <c r="GT388" s="93"/>
      <c r="GU388" s="42"/>
      <c r="GV388" s="42"/>
      <c r="GW388" s="42"/>
      <c r="GX388" s="42"/>
      <c r="GY388" s="42"/>
      <c r="GZ388" s="42"/>
      <c r="HA388" s="42"/>
      <c r="HB388" s="42"/>
      <c r="HC388" s="42"/>
      <c r="HD388" s="42"/>
      <c r="HE388" s="42"/>
      <c r="HF388" s="42"/>
      <c r="HG388" s="42"/>
      <c r="HH388" s="42"/>
      <c r="HI388" s="42"/>
      <c r="HJ388" s="42"/>
      <c r="HK388" s="42"/>
      <c r="HL388" s="42"/>
      <c r="HM388" s="42"/>
      <c r="HN388" s="42"/>
      <c r="HO388" s="42"/>
      <c r="HP388" s="42"/>
      <c r="HQ388" s="42"/>
      <c r="HR388" s="42"/>
      <c r="HS388" s="42"/>
      <c r="HT388" s="42"/>
      <c r="HU388" s="42"/>
    </row>
    <row r="389" spans="1:229" s="18" customFormat="1" ht="15.75" x14ac:dyDescent="0.25">
      <c r="A389" s="126" t="s">
        <v>98</v>
      </c>
      <c r="B389" s="135">
        <f t="shared" si="1500"/>
        <v>12020655.296459999</v>
      </c>
      <c r="C389" s="135">
        <f t="shared" si="1501"/>
        <v>6379052.7135799993</v>
      </c>
      <c r="D389" s="135">
        <f t="shared" si="230"/>
        <v>53.067428989986823</v>
      </c>
      <c r="E389" s="135">
        <f>E390+E391+E392+E393</f>
        <v>1609.1</v>
      </c>
      <c r="F389" s="135">
        <f>F390+F391+F392+F393</f>
        <v>1609.1</v>
      </c>
      <c r="G389" s="135">
        <f>F389/E389*100</f>
        <v>100</v>
      </c>
      <c r="H389" s="135">
        <f t="shared" ref="H389:X389" si="1786">SUM(H390:H393)</f>
        <v>0</v>
      </c>
      <c r="I389" s="135">
        <f t="shared" si="1786"/>
        <v>0</v>
      </c>
      <c r="J389" s="135"/>
      <c r="K389" s="135">
        <f t="shared" ref="K389:L389" si="1787">SUM(K390:K393)</f>
        <v>355618.1</v>
      </c>
      <c r="L389" s="135">
        <f t="shared" si="1787"/>
        <v>80010.739279999994</v>
      </c>
      <c r="M389" s="135">
        <f>L389/K389*100</f>
        <v>22.4990626967525</v>
      </c>
      <c r="N389" s="135">
        <f t="shared" ref="N389:O389" si="1788">SUM(N390:N393)</f>
        <v>0</v>
      </c>
      <c r="O389" s="135">
        <f t="shared" si="1788"/>
        <v>0</v>
      </c>
      <c r="P389" s="135"/>
      <c r="Q389" s="135">
        <f t="shared" ref="Q389:R389" si="1789">SUM(Q390:Q393)</f>
        <v>1016665.193</v>
      </c>
      <c r="R389" s="135">
        <f t="shared" si="1789"/>
        <v>820266.57969000004</v>
      </c>
      <c r="S389" s="135">
        <f>R389/Q389*100</f>
        <v>80.682075607362719</v>
      </c>
      <c r="T389" s="135">
        <f t="shared" ref="T389:U389" si="1790">SUM(T390:T393)</f>
        <v>0</v>
      </c>
      <c r="U389" s="135">
        <f t="shared" si="1790"/>
        <v>0</v>
      </c>
      <c r="V389" s="135"/>
      <c r="W389" s="135">
        <f t="shared" si="1786"/>
        <v>7862.4945000000007</v>
      </c>
      <c r="X389" s="135">
        <f t="shared" si="1786"/>
        <v>7303.2640900000006</v>
      </c>
      <c r="Y389" s="135">
        <f t="shared" si="1736"/>
        <v>92.887366598475836</v>
      </c>
      <c r="Z389" s="135">
        <f t="shared" ref="Z389:AA389" si="1791">SUM(Z390:Z393)</f>
        <v>267707.09999999998</v>
      </c>
      <c r="AA389" s="135">
        <f t="shared" si="1791"/>
        <v>156604.71203</v>
      </c>
      <c r="AB389" s="135">
        <f>AA389/Z389*100</f>
        <v>58.498527693139259</v>
      </c>
      <c r="AC389" s="135"/>
      <c r="AD389" s="135"/>
      <c r="AE389" s="135"/>
      <c r="AF389" s="135"/>
      <c r="AG389" s="135"/>
      <c r="AH389" s="135"/>
      <c r="AI389" s="135">
        <f>AI390+AI391+AI392+AI393</f>
        <v>0</v>
      </c>
      <c r="AJ389" s="135">
        <f>AJ390+AJ391+AJ392+AJ393</f>
        <v>0</v>
      </c>
      <c r="AK389" s="135"/>
      <c r="AL389" s="135">
        <f>AL390+AL391+AL392+AL393</f>
        <v>51.020400000000002</v>
      </c>
      <c r="AM389" s="135">
        <f>AM390+AM391+AM392+AM393</f>
        <v>51.020400000000002</v>
      </c>
      <c r="AN389" s="135">
        <f>AM389/AL389*100</f>
        <v>100</v>
      </c>
      <c r="AO389" s="135">
        <f>AO390+AO391+AO392+AO393</f>
        <v>3708.6838600000001</v>
      </c>
      <c r="AP389" s="135">
        <f>AP390+AP391+AP392+AP393</f>
        <v>3708.6838600000001</v>
      </c>
      <c r="AQ389" s="135">
        <f>AP389/AO389*100</f>
        <v>100</v>
      </c>
      <c r="AR389" s="135">
        <f>AR390+AR391+AR392+AR393</f>
        <v>37300</v>
      </c>
      <c r="AS389" s="135">
        <f>AS390+AS391+AS392+AS393</f>
        <v>37300</v>
      </c>
      <c r="AT389" s="135">
        <f>AS389/AR389*100</f>
        <v>100</v>
      </c>
      <c r="AU389" s="135"/>
      <c r="AV389" s="135"/>
      <c r="AW389" s="135"/>
      <c r="AX389" s="135">
        <f t="shared" ref="AX389:BB389" si="1792">SUM(AX390:AX393)</f>
        <v>10156.17375</v>
      </c>
      <c r="AY389" s="135">
        <f t="shared" si="1792"/>
        <v>6720.3296999999993</v>
      </c>
      <c r="AZ389" s="135">
        <f>AY389/AX389*100</f>
        <v>66.16989690630291</v>
      </c>
      <c r="BA389" s="135">
        <f t="shared" si="1792"/>
        <v>203000</v>
      </c>
      <c r="BB389" s="135">
        <f t="shared" si="1792"/>
        <v>197847.13954</v>
      </c>
      <c r="BC389" s="135">
        <f>BB389/BA389*100</f>
        <v>97.461645093596061</v>
      </c>
      <c r="BD389" s="135">
        <f>SUM(BD390:BD393)</f>
        <v>516892.7</v>
      </c>
      <c r="BE389" s="135">
        <f>SUM(BE390:BE393)</f>
        <v>314863.96357999998</v>
      </c>
      <c r="BF389" s="135">
        <f>BE389/BD389*100</f>
        <v>60.914763079455355</v>
      </c>
      <c r="BG389" s="135">
        <f>SUM(BG390:BG393)</f>
        <v>0</v>
      </c>
      <c r="BH389" s="135">
        <f>SUM(BH390:BH393)</f>
        <v>0</v>
      </c>
      <c r="BI389" s="135"/>
      <c r="BJ389" s="135">
        <f>SUM(BJ390:BJ393)</f>
        <v>0</v>
      </c>
      <c r="BK389" s="135">
        <f>SUM(BK390:BK393)</f>
        <v>0</v>
      </c>
      <c r="BL389" s="135"/>
      <c r="BM389" s="135">
        <f>SUM(BM390:BM393)</f>
        <v>5245.2999999999993</v>
      </c>
      <c r="BN389" s="135">
        <f>SUM(BN390:BN393)</f>
        <v>3795.5119999999997</v>
      </c>
      <c r="BO389" s="135">
        <f t="shared" si="152"/>
        <v>72.36024631574935</v>
      </c>
      <c r="BP389" s="135">
        <f>SUM(BP390:BP393)</f>
        <v>840</v>
      </c>
      <c r="BQ389" s="135">
        <f>SUM(BQ390:BQ393)</f>
        <v>220</v>
      </c>
      <c r="BR389" s="135">
        <f t="shared" ref="BR389" si="1793">BQ389/BP389*100</f>
        <v>26.190476190476193</v>
      </c>
      <c r="BS389" s="135">
        <f>BS390+BS391+BS392+BS393</f>
        <v>12621.4848</v>
      </c>
      <c r="BT389" s="135">
        <f>SUM(BT390:BT393)</f>
        <v>214.77472</v>
      </c>
      <c r="BU389" s="135">
        <f>BT389/BS389*100</f>
        <v>1.7016596969637043</v>
      </c>
      <c r="BV389" s="135"/>
      <c r="BW389" s="135"/>
      <c r="BX389" s="135"/>
      <c r="BY389" s="135">
        <f>SUM(BY390:BY393)</f>
        <v>746000</v>
      </c>
      <c r="BZ389" s="135">
        <f>SUM(BZ390:BZ393)</f>
        <v>738976.10744000005</v>
      </c>
      <c r="CA389" s="135">
        <f>BZ389/BY389*100</f>
        <v>99.058459442359265</v>
      </c>
      <c r="CB389" s="135">
        <f>SUM(CB390:CB393)</f>
        <v>0</v>
      </c>
      <c r="CC389" s="135">
        <f>SUM(CC390:CC393)</f>
        <v>0</v>
      </c>
      <c r="CD389" s="135"/>
      <c r="CE389" s="135">
        <f>SUM(CE390:CE393)</f>
        <v>0</v>
      </c>
      <c r="CF389" s="135">
        <f>SUM(CF390:CF393)</f>
        <v>0</v>
      </c>
      <c r="CG389" s="135"/>
      <c r="CH389" s="135">
        <f>SUM(CH390:CH393)</f>
        <v>0</v>
      </c>
      <c r="CI389" s="135">
        <f>SUM(CI390:CI393)</f>
        <v>0</v>
      </c>
      <c r="CJ389" s="135"/>
      <c r="CK389" s="135">
        <f>SUM(CK390:CK393)</f>
        <v>0</v>
      </c>
      <c r="CL389" s="135">
        <f>SUM(CL390:CL393)</f>
        <v>0</v>
      </c>
      <c r="CM389" s="135"/>
      <c r="CN389" s="135">
        <f>SUM(CN390:CN393)</f>
        <v>3052.7999999999997</v>
      </c>
      <c r="CO389" s="135">
        <f>SUM(CO390:CO393)</f>
        <v>2917.95</v>
      </c>
      <c r="CP389" s="135">
        <f>CO389/CN389*100</f>
        <v>95.58274371069183</v>
      </c>
      <c r="CQ389" s="135">
        <f>SUM(CQ390:CQ393)</f>
        <v>0</v>
      </c>
      <c r="CR389" s="135">
        <f>SUM(CR390:CR393)</f>
        <v>0</v>
      </c>
      <c r="CS389" s="135"/>
      <c r="CT389" s="135">
        <f>SUM(CT390:CT393)</f>
        <v>0</v>
      </c>
      <c r="CU389" s="135">
        <f>SUM(CU390:CU393)</f>
        <v>0</v>
      </c>
      <c r="CV389" s="135"/>
      <c r="CW389" s="135">
        <f>SUM(CW390:CW393)</f>
        <v>456566.36</v>
      </c>
      <c r="CX389" s="135">
        <f>SUM(CX390:CX393)</f>
        <v>269791.50527999998</v>
      </c>
      <c r="CY389" s="135">
        <f t="shared" si="159"/>
        <v>59.091411220046965</v>
      </c>
      <c r="CZ389" s="135">
        <f>SUM(CZ390:CZ393)</f>
        <v>0</v>
      </c>
      <c r="DA389" s="135">
        <f>SUM(DA390:DA393)</f>
        <v>0</v>
      </c>
      <c r="DB389" s="135"/>
      <c r="DC389" s="135">
        <f>SUM(DC390:DC393)</f>
        <v>17886.3</v>
      </c>
      <c r="DD389" s="135">
        <f>SUM(DD390:DD393)</f>
        <v>8883.76368</v>
      </c>
      <c r="DE389" s="135">
        <f>DD389/DC389*100</f>
        <v>49.667978732325864</v>
      </c>
      <c r="DF389" s="135">
        <f>SUM(DF390:DF393)</f>
        <v>3040.1</v>
      </c>
      <c r="DG389" s="135">
        <f>SUM(DG390:DG393)</f>
        <v>901.7</v>
      </c>
      <c r="DH389" s="135">
        <f>DG389/DF389*100</f>
        <v>29.660208545771521</v>
      </c>
      <c r="DI389" s="135">
        <f>SUM(DI390:DI393)</f>
        <v>84524.2</v>
      </c>
      <c r="DJ389" s="135">
        <f>SUM(DJ390:DJ393)</f>
        <v>55807.2598</v>
      </c>
      <c r="DK389" s="135">
        <f t="shared" ref="DK389" si="1794">DJ389/DI389*100</f>
        <v>66.025185449847498</v>
      </c>
      <c r="DL389" s="135">
        <f>SUM(DL390:DL393)</f>
        <v>33000</v>
      </c>
      <c r="DM389" s="135">
        <f>SUM(DM390:DM393)</f>
        <v>33000</v>
      </c>
      <c r="DN389" s="135">
        <f t="shared" ref="DN389" si="1795">DM389/DL389*100</f>
        <v>100</v>
      </c>
      <c r="DO389" s="135">
        <f>SUM(DO390:DO393)</f>
        <v>0</v>
      </c>
      <c r="DP389" s="135">
        <f>SUM(DP390:DP393)</f>
        <v>0</v>
      </c>
      <c r="DQ389" s="135"/>
      <c r="DR389" s="135">
        <f>SUM(DR390:DR393)</f>
        <v>0</v>
      </c>
      <c r="DS389" s="135">
        <f>SUM(DS390:DS393)</f>
        <v>0</v>
      </c>
      <c r="DT389" s="135"/>
      <c r="DU389" s="135">
        <f>SUM(DU390:DU393)</f>
        <v>3542.3469399999999</v>
      </c>
      <c r="DV389" s="135">
        <f>SUM(DV390:DV393)</f>
        <v>3542.3469399999999</v>
      </c>
      <c r="DW389" s="135">
        <f t="shared" ref="DW389:DW390" si="1796">DV389/DU389*100</f>
        <v>100</v>
      </c>
      <c r="DX389" s="135">
        <f>SUM(DX390:DX393)</f>
        <v>6654</v>
      </c>
      <c r="DY389" s="135">
        <f>SUM(DY390:DY393)</f>
        <v>6654</v>
      </c>
      <c r="DZ389" s="135">
        <f>DY389/DX389*100</f>
        <v>100</v>
      </c>
      <c r="EA389" s="135">
        <f>SUM(EA390:EA393)</f>
        <v>16824.900000000001</v>
      </c>
      <c r="EB389" s="135">
        <f>SUM(EB390:EB393)</f>
        <v>0</v>
      </c>
      <c r="EC389" s="135"/>
      <c r="ED389" s="135">
        <f>SUM(ED390:ED393)</f>
        <v>0</v>
      </c>
      <c r="EE389" s="135">
        <f>SUM(EE390:EE393)</f>
        <v>0</v>
      </c>
      <c r="EF389" s="135"/>
      <c r="EG389" s="135">
        <f>SUM(EG390:EG393)</f>
        <v>0</v>
      </c>
      <c r="EH389" s="135">
        <f>SUM(EH390:EH393)</f>
        <v>0</v>
      </c>
      <c r="EI389" s="135"/>
      <c r="EJ389" s="135">
        <f>SUM(EJ390:EJ393)</f>
        <v>236155.39327</v>
      </c>
      <c r="EK389" s="135">
        <f>SUM(EK390:EK393)</f>
        <v>236155.39322999999</v>
      </c>
      <c r="EL389" s="135">
        <f t="shared" ref="EL389" si="1797">EK389/EJ389*100</f>
        <v>99.999999983061997</v>
      </c>
      <c r="EM389" s="135">
        <f>SUM(EM390:EM393)</f>
        <v>19357.2</v>
      </c>
      <c r="EN389" s="135">
        <f>SUM(EN390:EN393)</f>
        <v>19347.10685</v>
      </c>
      <c r="EO389" s="135">
        <f t="shared" ref="EO389" si="1798">EN389/EM389*100</f>
        <v>99.947858419606135</v>
      </c>
      <c r="EP389" s="135">
        <f>SUM(EP390:EP393)</f>
        <v>4412138.5115900002</v>
      </c>
      <c r="EQ389" s="135">
        <f>SUM(EQ390:EQ393)</f>
        <v>1236394.9000299999</v>
      </c>
      <c r="ER389" s="135">
        <f>EQ389/EP389*100</f>
        <v>28.022576734211384</v>
      </c>
      <c r="ES389" s="135">
        <f>SUM(ES390:ES393)</f>
        <v>1377546.18099</v>
      </c>
      <c r="ET389" s="135">
        <f>SUM(ET390:ET393)</f>
        <v>751955.19527000003</v>
      </c>
      <c r="EU389" s="135">
        <f>ET389/ES389*100</f>
        <v>54.586568903961755</v>
      </c>
      <c r="EV389" s="135"/>
      <c r="EW389" s="135"/>
      <c r="EX389" s="135"/>
      <c r="EY389" s="135">
        <f t="shared" ref="EY389:EZ389" si="1799">SUM(EY390:EY393)</f>
        <v>0</v>
      </c>
      <c r="EZ389" s="135">
        <f t="shared" si="1799"/>
        <v>0</v>
      </c>
      <c r="FA389" s="135"/>
      <c r="FB389" s="135">
        <f t="shared" ref="FB389:FC389" si="1800">SUM(FB390:FB393)</f>
        <v>0</v>
      </c>
      <c r="FC389" s="135">
        <f t="shared" si="1800"/>
        <v>0</v>
      </c>
      <c r="FD389" s="135"/>
      <c r="FE389" s="135">
        <f t="shared" ref="FE389:FF389" si="1801">SUM(FE390:FE393)</f>
        <v>162484.48980000001</v>
      </c>
      <c r="FF389" s="135">
        <f t="shared" si="1801"/>
        <v>162484.48980000001</v>
      </c>
      <c r="FG389" s="135">
        <f>FF389/FE389*100</f>
        <v>100</v>
      </c>
      <c r="FH389" s="135">
        <f t="shared" ref="FH389:FI389" si="1802">SUM(FH390:FH393)</f>
        <v>24000</v>
      </c>
      <c r="FI389" s="135">
        <f t="shared" si="1802"/>
        <v>23999.99467</v>
      </c>
      <c r="FJ389" s="135">
        <f>FI389/FH389*100</f>
        <v>99.999977791666666</v>
      </c>
      <c r="FK389" s="135">
        <f t="shared" ref="FK389:FL389" si="1803">SUM(FK390:FK393)</f>
        <v>14690.5</v>
      </c>
      <c r="FL389" s="135">
        <f t="shared" si="1803"/>
        <v>14668.84576</v>
      </c>
      <c r="FM389" s="135">
        <f>FL389/FK389*100</f>
        <v>99.852596984445725</v>
      </c>
      <c r="FN389" s="135">
        <f t="shared" ref="FN389:FO389" si="1804">SUM(FN390:FN393)</f>
        <v>101.2</v>
      </c>
      <c r="FO389" s="135">
        <f t="shared" si="1804"/>
        <v>101.19435</v>
      </c>
      <c r="FP389" s="135">
        <f>FO389/FN389*100</f>
        <v>99.994416996047434</v>
      </c>
      <c r="FQ389" s="135">
        <f t="shared" ref="FQ389:FR389" si="1805">SUM(FQ390:FQ393)</f>
        <v>0</v>
      </c>
      <c r="FR389" s="135">
        <f t="shared" si="1805"/>
        <v>0</v>
      </c>
      <c r="FS389" s="135"/>
      <c r="FT389" s="135"/>
      <c r="FU389" s="135"/>
      <c r="FV389" s="135"/>
      <c r="FW389" s="135"/>
      <c r="FX389" s="135"/>
      <c r="FY389" s="135"/>
      <c r="FZ389" s="135">
        <f>SUM(FZ390:FZ393)</f>
        <v>327699.59999999998</v>
      </c>
      <c r="GA389" s="135">
        <f>SUM(GA390:GA393)</f>
        <v>0</v>
      </c>
      <c r="GB389" s="135"/>
      <c r="GC389" s="135">
        <f>SUM(GC390:GC393)</f>
        <v>180659</v>
      </c>
      <c r="GD389" s="135">
        <f>SUM(GD390:GD393)</f>
        <v>108490.98963</v>
      </c>
      <c r="GE389" s="137">
        <f>GD389/GC389*100</f>
        <v>60.052911634626561</v>
      </c>
      <c r="GF389" s="135">
        <f>SUM(GF390:GF393)</f>
        <v>22328.7</v>
      </c>
      <c r="GG389" s="135">
        <f>SUM(GG390:GG393)</f>
        <v>13409.03448</v>
      </c>
      <c r="GH389" s="137">
        <f>GG389/GF389*100</f>
        <v>60.052911633906135</v>
      </c>
      <c r="GI389" s="135">
        <f>SUM(GI390:GI393)</f>
        <v>84630</v>
      </c>
      <c r="GJ389" s="135">
        <f>SUM(GJ390:GJ393)</f>
        <v>24825.015449999999</v>
      </c>
      <c r="GK389" s="137">
        <f>GJ389/GI389*100</f>
        <v>29.333587912087911</v>
      </c>
      <c r="GL389" s="135">
        <f t="shared" ref="GL389:GM389" si="1806">SUM(GL390:GL393)</f>
        <v>0</v>
      </c>
      <c r="GM389" s="135">
        <f t="shared" si="1806"/>
        <v>0</v>
      </c>
      <c r="GN389" s="135"/>
      <c r="GO389" s="135">
        <f>SUM(GO390:GO393)</f>
        <v>0</v>
      </c>
      <c r="GP389" s="135">
        <f>SUM(GP390:GP393)</f>
        <v>0</v>
      </c>
      <c r="GQ389" s="135"/>
      <c r="GR389" s="135">
        <f>SUM(GR390:GR393)</f>
        <v>0</v>
      </c>
      <c r="GS389" s="135">
        <f>SUM(GS390:GS393)</f>
        <v>0</v>
      </c>
      <c r="GT389" s="135"/>
      <c r="GU389" s="135">
        <f>SUM(GU390:GU393)</f>
        <v>294253.87755000003</v>
      </c>
      <c r="GV389" s="135">
        <f>SUM(GV390:GV393)</f>
        <v>290743.06368000002</v>
      </c>
      <c r="GW389" s="137">
        <f>GV389/GU389*100</f>
        <v>98.806875919790244</v>
      </c>
      <c r="GX389" s="135">
        <f>SUM(GX390:GX393)</f>
        <v>788006.83674000006</v>
      </c>
      <c r="GY389" s="135">
        <f>SUM(GY390:GY393)</f>
        <v>600869.58937000006</v>
      </c>
      <c r="GZ389" s="137">
        <f>GY389/GX389*100</f>
        <v>76.251824394799598</v>
      </c>
      <c r="HA389" s="135">
        <f>SUM(HA390:HA393)</f>
        <v>144617.44897999999</v>
      </c>
      <c r="HB389" s="135">
        <f>SUM(HB390:HB393)</f>
        <v>144617.44897999999</v>
      </c>
      <c r="HC389" s="137">
        <f>HB389/HA389*100</f>
        <v>100</v>
      </c>
      <c r="HD389" s="135">
        <f t="shared" ref="HD389:HE389" si="1807">SUM(HD390:HD393)</f>
        <v>2700.0002899999999</v>
      </c>
      <c r="HE389" s="135">
        <f t="shared" si="1807"/>
        <v>0</v>
      </c>
      <c r="HF389" s="135"/>
      <c r="HG389" s="135">
        <f t="shared" ref="HG389:HH389" si="1808">SUM(HG390:HG393)</f>
        <v>0</v>
      </c>
      <c r="HH389" s="135">
        <f t="shared" si="1808"/>
        <v>0</v>
      </c>
      <c r="HI389" s="135"/>
      <c r="HJ389" s="135">
        <f t="shared" ref="HJ389:HK389" si="1809">SUM(HJ390:HJ393)</f>
        <v>0</v>
      </c>
      <c r="HK389" s="135">
        <f t="shared" si="1809"/>
        <v>0</v>
      </c>
      <c r="HL389" s="135"/>
      <c r="HM389" s="135">
        <f t="shared" ref="HM389:HN389" si="1810">SUM(HM390:HM393)</f>
        <v>70000</v>
      </c>
      <c r="HN389" s="135">
        <f t="shared" si="1810"/>
        <v>0</v>
      </c>
      <c r="HO389" s="135"/>
      <c r="HP389" s="135">
        <f t="shared" ref="HP389:HQ389" si="1811">SUM(HP390:HP393)</f>
        <v>48918</v>
      </c>
      <c r="HQ389" s="135">
        <f t="shared" si="1811"/>
        <v>0</v>
      </c>
      <c r="HR389" s="135"/>
      <c r="HS389" s="135">
        <f t="shared" ref="HS389:HT389" si="1812">SUM(HS390:HS393)</f>
        <v>0</v>
      </c>
      <c r="HT389" s="135">
        <f t="shared" si="1812"/>
        <v>0</v>
      </c>
      <c r="HU389" s="135"/>
    </row>
    <row r="390" spans="1:229" s="18" customFormat="1" ht="17.25" customHeight="1" x14ac:dyDescent="0.25">
      <c r="A390" s="127" t="s">
        <v>99</v>
      </c>
      <c r="B390" s="159">
        <f t="shared" si="1500"/>
        <v>11939636.39171</v>
      </c>
      <c r="C390" s="159">
        <f t="shared" si="1501"/>
        <v>6318173.3397699995</v>
      </c>
      <c r="D390" s="42">
        <f t="shared" si="230"/>
        <v>52.917636119613086</v>
      </c>
      <c r="E390" s="46"/>
      <c r="F390" s="46"/>
      <c r="G390" s="42"/>
      <c r="H390" s="46"/>
      <c r="I390" s="46"/>
      <c r="J390" s="42"/>
      <c r="K390" s="46">
        <v>355618.1</v>
      </c>
      <c r="L390" s="46">
        <v>80010.739279999994</v>
      </c>
      <c r="M390" s="42">
        <f>L390/K390*100</f>
        <v>22.4990626967525</v>
      </c>
      <c r="N390" s="46"/>
      <c r="O390" s="46"/>
      <c r="P390" s="42"/>
      <c r="Q390" s="149">
        <f>784965.193+231700</f>
        <v>1016665.193</v>
      </c>
      <c r="R390" s="46">
        <f>588566.57969+231700</f>
        <v>820266.57969000004</v>
      </c>
      <c r="S390" s="42">
        <f>R390/Q390*100</f>
        <v>80.682075607362719</v>
      </c>
      <c r="T390" s="149"/>
      <c r="U390" s="46"/>
      <c r="V390" s="42"/>
      <c r="W390" s="42">
        <v>7034.8635000000004</v>
      </c>
      <c r="X390" s="42">
        <v>6475.6330900000003</v>
      </c>
      <c r="Y390" s="46">
        <f t="shared" si="1736"/>
        <v>92.050586198296529</v>
      </c>
      <c r="Z390" s="42">
        <v>267707.09999999998</v>
      </c>
      <c r="AA390" s="42">
        <v>156604.71203</v>
      </c>
      <c r="AB390" s="42">
        <f>AA390/Z390*100</f>
        <v>58.498527693139259</v>
      </c>
      <c r="AC390" s="46"/>
      <c r="AD390" s="46"/>
      <c r="AE390" s="42"/>
      <c r="AF390" s="46"/>
      <c r="AG390" s="46"/>
      <c r="AH390" s="42"/>
      <c r="AI390" s="46"/>
      <c r="AJ390" s="46"/>
      <c r="AK390" s="42"/>
      <c r="AL390" s="46">
        <v>51.020400000000002</v>
      </c>
      <c r="AM390" s="46">
        <v>51.020400000000002</v>
      </c>
      <c r="AN390" s="42">
        <f>AM390/AL390*100</f>
        <v>100</v>
      </c>
      <c r="AO390" s="46">
        <v>3708.6838600000001</v>
      </c>
      <c r="AP390" s="46">
        <v>3708.6838600000001</v>
      </c>
      <c r="AQ390" s="42">
        <f>AP390/AO390*100</f>
        <v>100</v>
      </c>
      <c r="AR390" s="46">
        <v>37300</v>
      </c>
      <c r="AS390" s="46">
        <v>37300</v>
      </c>
      <c r="AT390" s="42">
        <f>AS390/AR390*100</f>
        <v>100</v>
      </c>
      <c r="AU390" s="46"/>
      <c r="AV390" s="46"/>
      <c r="AW390" s="42"/>
      <c r="AX390" s="42">
        <v>5800.4</v>
      </c>
      <c r="AY390" s="42">
        <v>4788.8999999999996</v>
      </c>
      <c r="AZ390" s="42">
        <f>AY390/AX390*100</f>
        <v>82.561547479484176</v>
      </c>
      <c r="BA390" s="42">
        <v>178000</v>
      </c>
      <c r="BB390" s="42">
        <v>172847.13954</v>
      </c>
      <c r="BC390" s="42">
        <f t="shared" ref="BC390:BC392" si="1813">BB390/BA390*100</f>
        <v>97.105134573033709</v>
      </c>
      <c r="BD390" s="46">
        <v>496380</v>
      </c>
      <c r="BE390" s="42">
        <v>302508.24719999998</v>
      </c>
      <c r="BF390" s="46">
        <f>BE390/BD390*100</f>
        <v>60.942875861235343</v>
      </c>
      <c r="BG390" s="46"/>
      <c r="BH390" s="139"/>
      <c r="BI390" s="46"/>
      <c r="BJ390" s="46"/>
      <c r="BK390" s="139"/>
      <c r="BL390" s="46"/>
      <c r="BM390" s="46">
        <v>3507.7</v>
      </c>
      <c r="BN390" s="46">
        <v>2539.4499999999998</v>
      </c>
      <c r="BO390" s="46">
        <f t="shared" si="152"/>
        <v>72.396442113065547</v>
      </c>
      <c r="BP390" s="46">
        <v>560</v>
      </c>
      <c r="BQ390" s="46">
        <v>160</v>
      </c>
      <c r="BR390" s="46">
        <f t="shared" ref="BR390:BR391" si="1814">BQ390/BP390*100</f>
        <v>28.571428571428569</v>
      </c>
      <c r="BS390" s="46">
        <v>12621.4848</v>
      </c>
      <c r="BT390" s="46">
        <v>214.77472</v>
      </c>
      <c r="BU390" s="46">
        <f>BT390/BS390*100</f>
        <v>1.7016596969637043</v>
      </c>
      <c r="BV390" s="46"/>
      <c r="BW390" s="46"/>
      <c r="BX390" s="46"/>
      <c r="BY390" s="46">
        <v>746000</v>
      </c>
      <c r="BZ390" s="46">
        <v>738976.10744000005</v>
      </c>
      <c r="CA390" s="46">
        <f>BZ390/BY390*100</f>
        <v>99.058459442359265</v>
      </c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>
        <v>3000.6</v>
      </c>
      <c r="CO390" s="46">
        <v>2917.2</v>
      </c>
      <c r="CP390" s="46">
        <f>CO390/CN390*100</f>
        <v>97.220555888822233</v>
      </c>
      <c r="CQ390" s="46"/>
      <c r="CR390" s="46"/>
      <c r="CS390" s="46"/>
      <c r="CT390" s="46"/>
      <c r="CU390" s="46"/>
      <c r="CV390" s="46"/>
      <c r="CW390" s="46">
        <v>446820.96</v>
      </c>
      <c r="CX390" s="46">
        <v>263949.8187</v>
      </c>
      <c r="CY390" s="46">
        <f t="shared" si="159"/>
        <v>59.07283729483057</v>
      </c>
      <c r="CZ390" s="46"/>
      <c r="DA390" s="46"/>
      <c r="DB390" s="46"/>
      <c r="DC390" s="46">
        <v>13670.1</v>
      </c>
      <c r="DD390" s="46">
        <v>7477.72</v>
      </c>
      <c r="DE390" s="46">
        <f>DD390/DC390*100</f>
        <v>54.701282360772787</v>
      </c>
      <c r="DF390" s="46">
        <v>2320.1</v>
      </c>
      <c r="DG390" s="46">
        <v>856.1</v>
      </c>
      <c r="DH390" s="46">
        <f>DG390/DF390*100</f>
        <v>36.899271583121418</v>
      </c>
      <c r="DI390" s="46">
        <v>78000</v>
      </c>
      <c r="DJ390" s="46">
        <v>50700</v>
      </c>
      <c r="DK390" s="46">
        <f t="shared" ref="DK390:DK393" si="1815">DJ390/DI390*100</f>
        <v>65</v>
      </c>
      <c r="DL390" s="46">
        <v>32000</v>
      </c>
      <c r="DM390" s="46">
        <v>32000</v>
      </c>
      <c r="DN390" s="46">
        <f t="shared" ref="DN390:DN393" si="1816">DM390/DL390*100</f>
        <v>100</v>
      </c>
      <c r="DO390" s="46"/>
      <c r="DP390" s="46"/>
      <c r="DQ390" s="46"/>
      <c r="DR390" s="46"/>
      <c r="DS390" s="46"/>
      <c r="DT390" s="46"/>
      <c r="DU390" s="46">
        <v>3542.3469399999999</v>
      </c>
      <c r="DV390" s="46">
        <v>3542.3469399999999</v>
      </c>
      <c r="DW390" s="93">
        <f t="shared" si="1796"/>
        <v>100</v>
      </c>
      <c r="DX390" s="46">
        <v>6654</v>
      </c>
      <c r="DY390" s="46">
        <v>6654</v>
      </c>
      <c r="DZ390" s="46">
        <f>DY390/DX390*100</f>
        <v>100</v>
      </c>
      <c r="EA390" s="46">
        <v>16824.900000000001</v>
      </c>
      <c r="EB390" s="46"/>
      <c r="EC390" s="46"/>
      <c r="ED390" s="46"/>
      <c r="EE390" s="46"/>
      <c r="EF390" s="46"/>
      <c r="EG390" s="46"/>
      <c r="EH390" s="46"/>
      <c r="EI390" s="46"/>
      <c r="EJ390" s="46">
        <v>236155.39327</v>
      </c>
      <c r="EK390" s="46">
        <v>236155.39322999999</v>
      </c>
      <c r="EL390" s="46">
        <f>EK390/EJ390*100</f>
        <v>99.999999983061997</v>
      </c>
      <c r="EM390" s="46">
        <v>19357.2</v>
      </c>
      <c r="EN390" s="46">
        <v>19347.10685</v>
      </c>
      <c r="EO390" s="46">
        <f>EN390/EM390*100</f>
        <v>99.947858419606135</v>
      </c>
      <c r="EP390" s="46">
        <v>4412138.5115900002</v>
      </c>
      <c r="EQ390" s="46">
        <v>1236394.9000299999</v>
      </c>
      <c r="ER390" s="46">
        <f>EQ390/EP390*100</f>
        <v>28.022576734211384</v>
      </c>
      <c r="ES390" s="46">
        <v>1377546.18099</v>
      </c>
      <c r="ET390" s="46">
        <v>751955.19527000003</v>
      </c>
      <c r="EU390" s="46">
        <f>ET390/ES390*100</f>
        <v>54.586568903961755</v>
      </c>
      <c r="EV390" s="46"/>
      <c r="EW390" s="46"/>
      <c r="EX390" s="42"/>
      <c r="EY390" s="42"/>
      <c r="EZ390" s="42"/>
      <c r="FA390" s="42"/>
      <c r="FB390" s="42"/>
      <c r="FC390" s="42"/>
      <c r="FD390" s="42"/>
      <c r="FE390" s="42">
        <v>162484.48980000001</v>
      </c>
      <c r="FF390" s="42">
        <v>162484.48980000001</v>
      </c>
      <c r="FG390" s="42">
        <f>FF390/FE390*100</f>
        <v>100</v>
      </c>
      <c r="FH390" s="42">
        <v>22500</v>
      </c>
      <c r="FI390" s="42">
        <v>22500</v>
      </c>
      <c r="FJ390" s="42">
        <f t="shared" ref="FJ390:FJ393" si="1817">FI390/FH390*100</f>
        <v>100</v>
      </c>
      <c r="FK390" s="42">
        <v>11752.4</v>
      </c>
      <c r="FL390" s="42">
        <v>11730.74576</v>
      </c>
      <c r="FM390" s="42">
        <f t="shared" ref="FM390" si="1818">FL390/FK390*100</f>
        <v>99.815746230557167</v>
      </c>
      <c r="FN390" s="42">
        <v>101.2</v>
      </c>
      <c r="FO390" s="42">
        <v>101.19435</v>
      </c>
      <c r="FP390" s="42">
        <f t="shared" ref="FP390" si="1819">FO390/FN390*100</f>
        <v>99.994416996047434</v>
      </c>
      <c r="FQ390" s="42"/>
      <c r="FR390" s="42"/>
      <c r="FS390" s="42"/>
      <c r="FT390" s="42"/>
      <c r="FU390" s="42"/>
      <c r="FV390" s="42"/>
      <c r="FW390" s="42"/>
      <c r="FX390" s="42"/>
      <c r="FY390" s="42"/>
      <c r="FZ390" s="42">
        <v>327699.59999999998</v>
      </c>
      <c r="GA390" s="42"/>
      <c r="GB390" s="42"/>
      <c r="GC390" s="42">
        <v>180659</v>
      </c>
      <c r="GD390" s="42">
        <v>108490.98963</v>
      </c>
      <c r="GE390" s="42">
        <f>GD390/GC390*100</f>
        <v>60.052911634626561</v>
      </c>
      <c r="GF390" s="42">
        <v>22328.7</v>
      </c>
      <c r="GG390" s="42">
        <v>13409.03448</v>
      </c>
      <c r="GH390" s="42">
        <f>GG390/GF390*100</f>
        <v>60.052911633906135</v>
      </c>
      <c r="GI390" s="42">
        <v>84630</v>
      </c>
      <c r="GJ390" s="42">
        <v>24825.015449999999</v>
      </c>
      <c r="GK390" s="42">
        <f>GJ390/GI390*100</f>
        <v>29.333587912087911</v>
      </c>
      <c r="GL390" s="42"/>
      <c r="GM390" s="42"/>
      <c r="GN390" s="42"/>
      <c r="GO390" s="46"/>
      <c r="GP390" s="46"/>
      <c r="GQ390" s="93"/>
      <c r="GR390" s="46"/>
      <c r="GS390" s="46"/>
      <c r="GT390" s="93"/>
      <c r="GU390" s="42">
        <v>294253.87755000003</v>
      </c>
      <c r="GV390" s="42">
        <v>290743.06368000002</v>
      </c>
      <c r="GW390" s="42">
        <f>GV390/GU390*100</f>
        <v>98.806875919790244</v>
      </c>
      <c r="GX390" s="42">
        <v>788006.83674000006</v>
      </c>
      <c r="GY390" s="42">
        <v>600869.58937000006</v>
      </c>
      <c r="GZ390" s="42">
        <f>GY390/GX390*100</f>
        <v>76.251824394799598</v>
      </c>
      <c r="HA390" s="42">
        <v>144617.44897999999</v>
      </c>
      <c r="HB390" s="42">
        <v>144617.44897999999</v>
      </c>
      <c r="HC390" s="42">
        <f>HB390/HA390*100</f>
        <v>100</v>
      </c>
      <c r="HD390" s="42">
        <v>2700.0002899999999</v>
      </c>
      <c r="HE390" s="42"/>
      <c r="HF390" s="42"/>
      <c r="HG390" s="42"/>
      <c r="HH390" s="42"/>
      <c r="HI390" s="42"/>
      <c r="HJ390" s="42"/>
      <c r="HK390" s="42"/>
      <c r="HL390" s="42"/>
      <c r="HM390" s="42">
        <v>70000</v>
      </c>
      <c r="HN390" s="42"/>
      <c r="HO390" s="42"/>
      <c r="HP390" s="42">
        <v>48918</v>
      </c>
      <c r="HQ390" s="42"/>
      <c r="HR390" s="42"/>
      <c r="HS390" s="42"/>
      <c r="HT390" s="42"/>
      <c r="HU390" s="42"/>
    </row>
    <row r="391" spans="1:229" s="18" customFormat="1" ht="15" customHeight="1" x14ac:dyDescent="0.25">
      <c r="A391" s="127" t="s">
        <v>100</v>
      </c>
      <c r="B391" s="159">
        <f t="shared" si="1500"/>
        <v>19263.54405</v>
      </c>
      <c r="C391" s="159">
        <f t="shared" si="1501"/>
        <v>15161.805679999999</v>
      </c>
      <c r="D391" s="42">
        <f>C391/B391*100</f>
        <v>78.707249510507381</v>
      </c>
      <c r="E391" s="46">
        <v>1609.1</v>
      </c>
      <c r="F391" s="46">
        <v>1609.1</v>
      </c>
      <c r="G391" s="42">
        <f>F391/E391*100</f>
        <v>100</v>
      </c>
      <c r="H391" s="46"/>
      <c r="I391" s="46"/>
      <c r="J391" s="42"/>
      <c r="K391" s="46"/>
      <c r="L391" s="46"/>
      <c r="M391" s="42"/>
      <c r="N391" s="46"/>
      <c r="O391" s="46"/>
      <c r="P391" s="42"/>
      <c r="Q391" s="46"/>
      <c r="R391" s="46"/>
      <c r="S391" s="42"/>
      <c r="T391" s="46"/>
      <c r="U391" s="46"/>
      <c r="V391" s="42"/>
      <c r="W391" s="46"/>
      <c r="X391" s="46"/>
      <c r="Y391" s="46"/>
      <c r="Z391" s="46"/>
      <c r="AA391" s="46"/>
      <c r="AB391" s="46"/>
      <c r="AC391" s="46"/>
      <c r="AD391" s="46"/>
      <c r="AE391" s="42"/>
      <c r="AF391" s="46"/>
      <c r="AG391" s="46"/>
      <c r="AH391" s="42"/>
      <c r="AI391" s="46"/>
      <c r="AJ391" s="46"/>
      <c r="AK391" s="42"/>
      <c r="AL391" s="46"/>
      <c r="AM391" s="46"/>
      <c r="AN391" s="42"/>
      <c r="AO391" s="46"/>
      <c r="AP391" s="46"/>
      <c r="AQ391" s="42"/>
      <c r="AR391" s="46"/>
      <c r="AS391" s="46"/>
      <c r="AT391" s="42"/>
      <c r="AU391" s="46"/>
      <c r="AV391" s="46"/>
      <c r="AW391" s="42"/>
      <c r="AX391" s="46">
        <v>1374.3440500000002</v>
      </c>
      <c r="AY391" s="46">
        <v>0</v>
      </c>
      <c r="AZ391" s="42">
        <f t="shared" ref="AZ391:AZ393" si="1820">AY391/AX391*100</f>
        <v>0</v>
      </c>
      <c r="BA391" s="42">
        <v>10000</v>
      </c>
      <c r="BB391" s="42">
        <v>10000</v>
      </c>
      <c r="BC391" s="42">
        <f t="shared" si="1813"/>
        <v>100</v>
      </c>
      <c r="BD391" s="46">
        <v>2110.5</v>
      </c>
      <c r="BE391" s="42">
        <v>1198.98973</v>
      </c>
      <c r="BF391" s="46">
        <f t="shared" ref="BF391:BF393" si="1821">BE391/BD391*100</f>
        <v>56.810695569770196</v>
      </c>
      <c r="BG391" s="46"/>
      <c r="BH391" s="139"/>
      <c r="BI391" s="46"/>
      <c r="BJ391" s="46"/>
      <c r="BK391" s="139"/>
      <c r="BL391" s="46"/>
      <c r="BM391" s="46">
        <v>1737.6</v>
      </c>
      <c r="BN391" s="46">
        <v>1256.0619999999999</v>
      </c>
      <c r="BO391" s="46">
        <f t="shared" si="152"/>
        <v>72.287177716390417</v>
      </c>
      <c r="BP391" s="46">
        <v>280</v>
      </c>
      <c r="BQ391" s="46">
        <v>60</v>
      </c>
      <c r="BR391" s="46">
        <f t="shared" si="1814"/>
        <v>21.428571428571427</v>
      </c>
      <c r="BS391" s="46"/>
      <c r="BT391" s="139"/>
      <c r="BU391" s="46"/>
      <c r="BV391" s="46"/>
      <c r="BW391" s="139"/>
      <c r="BX391" s="46"/>
      <c r="BY391" s="46"/>
      <c r="BZ391" s="139"/>
      <c r="CA391" s="46"/>
      <c r="CB391" s="46"/>
      <c r="CC391" s="139"/>
      <c r="CD391" s="46"/>
      <c r="CE391" s="46"/>
      <c r="CF391" s="139"/>
      <c r="CG391" s="46"/>
      <c r="CH391" s="46"/>
      <c r="CI391" s="139"/>
      <c r="CJ391" s="46"/>
      <c r="CK391" s="46"/>
      <c r="CL391" s="139"/>
      <c r="CM391" s="46"/>
      <c r="CN391" s="46"/>
      <c r="CO391" s="139"/>
      <c r="CP391" s="46"/>
      <c r="CQ391" s="46"/>
      <c r="CR391" s="139"/>
      <c r="CS391" s="46"/>
      <c r="CT391" s="46"/>
      <c r="CU391" s="139"/>
      <c r="CV391" s="46"/>
      <c r="CW391" s="46">
        <v>952</v>
      </c>
      <c r="CX391" s="46">
        <v>677.65395000000001</v>
      </c>
      <c r="CY391" s="46">
        <f t="shared" si="159"/>
        <v>71.182137605042016</v>
      </c>
      <c r="CZ391" s="46"/>
      <c r="DA391" s="139"/>
      <c r="DB391" s="46"/>
      <c r="DC391" s="46"/>
      <c r="DD391" s="139"/>
      <c r="DE391" s="46"/>
      <c r="DF391" s="46"/>
      <c r="DG391" s="46"/>
      <c r="DH391" s="46"/>
      <c r="DI391" s="46">
        <v>1200</v>
      </c>
      <c r="DJ391" s="46">
        <v>360</v>
      </c>
      <c r="DK391" s="46"/>
      <c r="DL391" s="46"/>
      <c r="DM391" s="46"/>
      <c r="DN391" s="46"/>
      <c r="DO391" s="46"/>
      <c r="DP391" s="139"/>
      <c r="DQ391" s="46"/>
      <c r="DR391" s="46"/>
      <c r="DS391" s="139"/>
      <c r="DT391" s="46"/>
      <c r="DU391" s="46"/>
      <c r="DV391" s="139"/>
      <c r="DW391" s="46"/>
      <c r="DX391" s="46"/>
      <c r="DY391" s="139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2"/>
      <c r="EY391" s="42"/>
      <c r="EZ391" s="42"/>
      <c r="FA391" s="42"/>
      <c r="FB391" s="42"/>
      <c r="FC391" s="42"/>
      <c r="FD391" s="42"/>
      <c r="FE391" s="42"/>
      <c r="FF391" s="42"/>
      <c r="FG391" s="42"/>
      <c r="FH391" s="42"/>
      <c r="FI391" s="42"/>
      <c r="FJ391" s="42"/>
      <c r="FK391" s="42"/>
      <c r="FL391" s="42"/>
      <c r="FM391" s="42"/>
      <c r="FN391" s="42"/>
      <c r="FO391" s="42"/>
      <c r="FP391" s="42"/>
      <c r="FQ391" s="42"/>
      <c r="FR391" s="42"/>
      <c r="FS391" s="42"/>
      <c r="FT391" s="42"/>
      <c r="FU391" s="42"/>
      <c r="FV391" s="42"/>
      <c r="FW391" s="42"/>
      <c r="FX391" s="42"/>
      <c r="FY391" s="42"/>
      <c r="FZ391" s="42"/>
      <c r="GA391" s="42"/>
      <c r="GB391" s="42"/>
      <c r="GC391" s="42"/>
      <c r="GD391" s="42"/>
      <c r="GE391" s="42"/>
      <c r="GF391" s="42"/>
      <c r="GG391" s="42"/>
      <c r="GH391" s="42"/>
      <c r="GI391" s="42"/>
      <c r="GJ391" s="42"/>
      <c r="GK391" s="42"/>
      <c r="GL391" s="42"/>
      <c r="GM391" s="42"/>
      <c r="GN391" s="42"/>
      <c r="GO391" s="46"/>
      <c r="GP391" s="139"/>
      <c r="GQ391" s="46"/>
      <c r="GR391" s="46"/>
      <c r="GS391" s="139"/>
      <c r="GT391" s="46"/>
      <c r="GU391" s="42"/>
      <c r="GV391" s="42"/>
      <c r="GW391" s="42"/>
      <c r="GX391" s="42"/>
      <c r="GY391" s="42"/>
      <c r="GZ391" s="42"/>
      <c r="HA391" s="42"/>
      <c r="HB391" s="42"/>
      <c r="HC391" s="42"/>
      <c r="HD391" s="42"/>
      <c r="HE391" s="42"/>
      <c r="HF391" s="42"/>
      <c r="HG391" s="42"/>
      <c r="HH391" s="42"/>
      <c r="HI391" s="42"/>
      <c r="HJ391" s="42"/>
      <c r="HK391" s="42"/>
      <c r="HL391" s="42"/>
      <c r="HM391" s="42"/>
      <c r="HN391" s="42"/>
      <c r="HO391" s="42"/>
      <c r="HP391" s="42"/>
      <c r="HQ391" s="42"/>
      <c r="HR391" s="42"/>
      <c r="HS391" s="42"/>
      <c r="HT391" s="42"/>
      <c r="HU391" s="42"/>
    </row>
    <row r="392" spans="1:229" s="18" customFormat="1" ht="15.75" x14ac:dyDescent="0.25">
      <c r="A392" s="127" t="s">
        <v>101</v>
      </c>
      <c r="B392" s="159">
        <f t="shared" si="1500"/>
        <v>33766.460700000003</v>
      </c>
      <c r="C392" s="159">
        <f t="shared" si="1501"/>
        <v>24257.191769999998</v>
      </c>
      <c r="D392" s="42">
        <f t="shared" si="230"/>
        <v>71.838123591081597</v>
      </c>
      <c r="E392" s="46"/>
      <c r="F392" s="46"/>
      <c r="G392" s="42"/>
      <c r="H392" s="46"/>
      <c r="I392" s="46"/>
      <c r="J392" s="42"/>
      <c r="K392" s="46"/>
      <c r="L392" s="46"/>
      <c r="M392" s="42"/>
      <c r="N392" s="46"/>
      <c r="O392" s="46"/>
      <c r="P392" s="42"/>
      <c r="Q392" s="46"/>
      <c r="R392" s="46"/>
      <c r="S392" s="42"/>
      <c r="T392" s="46"/>
      <c r="U392" s="46"/>
      <c r="V392" s="42"/>
      <c r="W392" s="46">
        <v>827.63099999999997</v>
      </c>
      <c r="X392" s="46">
        <v>827.63099999999997</v>
      </c>
      <c r="Y392" s="46">
        <f t="shared" si="1736"/>
        <v>100</v>
      </c>
      <c r="Z392" s="46"/>
      <c r="AA392" s="46"/>
      <c r="AB392" s="46"/>
      <c r="AC392" s="46"/>
      <c r="AD392" s="46"/>
      <c r="AE392" s="42"/>
      <c r="AF392" s="46"/>
      <c r="AG392" s="46"/>
      <c r="AH392" s="42"/>
      <c r="AI392" s="46"/>
      <c r="AJ392" s="46"/>
      <c r="AK392" s="42"/>
      <c r="AL392" s="46"/>
      <c r="AM392" s="46"/>
      <c r="AN392" s="42"/>
      <c r="AO392" s="46"/>
      <c r="AP392" s="46"/>
      <c r="AQ392" s="42"/>
      <c r="AR392" s="46"/>
      <c r="AS392" s="46"/>
      <c r="AT392" s="42"/>
      <c r="AU392" s="46"/>
      <c r="AV392" s="46"/>
      <c r="AW392" s="42"/>
      <c r="AX392" s="46">
        <v>1481.4296999999999</v>
      </c>
      <c r="AY392" s="46">
        <v>1481.4296999999999</v>
      </c>
      <c r="AZ392" s="42">
        <f t="shared" si="1820"/>
        <v>100</v>
      </c>
      <c r="BA392" s="42">
        <v>10000</v>
      </c>
      <c r="BB392" s="42">
        <v>10000</v>
      </c>
      <c r="BC392" s="42">
        <f t="shared" si="1813"/>
        <v>100</v>
      </c>
      <c r="BD392" s="46">
        <v>11806</v>
      </c>
      <c r="BE392" s="42">
        <v>6990.65967</v>
      </c>
      <c r="BF392" s="46">
        <f t="shared" si="1821"/>
        <v>59.212770370997802</v>
      </c>
      <c r="BG392" s="46"/>
      <c r="BH392" s="139"/>
      <c r="BI392" s="46"/>
      <c r="BJ392" s="46"/>
      <c r="BK392" s="139"/>
      <c r="BL392" s="46"/>
      <c r="BM392" s="46"/>
      <c r="BN392" s="139"/>
      <c r="BO392" s="46"/>
      <c r="BP392" s="46"/>
      <c r="BQ392" s="139"/>
      <c r="BR392" s="46"/>
      <c r="BS392" s="46"/>
      <c r="BT392" s="46"/>
      <c r="BU392" s="46"/>
      <c r="BV392" s="46"/>
      <c r="BW392" s="139"/>
      <c r="BX392" s="46"/>
      <c r="BY392" s="46"/>
      <c r="BZ392" s="139"/>
      <c r="CA392" s="46"/>
      <c r="CB392" s="46"/>
      <c r="CC392" s="139"/>
      <c r="CD392" s="46"/>
      <c r="CE392" s="46"/>
      <c r="CF392" s="139"/>
      <c r="CG392" s="46"/>
      <c r="CH392" s="46"/>
      <c r="CI392" s="139"/>
      <c r="CJ392" s="46"/>
      <c r="CK392" s="46"/>
      <c r="CL392" s="139"/>
      <c r="CM392" s="46"/>
      <c r="CN392" s="46">
        <v>52.2</v>
      </c>
      <c r="CO392" s="46">
        <v>0.75</v>
      </c>
      <c r="CP392" s="46">
        <f t="shared" ref="CP392" si="1822">CO392/CN392*100</f>
        <v>1.4367816091954022</v>
      </c>
      <c r="CQ392" s="46"/>
      <c r="CR392" s="139"/>
      <c r="CS392" s="46"/>
      <c r="CT392" s="46"/>
      <c r="CU392" s="139"/>
      <c r="CV392" s="46"/>
      <c r="CW392" s="46">
        <v>5734.1</v>
      </c>
      <c r="CX392" s="46">
        <v>3076.0777200000002</v>
      </c>
      <c r="CY392" s="46">
        <f t="shared" si="159"/>
        <v>53.645344866674805</v>
      </c>
      <c r="CZ392" s="46"/>
      <c r="DA392" s="139"/>
      <c r="DB392" s="46"/>
      <c r="DC392" s="46">
        <v>2425.1</v>
      </c>
      <c r="DD392" s="46">
        <v>835.04367999999999</v>
      </c>
      <c r="DE392" s="46">
        <f t="shared" ref="DE392:DE393" si="1823">DD392/DC392*100</f>
        <v>34.433370995010513</v>
      </c>
      <c r="DF392" s="46">
        <v>440</v>
      </c>
      <c r="DG392" s="46">
        <v>45.6</v>
      </c>
      <c r="DH392" s="46">
        <f t="shared" ref="DH392:DH393" si="1824">DG392/DF392*100</f>
        <v>10.363636363636363</v>
      </c>
      <c r="DI392" s="46">
        <v>1000</v>
      </c>
      <c r="DJ392" s="46">
        <v>1000</v>
      </c>
      <c r="DK392" s="46">
        <f t="shared" si="1815"/>
        <v>100</v>
      </c>
      <c r="DL392" s="46"/>
      <c r="DM392" s="46"/>
      <c r="DN392" s="46"/>
      <c r="DO392" s="46"/>
      <c r="DP392" s="139"/>
      <c r="DQ392" s="46"/>
      <c r="DR392" s="46"/>
      <c r="DS392" s="139"/>
      <c r="DT392" s="46"/>
      <c r="DU392" s="46"/>
      <c r="DV392" s="139"/>
      <c r="DW392" s="46"/>
      <c r="DX392" s="46"/>
      <c r="DY392" s="139"/>
      <c r="DZ392" s="46"/>
      <c r="EA392" s="46"/>
      <c r="EB392" s="46"/>
      <c r="EC392" s="46"/>
      <c r="ED392" s="46"/>
      <c r="EE392" s="46"/>
      <c r="EF392" s="46"/>
      <c r="EG392" s="46"/>
      <c r="EH392" s="139"/>
      <c r="EI392" s="46"/>
      <c r="EJ392" s="46"/>
      <c r="EK392" s="139"/>
      <c r="EL392" s="46"/>
      <c r="EM392" s="46"/>
      <c r="EN392" s="139"/>
      <c r="EO392" s="46"/>
      <c r="EP392" s="46"/>
      <c r="EQ392" s="139"/>
      <c r="ER392" s="46"/>
      <c r="ES392" s="46"/>
      <c r="ET392" s="139"/>
      <c r="EU392" s="46"/>
      <c r="EV392" s="46"/>
      <c r="EW392" s="46"/>
      <c r="EX392" s="42"/>
      <c r="EY392" s="42"/>
      <c r="EZ392" s="42"/>
      <c r="FA392" s="42"/>
      <c r="FB392" s="42"/>
      <c r="FC392" s="42"/>
      <c r="FD392" s="42"/>
      <c r="FE392" s="42"/>
      <c r="FF392" s="42"/>
      <c r="FG392" s="42"/>
      <c r="FH392" s="42"/>
      <c r="FI392" s="42"/>
      <c r="FJ392" s="42"/>
      <c r="FK392" s="42"/>
      <c r="FL392" s="42"/>
      <c r="FM392" s="42"/>
      <c r="FN392" s="42"/>
      <c r="FO392" s="42"/>
      <c r="FP392" s="42"/>
      <c r="FQ392" s="42"/>
      <c r="FR392" s="42"/>
      <c r="FS392" s="42"/>
      <c r="FT392" s="42"/>
      <c r="FU392" s="42"/>
      <c r="FV392" s="42"/>
      <c r="FW392" s="42"/>
      <c r="FX392" s="42"/>
      <c r="FY392" s="42"/>
      <c r="FZ392" s="42"/>
      <c r="GA392" s="42"/>
      <c r="GB392" s="42"/>
      <c r="GC392" s="42"/>
      <c r="GD392" s="42"/>
      <c r="GE392" s="42"/>
      <c r="GF392" s="42"/>
      <c r="GG392" s="42"/>
      <c r="GH392" s="42"/>
      <c r="GI392" s="42"/>
      <c r="GJ392" s="42"/>
      <c r="GK392" s="42"/>
      <c r="GL392" s="42"/>
      <c r="GM392" s="42"/>
      <c r="GN392" s="42"/>
      <c r="GO392" s="46"/>
      <c r="GP392" s="139"/>
      <c r="GQ392" s="46"/>
      <c r="GR392" s="46"/>
      <c r="GS392" s="139"/>
      <c r="GT392" s="46"/>
      <c r="GU392" s="42"/>
      <c r="GV392" s="42"/>
      <c r="GW392" s="42"/>
      <c r="GX392" s="42"/>
      <c r="GY392" s="42"/>
      <c r="GZ392" s="42"/>
      <c r="HA392" s="42"/>
      <c r="HB392" s="42"/>
      <c r="HC392" s="42"/>
      <c r="HD392" s="42"/>
      <c r="HE392" s="42"/>
      <c r="HF392" s="42"/>
      <c r="HG392" s="42"/>
      <c r="HH392" s="42"/>
      <c r="HI392" s="42"/>
      <c r="HJ392" s="42"/>
      <c r="HK392" s="42"/>
      <c r="HL392" s="42"/>
      <c r="HM392" s="42"/>
      <c r="HN392" s="42"/>
      <c r="HO392" s="42"/>
      <c r="HP392" s="42"/>
      <c r="HQ392" s="42"/>
      <c r="HR392" s="42"/>
      <c r="HS392" s="42"/>
      <c r="HT392" s="42"/>
      <c r="HU392" s="42"/>
    </row>
    <row r="393" spans="1:229" s="18" customFormat="1" ht="15.75" x14ac:dyDescent="0.25">
      <c r="A393" s="127" t="s">
        <v>102</v>
      </c>
      <c r="B393" s="159">
        <f t="shared" si="1500"/>
        <v>27988.899999999998</v>
      </c>
      <c r="C393" s="159">
        <f t="shared" si="1501"/>
        <v>21460.376359999998</v>
      </c>
      <c r="D393" s="42">
        <f t="shared" si="230"/>
        <v>76.674597286781548</v>
      </c>
      <c r="E393" s="46"/>
      <c r="F393" s="46"/>
      <c r="G393" s="42"/>
      <c r="H393" s="46"/>
      <c r="I393" s="46"/>
      <c r="J393" s="42"/>
      <c r="K393" s="46"/>
      <c r="L393" s="46"/>
      <c r="M393" s="42"/>
      <c r="N393" s="46"/>
      <c r="O393" s="46"/>
      <c r="P393" s="42"/>
      <c r="Q393" s="46"/>
      <c r="R393" s="46"/>
      <c r="S393" s="42"/>
      <c r="T393" s="46"/>
      <c r="U393" s="46"/>
      <c r="V393" s="42"/>
      <c r="W393" s="46">
        <v>0</v>
      </c>
      <c r="X393" s="46">
        <v>0</v>
      </c>
      <c r="Y393" s="42"/>
      <c r="Z393" s="46">
        <v>0</v>
      </c>
      <c r="AA393" s="46">
        <v>0</v>
      </c>
      <c r="AB393" s="42"/>
      <c r="AC393" s="46"/>
      <c r="AD393" s="46"/>
      <c r="AE393" s="42"/>
      <c r="AF393" s="46"/>
      <c r="AG393" s="46"/>
      <c r="AH393" s="42"/>
      <c r="AI393" s="46"/>
      <c r="AJ393" s="46"/>
      <c r="AK393" s="42"/>
      <c r="AL393" s="46"/>
      <c r="AM393" s="46"/>
      <c r="AN393" s="42"/>
      <c r="AO393" s="46"/>
      <c r="AP393" s="46"/>
      <c r="AQ393" s="42"/>
      <c r="AR393" s="46"/>
      <c r="AS393" s="46"/>
      <c r="AT393" s="42"/>
      <c r="AU393" s="46"/>
      <c r="AV393" s="46"/>
      <c r="AW393" s="42"/>
      <c r="AX393" s="46">
        <v>1500</v>
      </c>
      <c r="AY393" s="46">
        <v>450</v>
      </c>
      <c r="AZ393" s="42">
        <f t="shared" si="1820"/>
        <v>30</v>
      </c>
      <c r="BA393" s="42">
        <v>5000</v>
      </c>
      <c r="BB393" s="42">
        <v>5000</v>
      </c>
      <c r="BC393" s="42">
        <f>BB393/BA393*100</f>
        <v>100</v>
      </c>
      <c r="BD393" s="46">
        <v>6596.2</v>
      </c>
      <c r="BE393" s="42">
        <v>4166.0669799999996</v>
      </c>
      <c r="BF393" s="46">
        <f t="shared" si="1821"/>
        <v>63.158591006943389</v>
      </c>
      <c r="BG393" s="46"/>
      <c r="BH393" s="139"/>
      <c r="BI393" s="46"/>
      <c r="BJ393" s="46"/>
      <c r="BK393" s="139"/>
      <c r="BL393" s="46"/>
      <c r="BM393" s="46"/>
      <c r="BN393" s="139"/>
      <c r="BO393" s="46"/>
      <c r="BP393" s="46"/>
      <c r="BQ393" s="139"/>
      <c r="BR393" s="46"/>
      <c r="BS393" s="46"/>
      <c r="BT393" s="139"/>
      <c r="BU393" s="46"/>
      <c r="BV393" s="46"/>
      <c r="BW393" s="139"/>
      <c r="BX393" s="46"/>
      <c r="BY393" s="46"/>
      <c r="BZ393" s="139"/>
      <c r="CA393" s="46"/>
      <c r="CB393" s="46"/>
      <c r="CC393" s="139"/>
      <c r="CD393" s="46"/>
      <c r="CE393" s="46"/>
      <c r="CF393" s="139"/>
      <c r="CG393" s="46"/>
      <c r="CH393" s="46"/>
      <c r="CI393" s="139"/>
      <c r="CJ393" s="46"/>
      <c r="CK393" s="46"/>
      <c r="CL393" s="139"/>
      <c r="CM393" s="46"/>
      <c r="CN393" s="46"/>
      <c r="CO393" s="139"/>
      <c r="CP393" s="46"/>
      <c r="CQ393" s="46"/>
      <c r="CR393" s="139"/>
      <c r="CS393" s="46"/>
      <c r="CT393" s="46"/>
      <c r="CU393" s="139"/>
      <c r="CV393" s="46"/>
      <c r="CW393" s="46">
        <v>3059.3</v>
      </c>
      <c r="CX393" s="46">
        <v>2087.9549099999999</v>
      </c>
      <c r="CY393" s="46">
        <f t="shared" si="159"/>
        <v>68.24943320367403</v>
      </c>
      <c r="CZ393" s="46"/>
      <c r="DA393" s="139"/>
      <c r="DB393" s="46"/>
      <c r="DC393" s="46">
        <v>1791.1</v>
      </c>
      <c r="DD393" s="46">
        <v>571</v>
      </c>
      <c r="DE393" s="46">
        <f t="shared" si="1823"/>
        <v>31.87985037128022</v>
      </c>
      <c r="DF393" s="46">
        <v>280</v>
      </c>
      <c r="DG393" s="139">
        <v>0</v>
      </c>
      <c r="DH393" s="46">
        <f t="shared" si="1824"/>
        <v>0</v>
      </c>
      <c r="DI393" s="46">
        <v>4324.2</v>
      </c>
      <c r="DJ393" s="139">
        <v>3747.2597999999998</v>
      </c>
      <c r="DK393" s="46">
        <f t="shared" si="1815"/>
        <v>86.657874288885807</v>
      </c>
      <c r="DL393" s="46">
        <v>1000</v>
      </c>
      <c r="DM393" s="46">
        <v>1000</v>
      </c>
      <c r="DN393" s="46">
        <f t="shared" si="1816"/>
        <v>100</v>
      </c>
      <c r="DO393" s="46"/>
      <c r="DP393" s="139"/>
      <c r="DQ393" s="46"/>
      <c r="DR393" s="46"/>
      <c r="DS393" s="139"/>
      <c r="DT393" s="46"/>
      <c r="DU393" s="46"/>
      <c r="DV393" s="139"/>
      <c r="DW393" s="46"/>
      <c r="DX393" s="46"/>
      <c r="DY393" s="139"/>
      <c r="DZ393" s="46"/>
      <c r="EA393" s="46"/>
      <c r="EB393" s="139"/>
      <c r="EC393" s="46"/>
      <c r="ED393" s="46"/>
      <c r="EE393" s="139"/>
      <c r="EF393" s="46"/>
      <c r="EG393" s="46"/>
      <c r="EH393" s="139"/>
      <c r="EI393" s="46"/>
      <c r="EJ393" s="46"/>
      <c r="EK393" s="139"/>
      <c r="EL393" s="46"/>
      <c r="EM393" s="46"/>
      <c r="EN393" s="139"/>
      <c r="EO393" s="46"/>
      <c r="EP393" s="46"/>
      <c r="EQ393" s="139"/>
      <c r="ER393" s="46"/>
      <c r="ES393" s="46"/>
      <c r="ET393" s="139"/>
      <c r="EU393" s="46"/>
      <c r="EV393" s="46"/>
      <c r="EW393" s="46"/>
      <c r="EX393" s="42"/>
      <c r="EY393" s="42"/>
      <c r="EZ393" s="42"/>
      <c r="FA393" s="42"/>
      <c r="FB393" s="42"/>
      <c r="FC393" s="42"/>
      <c r="FD393" s="42"/>
      <c r="FE393" s="42"/>
      <c r="FF393" s="42"/>
      <c r="FG393" s="42"/>
      <c r="FH393" s="42">
        <v>1500</v>
      </c>
      <c r="FI393" s="42">
        <v>1499.9946699999998</v>
      </c>
      <c r="FJ393" s="42">
        <f t="shared" si="1817"/>
        <v>99.999644666666654</v>
      </c>
      <c r="FK393" s="42">
        <v>2938.1</v>
      </c>
      <c r="FL393" s="42">
        <v>2938.1</v>
      </c>
      <c r="FM393" s="42">
        <f t="shared" ref="FM393" si="1825">FL393/FK393*100</f>
        <v>100</v>
      </c>
      <c r="FN393" s="42"/>
      <c r="FO393" s="42"/>
      <c r="FP393" s="42"/>
      <c r="FQ393" s="42"/>
      <c r="FR393" s="42"/>
      <c r="FS393" s="42"/>
      <c r="FT393" s="42"/>
      <c r="FU393" s="42"/>
      <c r="FV393" s="42"/>
      <c r="FW393" s="42"/>
      <c r="FX393" s="42"/>
      <c r="FY393" s="42"/>
      <c r="FZ393" s="42"/>
      <c r="GA393" s="42"/>
      <c r="GB393" s="42"/>
      <c r="GC393" s="42"/>
      <c r="GD393" s="42"/>
      <c r="GE393" s="42"/>
      <c r="GF393" s="42"/>
      <c r="GG393" s="42"/>
      <c r="GH393" s="42"/>
      <c r="GI393" s="42"/>
      <c r="GJ393" s="42"/>
      <c r="GK393" s="42"/>
      <c r="GL393" s="42"/>
      <c r="GM393" s="42"/>
      <c r="GN393" s="42"/>
      <c r="GO393" s="46"/>
      <c r="GP393" s="139"/>
      <c r="GQ393" s="46"/>
      <c r="GR393" s="46"/>
      <c r="GS393" s="139"/>
      <c r="GT393" s="46"/>
      <c r="GU393" s="42"/>
      <c r="GV393" s="42"/>
      <c r="GW393" s="42"/>
      <c r="GX393" s="42"/>
      <c r="GY393" s="42"/>
      <c r="GZ393" s="42"/>
      <c r="HA393" s="42"/>
      <c r="HB393" s="42"/>
      <c r="HC393" s="42"/>
      <c r="HD393" s="42"/>
      <c r="HE393" s="42"/>
      <c r="HF393" s="42"/>
      <c r="HG393" s="42"/>
      <c r="HH393" s="42"/>
      <c r="HI393" s="42"/>
      <c r="HJ393" s="42"/>
      <c r="HK393" s="42"/>
      <c r="HL393" s="42"/>
      <c r="HM393" s="42"/>
      <c r="HN393" s="42"/>
      <c r="HO393" s="42"/>
      <c r="HP393" s="42"/>
      <c r="HQ393" s="42"/>
      <c r="HR393" s="42"/>
      <c r="HS393" s="42"/>
      <c r="HT393" s="42"/>
      <c r="HU393" s="42"/>
    </row>
    <row r="394" spans="1:229" s="18" customFormat="1" ht="31.5" x14ac:dyDescent="0.25">
      <c r="A394" s="126" t="s">
        <v>968</v>
      </c>
      <c r="B394" s="137">
        <f t="shared" si="1500"/>
        <v>723103.71114000003</v>
      </c>
      <c r="C394" s="137">
        <f t="shared" si="1501"/>
        <v>0</v>
      </c>
      <c r="D394" s="137">
        <f t="shared" ref="D394:D395" si="1826">C394/B394*100</f>
        <v>0</v>
      </c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>
        <v>8686.2252800000006</v>
      </c>
      <c r="AA394" s="136"/>
      <c r="AB394" s="136"/>
      <c r="AC394" s="136"/>
      <c r="AD394" s="136"/>
      <c r="AE394" s="136"/>
      <c r="AF394" s="136"/>
      <c r="AG394" s="136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6"/>
      <c r="AV394" s="136"/>
      <c r="AW394" s="136"/>
      <c r="AX394" s="136">
        <v>117.08586</v>
      </c>
      <c r="AY394" s="136"/>
      <c r="AZ394" s="136"/>
      <c r="BA394" s="136"/>
      <c r="BB394" s="136"/>
      <c r="BC394" s="136"/>
      <c r="BD394" s="136"/>
      <c r="BE394" s="136"/>
      <c r="BF394" s="136"/>
      <c r="BG394" s="136"/>
      <c r="BH394" s="136"/>
      <c r="BI394" s="136"/>
      <c r="BJ394" s="136"/>
      <c r="BK394" s="136"/>
      <c r="BL394" s="136"/>
      <c r="BM394" s="136"/>
      <c r="BN394" s="136"/>
      <c r="BO394" s="136"/>
      <c r="BP394" s="136"/>
      <c r="BQ394" s="136"/>
      <c r="BR394" s="136"/>
      <c r="BS394" s="136"/>
      <c r="BT394" s="136"/>
      <c r="BU394" s="136"/>
      <c r="BV394" s="136"/>
      <c r="BW394" s="136"/>
      <c r="BX394" s="136"/>
      <c r="BY394" s="136"/>
      <c r="BZ394" s="136"/>
      <c r="CA394" s="136"/>
      <c r="CB394" s="136"/>
      <c r="CC394" s="136"/>
      <c r="CD394" s="136"/>
      <c r="CE394" s="136"/>
      <c r="CF394" s="136"/>
      <c r="CG394" s="136"/>
      <c r="CH394" s="136"/>
      <c r="CI394" s="136"/>
      <c r="CJ394" s="136"/>
      <c r="CK394" s="136"/>
      <c r="CL394" s="136"/>
      <c r="CM394" s="136"/>
      <c r="CN394" s="136"/>
      <c r="CO394" s="136"/>
      <c r="CP394" s="136"/>
      <c r="CQ394" s="136"/>
      <c r="CR394" s="136"/>
      <c r="CS394" s="136"/>
      <c r="CT394" s="136"/>
      <c r="CU394" s="136"/>
      <c r="CV394" s="136"/>
      <c r="CW394" s="136"/>
      <c r="CX394" s="136"/>
      <c r="CY394" s="136"/>
      <c r="CZ394" s="136"/>
      <c r="DA394" s="136"/>
      <c r="DB394" s="136"/>
      <c r="DC394" s="136"/>
      <c r="DD394" s="136"/>
      <c r="DE394" s="136"/>
      <c r="DF394" s="136"/>
      <c r="DG394" s="136"/>
      <c r="DH394" s="136"/>
      <c r="DI394" s="136"/>
      <c r="DJ394" s="136"/>
      <c r="DK394" s="136"/>
      <c r="DL394" s="136"/>
      <c r="DM394" s="136"/>
      <c r="DN394" s="136"/>
      <c r="DO394" s="136"/>
      <c r="DP394" s="136"/>
      <c r="DQ394" s="136"/>
      <c r="DR394" s="136"/>
      <c r="DS394" s="136"/>
      <c r="DT394" s="136"/>
      <c r="DU394" s="136"/>
      <c r="DV394" s="136"/>
      <c r="DW394" s="136"/>
      <c r="DX394" s="136"/>
      <c r="DY394" s="136"/>
      <c r="DZ394" s="136"/>
      <c r="EA394" s="136"/>
      <c r="EB394" s="136"/>
      <c r="EC394" s="136"/>
      <c r="ED394" s="136"/>
      <c r="EE394" s="136"/>
      <c r="EF394" s="136"/>
      <c r="EG394" s="136"/>
      <c r="EH394" s="136"/>
      <c r="EI394" s="136"/>
      <c r="EJ394" s="136"/>
      <c r="EK394" s="136"/>
      <c r="EL394" s="136"/>
      <c r="EM394" s="136"/>
      <c r="EN394" s="136"/>
      <c r="EO394" s="136"/>
      <c r="EP394" s="136"/>
      <c r="EQ394" s="136"/>
      <c r="ER394" s="136"/>
      <c r="ES394" s="136"/>
      <c r="ET394" s="136"/>
      <c r="EU394" s="136"/>
      <c r="EV394" s="136"/>
      <c r="EW394" s="136"/>
      <c r="EX394" s="136"/>
      <c r="EY394" s="136"/>
      <c r="EZ394" s="136"/>
      <c r="FA394" s="136"/>
      <c r="FB394" s="136"/>
      <c r="FC394" s="136"/>
      <c r="FD394" s="136"/>
      <c r="FE394" s="136"/>
      <c r="FF394" s="136"/>
      <c r="FG394" s="136"/>
      <c r="FH394" s="136"/>
      <c r="FI394" s="136"/>
      <c r="FJ394" s="136"/>
      <c r="FK394" s="136"/>
      <c r="FL394" s="136"/>
      <c r="FM394" s="136"/>
      <c r="FN394" s="136"/>
      <c r="FO394" s="136"/>
      <c r="FP394" s="136"/>
      <c r="FQ394" s="136"/>
      <c r="FR394" s="136"/>
      <c r="FS394" s="136"/>
      <c r="FT394" s="136"/>
      <c r="FU394" s="136"/>
      <c r="FV394" s="136"/>
      <c r="FW394" s="136"/>
      <c r="FX394" s="136"/>
      <c r="FY394" s="136"/>
      <c r="FZ394" s="136">
        <v>714300.4</v>
      </c>
      <c r="GA394" s="136"/>
      <c r="GB394" s="136"/>
      <c r="GC394" s="136"/>
      <c r="GD394" s="136"/>
      <c r="GE394" s="137"/>
      <c r="GF394" s="136"/>
      <c r="GG394" s="136"/>
      <c r="GH394" s="137"/>
      <c r="GI394" s="136"/>
      <c r="GJ394" s="136"/>
      <c r="GK394" s="137"/>
      <c r="GL394" s="136"/>
      <c r="GM394" s="136"/>
      <c r="GN394" s="136"/>
      <c r="GO394" s="136"/>
      <c r="GP394" s="136"/>
      <c r="GQ394" s="136"/>
      <c r="GR394" s="136"/>
      <c r="GS394" s="136"/>
      <c r="GT394" s="136"/>
      <c r="GU394" s="136"/>
      <c r="GV394" s="136"/>
      <c r="GW394" s="137"/>
      <c r="GX394" s="136"/>
      <c r="GY394" s="136"/>
      <c r="GZ394" s="137"/>
      <c r="HA394" s="136"/>
      <c r="HB394" s="136"/>
      <c r="HC394" s="137"/>
      <c r="HD394" s="136"/>
      <c r="HE394" s="136"/>
      <c r="HF394" s="136"/>
      <c r="HG394" s="136"/>
      <c r="HH394" s="136"/>
      <c r="HI394" s="136"/>
      <c r="HJ394" s="136"/>
      <c r="HK394" s="136"/>
      <c r="HL394" s="136"/>
      <c r="HM394" s="136"/>
      <c r="HN394" s="136"/>
      <c r="HO394" s="136"/>
      <c r="HP394" s="136"/>
      <c r="HQ394" s="136"/>
      <c r="HR394" s="136"/>
      <c r="HS394" s="136"/>
      <c r="HT394" s="136"/>
      <c r="HU394" s="136"/>
    </row>
    <row r="395" spans="1:229" s="18" customFormat="1" ht="15.75" x14ac:dyDescent="0.25">
      <c r="A395" s="126" t="s">
        <v>104</v>
      </c>
      <c r="B395" s="137">
        <f t="shared" ref="B395" si="1827">E395+H395+K395+N395+Q395+T395+W395+Z395+AC395+AF395+AI395+AL395+AO395+AR395+AU395+AX395+BA395+BD395+BG395+BJ395+BM395+BP395+BS395+BV395+BY395+CB395+CE395+CH395+CK395+CN395+CQ395+CT395+CW395+CZ395+DC395+DF395+DI395+DL395+DO395+DR395+DU395+DX395+EA395+ED395+EG395+EJ395+EM395+EP395+ES395+EV395+EY395+FB395+FE395+FH395+FK395+FN395+FQ395+FT395+FW395+FZ395+GC395+GF395+GI395+GL395+GO395+GR395+GU395+GX395+HA395+HD395+HG395+HJ395+HM395+HP395+HS395</f>
        <v>29310297.991069995</v>
      </c>
      <c r="C395" s="137">
        <f t="shared" ref="C395" si="1828">F395+I395+L395+O395+R395+U395+X395+AA395+AD395+AG395+AJ395+AM395+AP395+AS395+AV395+AY395+BB395+BE395+BH395+BK395+BN395+BQ395+BT395+BW395+BZ395+CC395+CF395+CI395+CL395+CO395+CR395+CU395+CX395+DA395+DD395+DG395+DJ395+DM395+DP395+DS395+DV395+DY395+EB395+EE395+EH395+EK395+EN395+EQ395+ET395+EW395+EZ395+FC395+FF395+FI395+FL395+FO395+FR395+FU395+FX395+GA395+GD395+GG395+GJ395+GM395+GP395+GS395+GV395+GY395+HB395+HE395+HH395+HK395+HN395+HQ395+HT395</f>
        <v>16567661.209620005</v>
      </c>
      <c r="D395" s="137">
        <f t="shared" si="1826"/>
        <v>56.525052098302432</v>
      </c>
      <c r="E395" s="137">
        <f t="shared" ref="E395:I395" si="1829">E8+E389+E394</f>
        <v>16091.000000000002</v>
      </c>
      <c r="F395" s="137">
        <f t="shared" si="1829"/>
        <v>16081.200490000001</v>
      </c>
      <c r="G395" s="137">
        <f>F395/E395*100</f>
        <v>99.93909943446647</v>
      </c>
      <c r="H395" s="137">
        <f t="shared" si="1829"/>
        <v>8960.0000000000018</v>
      </c>
      <c r="I395" s="137">
        <f t="shared" si="1829"/>
        <v>7975.0612400000018</v>
      </c>
      <c r="J395" s="137">
        <f>I395/H395*100</f>
        <v>89.007379910714292</v>
      </c>
      <c r="K395" s="137">
        <f>K8+K389+K394</f>
        <v>355618.1</v>
      </c>
      <c r="L395" s="137">
        <f>L8+L389+L394</f>
        <v>80010.739279999994</v>
      </c>
      <c r="M395" s="137">
        <f>L395/K395*100</f>
        <v>22.4990626967525</v>
      </c>
      <c r="N395" s="137">
        <f>N8+N389+N394</f>
        <v>70080.7</v>
      </c>
      <c r="O395" s="137">
        <f>O8+O389+O394</f>
        <v>70080.7</v>
      </c>
      <c r="P395" s="137">
        <f>O395/N395*100</f>
        <v>100</v>
      </c>
      <c r="Q395" s="137">
        <f>Q8+Q389+Q394</f>
        <v>1016665.193</v>
      </c>
      <c r="R395" s="137">
        <f>R8+R389+R394</f>
        <v>820266.57969000004</v>
      </c>
      <c r="S395" s="137">
        <f>R395/Q395*100</f>
        <v>80.682075607362719</v>
      </c>
      <c r="T395" s="137">
        <f>T8+T389+T394</f>
        <v>56998.336000000003</v>
      </c>
      <c r="U395" s="137">
        <f>U8+U389+U394</f>
        <v>0</v>
      </c>
      <c r="V395" s="137">
        <f>U395/T395*100</f>
        <v>0</v>
      </c>
      <c r="W395" s="137">
        <f>W8+W389+W394</f>
        <v>61327.500000000007</v>
      </c>
      <c r="X395" s="137">
        <f>X8+X389+X394</f>
        <v>59928.460299999992</v>
      </c>
      <c r="Y395" s="137">
        <f>X395/W395*100</f>
        <v>97.718740043210602</v>
      </c>
      <c r="Z395" s="137">
        <f>Z8+Z389+Z394</f>
        <v>449463.03486999997</v>
      </c>
      <c r="AA395" s="137">
        <f>AA8+AA389+AA394</f>
        <v>280593.41145999997</v>
      </c>
      <c r="AB395" s="137">
        <f>AA395/Z395*100</f>
        <v>62.428584709120102</v>
      </c>
      <c r="AC395" s="137">
        <f t="shared" ref="AC395:AP395" si="1830">AC8+AC389+AC394</f>
        <v>7278.6517000000003</v>
      </c>
      <c r="AD395" s="137">
        <f t="shared" si="1830"/>
        <v>7278.6517000000003</v>
      </c>
      <c r="AE395" s="137">
        <f t="shared" si="1830"/>
        <v>100</v>
      </c>
      <c r="AF395" s="137">
        <f t="shared" si="1830"/>
        <v>36796.741580000002</v>
      </c>
      <c r="AG395" s="137">
        <f t="shared" si="1830"/>
        <v>34192.911910000003</v>
      </c>
      <c r="AH395" s="137">
        <f t="shared" si="1830"/>
        <v>92.923749337046601</v>
      </c>
      <c r="AI395" s="137">
        <f t="shared" si="1830"/>
        <v>2142.8571499999998</v>
      </c>
      <c r="AJ395" s="137">
        <f t="shared" si="1830"/>
        <v>2142.8571499999998</v>
      </c>
      <c r="AK395" s="137">
        <f>AJ395/AI395*100</f>
        <v>100</v>
      </c>
      <c r="AL395" s="137">
        <f t="shared" si="1830"/>
        <v>867.34694000000002</v>
      </c>
      <c r="AM395" s="137">
        <f t="shared" si="1830"/>
        <v>867.34694000000002</v>
      </c>
      <c r="AN395" s="137">
        <f>AM395/AL395*100</f>
        <v>100</v>
      </c>
      <c r="AO395" s="137">
        <f t="shared" si="1830"/>
        <v>10074.93003</v>
      </c>
      <c r="AP395" s="137">
        <f t="shared" si="1830"/>
        <v>10074.93003</v>
      </c>
      <c r="AQ395" s="137">
        <f>AP395/AO395*100</f>
        <v>100</v>
      </c>
      <c r="AR395" s="137">
        <f>AR8+AR389+AR394</f>
        <v>37300</v>
      </c>
      <c r="AS395" s="137">
        <f>AS8+AS389+AS394</f>
        <v>37300</v>
      </c>
      <c r="AT395" s="137">
        <f>AS395/AR395*100</f>
        <v>100</v>
      </c>
      <c r="AU395" s="137">
        <f t="shared" ref="AU395:AY395" si="1831">AU8+AU389+AU394</f>
        <v>5775</v>
      </c>
      <c r="AV395" s="137">
        <f t="shared" si="1831"/>
        <v>4331.25</v>
      </c>
      <c r="AW395" s="137">
        <f t="shared" si="1831"/>
        <v>75</v>
      </c>
      <c r="AX395" s="137">
        <f t="shared" si="1831"/>
        <v>139999.99999999997</v>
      </c>
      <c r="AY395" s="137">
        <f t="shared" si="1831"/>
        <v>76303.908910000013</v>
      </c>
      <c r="AZ395" s="137">
        <f>AY395/AX395*100</f>
        <v>54.502792078571446</v>
      </c>
      <c r="BA395" s="137">
        <f t="shared" ref="BA395:BZ395" si="1832">BA8+BA389+BA394</f>
        <v>673809.38776000007</v>
      </c>
      <c r="BB395" s="137">
        <f t="shared" si="1832"/>
        <v>666513.40976000007</v>
      </c>
      <c r="BC395" s="137">
        <f>BB395/BA395*100</f>
        <v>98.917204459816958</v>
      </c>
      <c r="BD395" s="137">
        <f t="shared" si="1832"/>
        <v>1942209.5999999999</v>
      </c>
      <c r="BE395" s="137">
        <f t="shared" si="1832"/>
        <v>1133963.71175</v>
      </c>
      <c r="BF395" s="137">
        <f>BE395/BD395*100</f>
        <v>58.385238737878765</v>
      </c>
      <c r="BG395" s="137">
        <f t="shared" si="1832"/>
        <v>182559.43821000002</v>
      </c>
      <c r="BH395" s="137">
        <f t="shared" si="1832"/>
        <v>128598.15510999998</v>
      </c>
      <c r="BI395" s="137">
        <f t="shared" si="1832"/>
        <v>70.441800419035133</v>
      </c>
      <c r="BJ395" s="137">
        <f t="shared" si="1832"/>
        <v>92123.595509999999</v>
      </c>
      <c r="BK395" s="137">
        <f t="shared" si="1832"/>
        <v>27582.439059999997</v>
      </c>
      <c r="BL395" s="137">
        <f t="shared" si="1832"/>
        <v>29.940688818431894</v>
      </c>
      <c r="BM395" s="137">
        <f t="shared" si="1832"/>
        <v>187033.79999999996</v>
      </c>
      <c r="BN395" s="137">
        <f t="shared" si="1832"/>
        <v>111030.90871000003</v>
      </c>
      <c r="BO395" s="137">
        <f>BN395/BM395*100</f>
        <v>59.364087512524499</v>
      </c>
      <c r="BP395" s="137">
        <f t="shared" si="1832"/>
        <v>29960</v>
      </c>
      <c r="BQ395" s="137">
        <f t="shared" si="1832"/>
        <v>6523.1401700000015</v>
      </c>
      <c r="BR395" s="137">
        <f>BQ395/BP395*100</f>
        <v>21.772831008010684</v>
      </c>
      <c r="BS395" s="137">
        <f t="shared" si="1832"/>
        <v>947017.40408000001</v>
      </c>
      <c r="BT395" s="137">
        <f t="shared" si="1832"/>
        <v>431355.55143999995</v>
      </c>
      <c r="BU395" s="137">
        <f>BT395/BS395*100</f>
        <v>45.548851539750672</v>
      </c>
      <c r="BV395" s="137">
        <f t="shared" si="1832"/>
        <v>4185.5056199999999</v>
      </c>
      <c r="BW395" s="137">
        <f t="shared" si="1832"/>
        <v>4185.5056199999999</v>
      </c>
      <c r="BX395" s="137">
        <f>BW395/BV395*100</f>
        <v>100</v>
      </c>
      <c r="BY395" s="137">
        <f t="shared" si="1832"/>
        <v>746000</v>
      </c>
      <c r="BZ395" s="137">
        <f t="shared" si="1832"/>
        <v>738976.10744000005</v>
      </c>
      <c r="CA395" s="137">
        <f>BZ395/BY395*100</f>
        <v>99.058459442359265</v>
      </c>
      <c r="CB395" s="137">
        <f>CB8+CB389+CB394</f>
        <v>300000</v>
      </c>
      <c r="CC395" s="137">
        <f>CC8+CC389+CC394</f>
        <v>286090.17623000004</v>
      </c>
      <c r="CD395" s="137">
        <f>CC395/CB395*100</f>
        <v>95.363392076666671</v>
      </c>
      <c r="CE395" s="137">
        <f>CE8+CE389+CE394</f>
        <v>148707.37719999999</v>
      </c>
      <c r="CF395" s="137">
        <f>CF8+CF389+CF394</f>
        <v>148707.37719999999</v>
      </c>
      <c r="CG395" s="137">
        <f>CF395/CE395*100</f>
        <v>100</v>
      </c>
      <c r="CH395" s="137">
        <f>CH8+CH389+CH394</f>
        <v>72447.040819999995</v>
      </c>
      <c r="CI395" s="137">
        <f>CI8+CI389+CI394</f>
        <v>35502.611229999995</v>
      </c>
      <c r="CJ395" s="137">
        <f>CI395/CH395*100</f>
        <v>49.004915629623639</v>
      </c>
      <c r="CK395" s="137">
        <f>CK8+CK389+CK394</f>
        <v>13621.93878</v>
      </c>
      <c r="CL395" s="137">
        <f>CL8+CL389+CL394</f>
        <v>10764.925660000001</v>
      </c>
      <c r="CM395" s="137">
        <f>CL395/CK395*100</f>
        <v>79.026384084219188</v>
      </c>
      <c r="CN395" s="137">
        <f>CN8+CN389+CN394</f>
        <v>12623.499999999998</v>
      </c>
      <c r="CO395" s="137">
        <f>CO8+CO389+CO394</f>
        <v>4961.71</v>
      </c>
      <c r="CP395" s="137">
        <f>CO395/CN395*100</f>
        <v>39.305343209094154</v>
      </c>
      <c r="CQ395" s="137">
        <f>CQ8+CQ389+CQ394</f>
        <v>25821.200000000004</v>
      </c>
      <c r="CR395" s="137">
        <f>CR8+CR389+CR394</f>
        <v>11374.01197</v>
      </c>
      <c r="CS395" s="137">
        <f>CR395/CQ395*100</f>
        <v>44.049122310349624</v>
      </c>
      <c r="CT395" s="137">
        <f>CT8+CT389+CT394</f>
        <v>8691.2999999999993</v>
      </c>
      <c r="CU395" s="137">
        <f>CU8+CU389+CU394</f>
        <v>1302.9547400000001</v>
      </c>
      <c r="CV395" s="137">
        <f>CU395/CT395*100</f>
        <v>14.991482747114935</v>
      </c>
      <c r="CW395" s="137">
        <f>CW8+CW389+CW394</f>
        <v>1113722.96</v>
      </c>
      <c r="CX395" s="137">
        <f>CX8+CX389+CX394</f>
        <v>616369.14727999992</v>
      </c>
      <c r="CY395" s="137">
        <f>CX395/CW395*100</f>
        <v>55.343130151505534</v>
      </c>
      <c r="CZ395" s="137">
        <f>CZ8+CZ389+CZ394</f>
        <v>1444935</v>
      </c>
      <c r="DA395" s="137">
        <f>DA8+DA389+DA394</f>
        <v>1333360.3666900003</v>
      </c>
      <c r="DB395" s="137">
        <f>DA395/CZ395*100</f>
        <v>92.278224742981536</v>
      </c>
      <c r="DC395" s="137">
        <f>DC8+DC389+DC394</f>
        <v>287731.99999999994</v>
      </c>
      <c r="DD395" s="137">
        <f>DD8+DD389+DD394</f>
        <v>129185.43648000002</v>
      </c>
      <c r="DE395" s="137">
        <f>DD395/DC395*100</f>
        <v>44.897834262438671</v>
      </c>
      <c r="DF395" s="137">
        <f>DF8+DF389+DF394</f>
        <v>47922.099999999984</v>
      </c>
      <c r="DG395" s="137">
        <f>DG8+DG389+DG394</f>
        <v>8487.4499000000014</v>
      </c>
      <c r="DH395" s="137">
        <f>DG395/DF395*100</f>
        <v>17.71093065621082</v>
      </c>
      <c r="DI395" s="137">
        <f t="shared" ref="DI395:DP395" si="1833">DI8+DI389+DI394</f>
        <v>365637.75576999999</v>
      </c>
      <c r="DJ395" s="137">
        <f t="shared" si="1833"/>
        <v>192690.98619</v>
      </c>
      <c r="DK395" s="137">
        <f>DJ395/DI395*100</f>
        <v>52.699969614519226</v>
      </c>
      <c r="DL395" s="137">
        <f t="shared" si="1833"/>
        <v>304624.55403</v>
      </c>
      <c r="DM395" s="137">
        <f t="shared" si="1833"/>
        <v>245628.82368</v>
      </c>
      <c r="DN395" s="137">
        <f>DM395/DL395*100</f>
        <v>80.633297753079361</v>
      </c>
      <c r="DO395" s="137">
        <f t="shared" si="1833"/>
        <v>12876.1</v>
      </c>
      <c r="DP395" s="137">
        <f t="shared" si="1833"/>
        <v>7360</v>
      </c>
      <c r="DQ395" s="137">
        <f>DP395/DO395*100</f>
        <v>57.160164956780392</v>
      </c>
      <c r="DR395" s="137">
        <f>DR8+DR389+DR394</f>
        <v>9535.1</v>
      </c>
      <c r="DS395" s="137">
        <f>DS8+DS389+DS394</f>
        <v>7151.3249999999998</v>
      </c>
      <c r="DT395" s="137">
        <f>DS395/DR395*100</f>
        <v>75</v>
      </c>
      <c r="DU395" s="137">
        <f>DU8+DU389+DU394</f>
        <v>39191.632650000007</v>
      </c>
      <c r="DV395" s="137">
        <f>DV8+DV389+DV394</f>
        <v>39191.632650000007</v>
      </c>
      <c r="DW395" s="137">
        <f>DV395/DU395*100</f>
        <v>100</v>
      </c>
      <c r="DX395" s="137">
        <f>DX8+DX389+DX394</f>
        <v>6654</v>
      </c>
      <c r="DY395" s="137">
        <f>DY8+DY389+DY394</f>
        <v>6654</v>
      </c>
      <c r="DZ395" s="137">
        <f>DY395/DX395*100</f>
        <v>100</v>
      </c>
      <c r="EA395" s="137">
        <f t="shared" ref="EA395:EC395" si="1834">EA8+EA389+EA394</f>
        <v>24455.300000000003</v>
      </c>
      <c r="EB395" s="137">
        <f t="shared" si="1834"/>
        <v>0</v>
      </c>
      <c r="EC395" s="137">
        <f t="shared" si="1834"/>
        <v>0</v>
      </c>
      <c r="ED395" s="137">
        <f t="shared" ref="ED395:ER395" si="1835">ED8+ED389+ED394</f>
        <v>16133</v>
      </c>
      <c r="EE395" s="137">
        <f t="shared" si="1835"/>
        <v>13763.866490000002</v>
      </c>
      <c r="EF395" s="137">
        <f t="shared" si="1835"/>
        <v>85.314984751751084</v>
      </c>
      <c r="EG395" s="137">
        <f t="shared" si="1835"/>
        <v>211021</v>
      </c>
      <c r="EH395" s="137">
        <f t="shared" si="1835"/>
        <v>95726.745640000008</v>
      </c>
      <c r="EI395" s="137">
        <f t="shared" si="1835"/>
        <v>45.36361103397293</v>
      </c>
      <c r="EJ395" s="137">
        <f t="shared" si="1835"/>
        <v>571866.17984</v>
      </c>
      <c r="EK395" s="137">
        <f t="shared" si="1835"/>
        <v>564856.52523000003</v>
      </c>
      <c r="EL395" s="137">
        <f>EK395/EJ395*100</f>
        <v>98.774249141300658</v>
      </c>
      <c r="EM395" s="137">
        <f t="shared" si="1835"/>
        <v>55458.274999999994</v>
      </c>
      <c r="EN395" s="137">
        <f t="shared" si="1835"/>
        <v>46805.432130000001</v>
      </c>
      <c r="EO395" s="137">
        <f>EN395/EM395*100</f>
        <v>84.397562185264519</v>
      </c>
      <c r="EP395" s="137">
        <f t="shared" si="1835"/>
        <v>9100321.7150599994</v>
      </c>
      <c r="EQ395" s="137">
        <f t="shared" si="1835"/>
        <v>3868036.7897199998</v>
      </c>
      <c r="ER395" s="137">
        <f t="shared" si="1835"/>
        <v>84.156088917399259</v>
      </c>
      <c r="ES395" s="137">
        <f t="shared" ref="ES395:ET395" si="1836">ES8+ES389+ES394</f>
        <v>3196745.1313399998</v>
      </c>
      <c r="ET395" s="137">
        <f t="shared" si="1836"/>
        <v>1872657.0442900001</v>
      </c>
      <c r="EU395" s="137">
        <f>ET395/ES395*100</f>
        <v>58.580117192671743</v>
      </c>
      <c r="EV395" s="137">
        <f t="shared" ref="EV395:EX395" si="1837">EV8+EV389+EV394</f>
        <v>100000</v>
      </c>
      <c r="EW395" s="137">
        <f t="shared" si="1837"/>
        <v>100000</v>
      </c>
      <c r="EX395" s="137">
        <f t="shared" si="1837"/>
        <v>100</v>
      </c>
      <c r="EY395" s="137">
        <f t="shared" ref="EY395:EZ395" si="1838">EY8+EY389+EY394</f>
        <v>405172.92287000001</v>
      </c>
      <c r="EZ395" s="137">
        <f t="shared" si="1838"/>
        <v>303677.31276</v>
      </c>
      <c r="FA395" s="137">
        <f>EZ395/EY395*100</f>
        <v>74.950051106311236</v>
      </c>
      <c r="FB395" s="137">
        <f t="shared" ref="FB395:FD395" si="1839">FB8+FB389+FB394</f>
        <v>127952.67363999999</v>
      </c>
      <c r="FC395" s="137">
        <f t="shared" si="1839"/>
        <v>78860.373649999994</v>
      </c>
      <c r="FD395" s="137">
        <f t="shared" si="1839"/>
        <v>61.632454724531073</v>
      </c>
      <c r="FE395" s="137">
        <f t="shared" ref="FE395:FI395" si="1840">FE8+FE389+FE394</f>
        <v>162484.48980000001</v>
      </c>
      <c r="FF395" s="137">
        <f t="shared" si="1840"/>
        <v>162484.48980000001</v>
      </c>
      <c r="FG395" s="137">
        <f>FF395/FE395*100</f>
        <v>100</v>
      </c>
      <c r="FH395" s="137">
        <f t="shared" si="1840"/>
        <v>136079.86739</v>
      </c>
      <c r="FI395" s="137">
        <f t="shared" si="1840"/>
        <v>130303.31928</v>
      </c>
      <c r="FJ395" s="137">
        <f>FI395/FH395*100</f>
        <v>95.755031055810321</v>
      </c>
      <c r="FK395" s="137">
        <f t="shared" ref="FK395:FL395" si="1841">FK8+FK389+FK394</f>
        <v>142691.5</v>
      </c>
      <c r="FL395" s="137">
        <f t="shared" si="1841"/>
        <v>138011.29204</v>
      </c>
      <c r="FM395" s="137">
        <f>FL395/FK395*100</f>
        <v>96.720051327514255</v>
      </c>
      <c r="FN395" s="137">
        <f t="shared" ref="FN395:FO395" si="1842">FN8+FN389+FN394</f>
        <v>2290.1</v>
      </c>
      <c r="FO395" s="137">
        <f t="shared" si="1842"/>
        <v>2212.0943500000003</v>
      </c>
      <c r="FP395" s="137">
        <f>FO395/FN395*100</f>
        <v>96.593788480852382</v>
      </c>
      <c r="FQ395" s="137">
        <f t="shared" ref="FQ395:FS395" si="1843">FQ8+FQ389+FQ394</f>
        <v>103847.1</v>
      </c>
      <c r="FR395" s="137">
        <f t="shared" si="1843"/>
        <v>94596.82673999999</v>
      </c>
      <c r="FS395" s="137">
        <f t="shared" si="1843"/>
        <v>91.092410611369971</v>
      </c>
      <c r="FT395" s="137">
        <f t="shared" ref="FT395:FV395" si="1844">FT8+FT389+FT394</f>
        <v>20324.400000000001</v>
      </c>
      <c r="FU395" s="137">
        <f t="shared" si="1844"/>
        <v>18528.924609999998</v>
      </c>
      <c r="FV395" s="137">
        <f t="shared" si="1844"/>
        <v>91.165911958040567</v>
      </c>
      <c r="FW395" s="137">
        <f t="shared" ref="FW395:FY395" si="1845">FW8+FW389+FW394</f>
        <v>15344.94382</v>
      </c>
      <c r="FX395" s="137">
        <f t="shared" si="1845"/>
        <v>15344.94382</v>
      </c>
      <c r="FY395" s="137">
        <f t="shared" si="1845"/>
        <v>100</v>
      </c>
      <c r="FZ395" s="137">
        <f t="shared" ref="FZ395:GA395" si="1846">FZ8+FZ389+FZ394</f>
        <v>1042000</v>
      </c>
      <c r="GA395" s="137">
        <f t="shared" si="1846"/>
        <v>0</v>
      </c>
      <c r="GB395" s="137"/>
      <c r="GC395" s="137">
        <f t="shared" ref="GC395:GD395" si="1847">GC8+GC389+GC394</f>
        <v>180659</v>
      </c>
      <c r="GD395" s="137">
        <f t="shared" si="1847"/>
        <v>108490.98963</v>
      </c>
      <c r="GE395" s="137">
        <f t="shared" ref="GE395" si="1848">GD395/GC395*100</f>
        <v>60.052911634626561</v>
      </c>
      <c r="GF395" s="137">
        <f t="shared" ref="GF395:GG395" si="1849">GF8+GF389+GF394</f>
        <v>22328.7</v>
      </c>
      <c r="GG395" s="137">
        <f t="shared" si="1849"/>
        <v>13409.03448</v>
      </c>
      <c r="GH395" s="137">
        <f t="shared" ref="GH395" si="1850">GG395/GF395*100</f>
        <v>60.052911633906135</v>
      </c>
      <c r="GI395" s="137">
        <f t="shared" ref="GI395:GJ395" si="1851">GI8+GI389+GI394</f>
        <v>84630</v>
      </c>
      <c r="GJ395" s="137">
        <f t="shared" si="1851"/>
        <v>24825.015449999999</v>
      </c>
      <c r="GK395" s="137">
        <f t="shared" ref="GK395" si="1852">GJ395/GI395*100</f>
        <v>29.333587912087911</v>
      </c>
      <c r="GL395" s="137">
        <f t="shared" ref="GL395:GN395" si="1853">GL8+GL389+GL394</f>
        <v>2854.3877599999996</v>
      </c>
      <c r="GM395" s="137">
        <f t="shared" si="1853"/>
        <v>2854.3877599999996</v>
      </c>
      <c r="GN395" s="137">
        <f t="shared" si="1853"/>
        <v>100</v>
      </c>
      <c r="GO395" s="137">
        <f>GO8+GO389+GO394</f>
        <v>100000</v>
      </c>
      <c r="GP395" s="137">
        <f>GP8+GP389+GP394</f>
        <v>0</v>
      </c>
      <c r="GQ395" s="137">
        <f>GP395/GO395*100</f>
        <v>0</v>
      </c>
      <c r="GR395" s="137">
        <f>GR8+GR389+GR394</f>
        <v>60128.98</v>
      </c>
      <c r="GS395" s="137">
        <f>GS8+GS389+GS394</f>
        <v>35045.826659999999</v>
      </c>
      <c r="GT395" s="137">
        <f>GS395/GR395*100</f>
        <v>58.284419027231124</v>
      </c>
      <c r="GU395" s="137">
        <f t="shared" ref="GU395:GV395" si="1854">GU8+GU389+GU394</f>
        <v>294253.87755000003</v>
      </c>
      <c r="GV395" s="137">
        <f t="shared" si="1854"/>
        <v>290743.06368000002</v>
      </c>
      <c r="GW395" s="137">
        <f t="shared" ref="GW395" si="1855">GV395/GU395*100</f>
        <v>98.806875919790244</v>
      </c>
      <c r="GX395" s="137">
        <f t="shared" ref="GX395:GY395" si="1856">GX8+GX389+GX394</f>
        <v>788006.83674000006</v>
      </c>
      <c r="GY395" s="137">
        <f t="shared" si="1856"/>
        <v>600869.58937000006</v>
      </c>
      <c r="GZ395" s="137">
        <f t="shared" ref="GZ395" si="1857">GY395/GX395*100</f>
        <v>76.251824394799598</v>
      </c>
      <c r="HA395" s="137">
        <f t="shared" ref="HA395:HB395" si="1858">HA8+HA389+HA394</f>
        <v>144617.44897999999</v>
      </c>
      <c r="HB395" s="137">
        <f t="shared" si="1858"/>
        <v>144617.44897999999</v>
      </c>
      <c r="HC395" s="137">
        <f t="shared" ref="HC395" si="1859">HB395/HA395*100</f>
        <v>100</v>
      </c>
      <c r="HD395" s="137">
        <f t="shared" ref="HD395:HE395" si="1860">HD8+HD389+HD394</f>
        <v>14623.932580000001</v>
      </c>
      <c r="HE395" s="137">
        <f t="shared" si="1860"/>
        <v>0</v>
      </c>
      <c r="HF395" s="137">
        <f>HE395/HD395*100</f>
        <v>0</v>
      </c>
      <c r="HG395" s="137">
        <f t="shared" ref="HG395:HH395" si="1861">HG8+HG389+HG394</f>
        <v>155815.77168999999</v>
      </c>
      <c r="HH395" s="137">
        <f t="shared" si="1861"/>
        <v>0</v>
      </c>
      <c r="HI395" s="137">
        <f>HH395/HG395*100</f>
        <v>0</v>
      </c>
      <c r="HJ395" s="137">
        <f t="shared" ref="HJ395:HK395" si="1862">HJ8+HJ389+HJ394</f>
        <v>568663.26530999993</v>
      </c>
      <c r="HK395" s="137">
        <f t="shared" si="1862"/>
        <v>0</v>
      </c>
      <c r="HL395" s="137">
        <f>HK395/HJ395*100</f>
        <v>0</v>
      </c>
      <c r="HM395" s="137">
        <f t="shared" ref="HM395:HN395" si="1863">HM8+HM389+HM394</f>
        <v>70000</v>
      </c>
      <c r="HN395" s="137">
        <f t="shared" si="1863"/>
        <v>0</v>
      </c>
      <c r="HO395" s="137">
        <f>HN395/HM395*100</f>
        <v>0</v>
      </c>
      <c r="HP395" s="137">
        <f t="shared" ref="HP395:HQ395" si="1864">HP8+HP389+HP394</f>
        <v>48918</v>
      </c>
      <c r="HQ395" s="137">
        <f t="shared" si="1864"/>
        <v>0</v>
      </c>
      <c r="HR395" s="137">
        <f>HQ395/HP395*100</f>
        <v>0</v>
      </c>
      <c r="HS395" s="137">
        <f t="shared" ref="HS395:HT395" si="1865">HS8+HS389+HS394</f>
        <v>45527.509999999995</v>
      </c>
      <c r="HT395" s="137">
        <f t="shared" si="1865"/>
        <v>0</v>
      </c>
      <c r="HU395" s="137">
        <f>HT395/HS395*100</f>
        <v>0</v>
      </c>
    </row>
    <row r="396" spans="1:229" s="18" customFormat="1" x14ac:dyDescent="0.25">
      <c r="A396" s="21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7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  <c r="GM396" s="16"/>
      <c r="GN396" s="16"/>
      <c r="GO396" s="16"/>
      <c r="GP396" s="16"/>
      <c r="GQ396" s="16"/>
    </row>
    <row r="397" spans="1:229" s="16" customFormat="1" ht="15.75" customHeight="1" x14ac:dyDescent="0.25">
      <c r="A397" s="274" t="s">
        <v>1100</v>
      </c>
      <c r="B397" s="274"/>
      <c r="C397" s="274"/>
      <c r="D397" s="274"/>
      <c r="E397" s="274"/>
      <c r="F397" s="274"/>
      <c r="G397" s="274"/>
      <c r="H397" s="274"/>
      <c r="I397" s="274"/>
      <c r="J397" s="274"/>
      <c r="K397" s="274"/>
      <c r="L397" s="274"/>
      <c r="M397" s="274"/>
      <c r="N397" s="274"/>
      <c r="O397" s="274"/>
      <c r="P397" s="274"/>
      <c r="Q397" s="274"/>
      <c r="R397" s="274"/>
      <c r="S397" s="274"/>
      <c r="T397" s="274"/>
      <c r="U397" s="274"/>
      <c r="V397" s="274"/>
      <c r="W397" s="274"/>
      <c r="X397" s="274"/>
      <c r="Y397" s="274"/>
      <c r="Z397" s="274"/>
      <c r="AA397" s="274"/>
      <c r="AB397" s="274"/>
      <c r="AC397" s="274"/>
      <c r="AD397" s="274"/>
      <c r="AE397" s="274"/>
      <c r="AF397" s="128"/>
      <c r="AG397" s="128"/>
      <c r="AH397" s="128"/>
      <c r="AI397" s="129"/>
      <c r="AJ397" s="129"/>
      <c r="AK397" s="129"/>
      <c r="AL397" s="129"/>
      <c r="AM397" s="129"/>
      <c r="AN397" s="129"/>
      <c r="AO397" s="130"/>
      <c r="AP397" s="130"/>
      <c r="AQ397" s="130"/>
      <c r="AR397" s="130"/>
      <c r="AS397" s="130"/>
      <c r="AT397" s="130"/>
      <c r="AX397" s="17"/>
    </row>
    <row r="398" spans="1:229" s="16" customFormat="1" ht="15.75" customHeight="1" x14ac:dyDescent="0.25">
      <c r="A398" s="274" t="s">
        <v>860</v>
      </c>
      <c r="B398" s="274"/>
      <c r="C398" s="274"/>
      <c r="D398" s="274"/>
      <c r="E398" s="274"/>
      <c r="F398" s="274"/>
      <c r="G398" s="274"/>
      <c r="H398" s="274"/>
      <c r="I398" s="274"/>
      <c r="J398" s="274"/>
      <c r="K398" s="274"/>
      <c r="L398" s="274"/>
      <c r="M398" s="274"/>
      <c r="N398" s="274"/>
      <c r="O398" s="274"/>
      <c r="P398" s="274"/>
      <c r="Q398" s="274"/>
      <c r="R398" s="274"/>
      <c r="S398" s="274"/>
      <c r="T398" s="274"/>
      <c r="U398" s="274"/>
      <c r="V398" s="274"/>
      <c r="W398" s="274"/>
      <c r="X398" s="274"/>
      <c r="Y398" s="274"/>
      <c r="Z398" s="274"/>
      <c r="AA398" s="274"/>
      <c r="AB398" s="274"/>
      <c r="AC398" s="274"/>
      <c r="AD398" s="274"/>
      <c r="AE398" s="274"/>
      <c r="AF398" s="128"/>
      <c r="AG398" s="128"/>
      <c r="AH398" s="128"/>
      <c r="AI398" s="129"/>
      <c r="AJ398" s="129"/>
      <c r="AK398" s="129"/>
      <c r="AL398" s="129"/>
      <c r="AM398" s="129"/>
      <c r="AN398" s="129"/>
      <c r="AO398" s="130"/>
      <c r="AP398" s="130"/>
      <c r="AQ398" s="130"/>
      <c r="AR398" s="130"/>
      <c r="AS398" s="130"/>
      <c r="AT398" s="130"/>
    </row>
    <row r="399" spans="1:229" s="16" customFormat="1" ht="15.75" customHeight="1" x14ac:dyDescent="0.25">
      <c r="A399" s="274" t="s">
        <v>1149</v>
      </c>
      <c r="B399" s="274"/>
      <c r="C399" s="274"/>
      <c r="D399" s="274"/>
      <c r="E399" s="274"/>
      <c r="F399" s="274"/>
      <c r="G399" s="274"/>
      <c r="H399" s="274"/>
      <c r="I399" s="274"/>
      <c r="J399" s="274"/>
      <c r="K399" s="274"/>
      <c r="L399" s="274"/>
      <c r="M399" s="274"/>
      <c r="N399" s="274"/>
      <c r="O399" s="274"/>
      <c r="P399" s="274"/>
      <c r="Q399" s="274"/>
      <c r="R399" s="274"/>
      <c r="S399" s="274"/>
      <c r="T399" s="274"/>
      <c r="U399" s="274"/>
      <c r="V399" s="274"/>
      <c r="W399" s="274"/>
      <c r="X399" s="274"/>
      <c r="Y399" s="274"/>
      <c r="Z399" s="274"/>
      <c r="AA399" s="274"/>
      <c r="AB399" s="274"/>
      <c r="AC399" s="274"/>
      <c r="AD399" s="274"/>
      <c r="AE399" s="274"/>
      <c r="AF399" s="128"/>
      <c r="AG399" s="128"/>
      <c r="AH399" s="128"/>
      <c r="AI399" s="129"/>
      <c r="AJ399" s="129"/>
      <c r="AK399" s="129"/>
      <c r="AL399" s="129"/>
      <c r="AM399" s="129"/>
      <c r="AN399" s="129"/>
      <c r="AO399" s="142"/>
      <c r="AP399" s="142"/>
      <c r="AQ399" s="142"/>
      <c r="AR399" s="142"/>
      <c r="AS399" s="142"/>
      <c r="AT399" s="142"/>
    </row>
    <row r="400" spans="1:229" s="16" customFormat="1" ht="18" customHeight="1" x14ac:dyDescent="0.25">
      <c r="A400" s="274" t="s">
        <v>962</v>
      </c>
      <c r="B400" s="274"/>
      <c r="C400" s="274"/>
      <c r="D400" s="274"/>
      <c r="E400" s="274"/>
      <c r="F400" s="274"/>
      <c r="G400" s="274"/>
      <c r="H400" s="274"/>
      <c r="I400" s="274"/>
      <c r="J400" s="274"/>
      <c r="K400" s="274"/>
      <c r="L400" s="274"/>
      <c r="M400" s="274"/>
      <c r="N400" s="274"/>
      <c r="O400" s="274"/>
      <c r="P400" s="274"/>
      <c r="Q400" s="274"/>
      <c r="R400" s="274"/>
      <c r="S400" s="274"/>
      <c r="T400" s="274"/>
      <c r="U400" s="274"/>
      <c r="V400" s="274"/>
      <c r="W400" s="274"/>
      <c r="X400" s="274"/>
      <c r="Y400" s="274"/>
      <c r="Z400" s="274"/>
      <c r="AA400" s="274"/>
      <c r="AB400" s="274"/>
      <c r="AC400" s="274"/>
      <c r="AD400" s="274"/>
      <c r="AE400" s="274"/>
      <c r="AF400" s="128"/>
      <c r="AG400" s="128"/>
      <c r="AH400" s="128"/>
      <c r="AI400" s="129"/>
      <c r="AJ400" s="129"/>
      <c r="AK400" s="129"/>
      <c r="AL400" s="129"/>
      <c r="AM400" s="129"/>
      <c r="AN400" s="129"/>
      <c r="AO400" s="130"/>
      <c r="AP400" s="130"/>
      <c r="AQ400" s="130"/>
      <c r="AR400" s="130"/>
      <c r="AS400" s="130"/>
      <c r="AT400" s="130"/>
    </row>
    <row r="401" spans="1:46" s="16" customFormat="1" ht="16.5" customHeight="1" x14ac:dyDescent="0.25">
      <c r="A401" s="274" t="s">
        <v>1151</v>
      </c>
      <c r="B401" s="274"/>
      <c r="C401" s="274"/>
      <c r="D401" s="274"/>
      <c r="E401" s="274"/>
      <c r="F401" s="274"/>
      <c r="G401" s="274"/>
      <c r="H401" s="274"/>
      <c r="I401" s="274"/>
      <c r="J401" s="274"/>
      <c r="K401" s="274"/>
      <c r="L401" s="274"/>
      <c r="M401" s="274"/>
      <c r="N401" s="274"/>
      <c r="O401" s="274"/>
      <c r="P401" s="274"/>
      <c r="Q401" s="274"/>
      <c r="R401" s="274"/>
      <c r="S401" s="274"/>
      <c r="T401" s="274"/>
      <c r="U401" s="274"/>
      <c r="V401" s="274"/>
      <c r="W401" s="274"/>
      <c r="X401" s="274"/>
      <c r="Y401" s="274"/>
      <c r="Z401" s="274"/>
      <c r="AA401" s="274"/>
      <c r="AB401" s="274"/>
      <c r="AC401" s="274"/>
      <c r="AD401" s="274"/>
      <c r="AE401" s="274"/>
      <c r="AF401" s="128"/>
      <c r="AG401" s="128"/>
      <c r="AH401" s="128"/>
      <c r="AI401" s="129"/>
      <c r="AJ401" s="129"/>
      <c r="AK401" s="129"/>
      <c r="AL401" s="129"/>
      <c r="AM401" s="129"/>
      <c r="AN401" s="129"/>
      <c r="AO401" s="130"/>
      <c r="AP401" s="130"/>
      <c r="AQ401" s="130"/>
      <c r="AR401" s="130"/>
      <c r="AS401" s="130"/>
      <c r="AT401" s="130"/>
    </row>
    <row r="402" spans="1:46" s="16" customFormat="1" ht="18" customHeight="1" x14ac:dyDescent="0.25">
      <c r="A402" s="274" t="s">
        <v>1150</v>
      </c>
      <c r="B402" s="274"/>
      <c r="C402" s="274"/>
      <c r="D402" s="274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74"/>
      <c r="S402" s="274"/>
      <c r="T402" s="274"/>
      <c r="U402" s="274"/>
      <c r="V402" s="274"/>
      <c r="W402" s="274"/>
      <c r="X402" s="274"/>
      <c r="Y402" s="274"/>
      <c r="Z402" s="274"/>
      <c r="AA402" s="274"/>
      <c r="AB402" s="274"/>
      <c r="AC402" s="274"/>
      <c r="AD402" s="274"/>
      <c r="AE402" s="274"/>
      <c r="AF402" s="128"/>
      <c r="AG402" s="128"/>
      <c r="AH402" s="128"/>
      <c r="AI402" s="129"/>
      <c r="AJ402" s="129"/>
      <c r="AK402" s="129"/>
      <c r="AL402" s="129"/>
      <c r="AM402" s="129"/>
      <c r="AN402" s="129"/>
      <c r="AO402" s="142"/>
      <c r="AP402" s="142"/>
      <c r="AQ402" s="142"/>
      <c r="AR402" s="142"/>
      <c r="AS402" s="142"/>
      <c r="AT402" s="142"/>
    </row>
    <row r="403" spans="1:46" s="16" customFormat="1" ht="15.75" customHeight="1" x14ac:dyDescent="0.25">
      <c r="A403" s="207" t="s">
        <v>969</v>
      </c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  <c r="S403" s="207"/>
      <c r="T403" s="207"/>
      <c r="U403" s="207"/>
      <c r="V403" s="207"/>
      <c r="W403" s="207"/>
      <c r="X403" s="207"/>
      <c r="Y403" s="207"/>
      <c r="Z403" s="207"/>
      <c r="AA403" s="207"/>
      <c r="AB403" s="207"/>
      <c r="AC403" s="207"/>
      <c r="AD403" s="207"/>
      <c r="AE403" s="207"/>
      <c r="AF403" s="129"/>
      <c r="AG403" s="129"/>
      <c r="AH403" s="129"/>
      <c r="AI403" s="129"/>
      <c r="AJ403" s="129"/>
      <c r="AK403" s="129"/>
      <c r="AL403" s="129"/>
      <c r="AM403" s="129"/>
      <c r="AN403" s="129"/>
      <c r="AO403" s="142"/>
      <c r="AP403" s="142"/>
      <c r="AQ403" s="142"/>
      <c r="AR403" s="142"/>
      <c r="AS403" s="142"/>
      <c r="AT403" s="142"/>
    </row>
    <row r="404" spans="1:46" x14ac:dyDescent="0.25">
      <c r="B404" s="94"/>
      <c r="C404" s="94"/>
    </row>
    <row r="406" spans="1:46" x14ac:dyDescent="0.25">
      <c r="B406" s="17"/>
      <c r="C406" s="17"/>
      <c r="D406" s="17"/>
    </row>
    <row r="407" spans="1:46" x14ac:dyDescent="0.25">
      <c r="B407" s="17"/>
    </row>
    <row r="408" spans="1:46" x14ac:dyDescent="0.25">
      <c r="B408" s="95"/>
      <c r="C408" s="95"/>
    </row>
  </sheetData>
  <mergeCells count="122">
    <mergeCell ref="HM6:HO6"/>
    <mergeCell ref="GX4:GZ4"/>
    <mergeCell ref="BY6:CA6"/>
    <mergeCell ref="CB6:CD6"/>
    <mergeCell ref="GY1:GZ1"/>
    <mergeCell ref="A403:AE403"/>
    <mergeCell ref="GF6:GH6"/>
    <mergeCell ref="GI6:GK6"/>
    <mergeCell ref="GL6:GN6"/>
    <mergeCell ref="GO6:GQ6"/>
    <mergeCell ref="A401:AE401"/>
    <mergeCell ref="A402:AE402"/>
    <mergeCell ref="FZ6:GB6"/>
    <mergeCell ref="GC6:GE6"/>
    <mergeCell ref="EV5:FY5"/>
    <mergeCell ref="EV2:FY2"/>
    <mergeCell ref="FW4:FY4"/>
    <mergeCell ref="A399:AE399"/>
    <mergeCell ref="A398:AE398"/>
    <mergeCell ref="A397:AE397"/>
    <mergeCell ref="B2:AE2"/>
    <mergeCell ref="E5:AE5"/>
    <mergeCell ref="AF2:BI2"/>
    <mergeCell ref="AF5:BI5"/>
    <mergeCell ref="AD4:AE4"/>
    <mergeCell ref="AU6:AW6"/>
    <mergeCell ref="DP1:DQ1"/>
    <mergeCell ref="AG1:AH1"/>
    <mergeCell ref="AG4:AH4"/>
    <mergeCell ref="BH1:BI1"/>
    <mergeCell ref="BG6:BI6"/>
    <mergeCell ref="AM4:AN4"/>
    <mergeCell ref="DO4:DQ4"/>
    <mergeCell ref="BH4:BI4"/>
    <mergeCell ref="AM1:AN1"/>
    <mergeCell ref="BT1:BU1"/>
    <mergeCell ref="CQ6:CS6"/>
    <mergeCell ref="CN6:CP6"/>
    <mergeCell ref="CN5:DQ5"/>
    <mergeCell ref="CN2:DQ2"/>
    <mergeCell ref="CE6:CG6"/>
    <mergeCell ref="DA4:DB4"/>
    <mergeCell ref="AR6:AT6"/>
    <mergeCell ref="AO6:AQ6"/>
    <mergeCell ref="BJ6:BL6"/>
    <mergeCell ref="BA6:BC6"/>
    <mergeCell ref="AX6:AZ6"/>
    <mergeCell ref="CL1:CM1"/>
    <mergeCell ref="BJ2:CM2"/>
    <mergeCell ref="BJ5:CM5"/>
    <mergeCell ref="BQ4:BR4"/>
    <mergeCell ref="DR2:EU2"/>
    <mergeCell ref="BT4:BU4"/>
    <mergeCell ref="CL4:CM4"/>
    <mergeCell ref="K6:M6"/>
    <mergeCell ref="N6:P6"/>
    <mergeCell ref="W6:Y6"/>
    <mergeCell ref="Z6:AB6"/>
    <mergeCell ref="AC6:AE6"/>
    <mergeCell ref="AF6:AH6"/>
    <mergeCell ref="AI6:AK6"/>
    <mergeCell ref="AL6:AN6"/>
    <mergeCell ref="DL6:DN6"/>
    <mergeCell ref="DI6:DK6"/>
    <mergeCell ref="DF6:DH6"/>
    <mergeCell ref="DC6:DE6"/>
    <mergeCell ref="CK6:CM6"/>
    <mergeCell ref="CZ6:DB6"/>
    <mergeCell ref="CW6:CY6"/>
    <mergeCell ref="CT6:CV6"/>
    <mergeCell ref="T6:V6"/>
    <mergeCell ref="Q6:S6"/>
    <mergeCell ref="BM6:BO6"/>
    <mergeCell ref="BS6:BU6"/>
    <mergeCell ref="A400:AE400"/>
    <mergeCell ref="FK6:FM6"/>
    <mergeCell ref="FN6:FP6"/>
    <mergeCell ref="FQ6:FS6"/>
    <mergeCell ref="FT6:FV6"/>
    <mergeCell ref="EJ6:EL6"/>
    <mergeCell ref="EG6:EI6"/>
    <mergeCell ref="EM6:EO6"/>
    <mergeCell ref="EP6:ER6"/>
    <mergeCell ref="ES6:EU6"/>
    <mergeCell ref="EA6:EC6"/>
    <mergeCell ref="DX6:DZ6"/>
    <mergeCell ref="DU6:DW6"/>
    <mergeCell ref="DR6:DT6"/>
    <mergeCell ref="ED6:EF6"/>
    <mergeCell ref="DO6:DQ6"/>
    <mergeCell ref="A5:A7"/>
    <mergeCell ref="B5:D6"/>
    <mergeCell ref="H6:J6"/>
    <mergeCell ref="E6:G6"/>
    <mergeCell ref="BP6:BR6"/>
    <mergeCell ref="CH6:CJ6"/>
    <mergeCell ref="BD6:BF6"/>
    <mergeCell ref="BV6:BX6"/>
    <mergeCell ref="DR5:EU5"/>
    <mergeCell ref="HP6:HR6"/>
    <mergeCell ref="HS6:HU6"/>
    <mergeCell ref="FZ5:GZ5"/>
    <mergeCell ref="FZ2:GZ2"/>
    <mergeCell ref="HA5:HU5"/>
    <mergeCell ref="HS4:HU4"/>
    <mergeCell ref="HT1:HU1"/>
    <mergeCell ref="HA2:HU2"/>
    <mergeCell ref="FW6:FY6"/>
    <mergeCell ref="EV6:EX6"/>
    <mergeCell ref="EY6:FA6"/>
    <mergeCell ref="FB6:FD6"/>
    <mergeCell ref="FE6:FG6"/>
    <mergeCell ref="FH6:FJ6"/>
    <mergeCell ref="ET1:EU1"/>
    <mergeCell ref="ES4:EU4"/>
    <mergeCell ref="GR6:GT6"/>
    <mergeCell ref="GU6:GW6"/>
    <mergeCell ref="GX6:GZ6"/>
    <mergeCell ref="HA6:HC6"/>
    <mergeCell ref="HD6:HF6"/>
    <mergeCell ref="HG6:HI6"/>
    <mergeCell ref="HJ6:HL6"/>
  </mergeCells>
  <pageMargins left="0.31496062992125984" right="0.31496062992125984" top="0.35433070866141736" bottom="0.35433070866141736" header="0" footer="0"/>
  <pageSetup paperSize="9" scale="20" fitToWidth="0" orientation="portrait" r:id="rId1"/>
  <rowBreaks count="1" manualBreakCount="1">
    <brk id="201" max="228" man="1"/>
  </rowBreaks>
  <colBreaks count="7" manualBreakCount="7">
    <brk id="31" max="402" man="1"/>
    <brk id="61" max="402" man="1"/>
    <brk id="91" max="402" man="1"/>
    <brk id="121" max="402" man="1"/>
    <brk id="151" max="402" man="1"/>
    <brk id="181" max="402" man="1"/>
    <brk id="208" max="4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O404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A3" sqref="A3"/>
    </sheetView>
  </sheetViews>
  <sheetFormatPr defaultRowHeight="15.75" x14ac:dyDescent="0.25"/>
  <cols>
    <col min="1" max="1" width="32.75" style="106" customWidth="1"/>
    <col min="2" max="2" width="16.25" style="16" customWidth="1"/>
    <col min="3" max="3" width="13.5" style="16" customWidth="1"/>
    <col min="4" max="4" width="13" style="16" customWidth="1"/>
    <col min="5" max="5" width="13.5" style="16" customWidth="1"/>
    <col min="6" max="6" width="11.125" style="16" customWidth="1"/>
    <col min="7" max="7" width="12.375" style="16" customWidth="1"/>
    <col min="8" max="8" width="13.5" style="16" customWidth="1"/>
    <col min="9" max="9" width="11.625" style="16" customWidth="1"/>
    <col min="10" max="10" width="12.375" style="16" customWidth="1"/>
    <col min="11" max="11" width="14.625" style="16" customWidth="1"/>
    <col min="12" max="12" width="11.5" style="16" customWidth="1"/>
    <col min="13" max="13" width="12.25" style="16" customWidth="1"/>
    <col min="14" max="14" width="14.25" style="16" customWidth="1"/>
    <col min="15" max="15" width="11.625" style="16" customWidth="1"/>
    <col min="16" max="16" width="12.25" style="16" customWidth="1"/>
    <col min="17" max="17" width="14.875" style="16" customWidth="1"/>
    <col min="18" max="18" width="11.875" style="16" customWidth="1"/>
    <col min="19" max="19" width="11.5" style="16" customWidth="1"/>
    <col min="20" max="20" width="15.75" style="16" customWidth="1"/>
    <col min="21" max="22" width="14.375" style="16" customWidth="1"/>
    <col min="23" max="23" width="14.625" style="16" customWidth="1"/>
    <col min="24" max="24" width="12.875" style="16" customWidth="1"/>
    <col min="25" max="25" width="11.75" style="16" customWidth="1"/>
    <col min="26" max="26" width="14.5" style="16" customWidth="1"/>
    <col min="27" max="27" width="13.75" style="16" customWidth="1"/>
    <col min="28" max="28" width="12.25" style="16" customWidth="1"/>
    <col min="29" max="29" width="14.75" style="16" customWidth="1"/>
    <col min="30" max="30" width="11.5" style="16" customWidth="1"/>
    <col min="31" max="31" width="12" style="16" customWidth="1"/>
    <col min="32" max="32" width="14.375" style="16" customWidth="1"/>
    <col min="33" max="33" width="12.375" style="16" customWidth="1"/>
    <col min="34" max="34" width="11.75" style="16" customWidth="1"/>
    <col min="35" max="35" width="14.375" style="16" customWidth="1"/>
    <col min="36" max="36" width="12.875" style="16" customWidth="1"/>
    <col min="37" max="37" width="11.75" style="16" customWidth="1"/>
    <col min="38" max="38" width="15" style="16" customWidth="1"/>
    <col min="39" max="39" width="12.125" style="16" customWidth="1"/>
    <col min="40" max="40" width="12.5" style="16" customWidth="1"/>
    <col min="41" max="41" width="14.75" style="16" customWidth="1"/>
    <col min="42" max="42" width="12.125" style="16" customWidth="1"/>
    <col min="43" max="43" width="12.25" style="16" customWidth="1"/>
    <col min="44" max="44" width="14.625" style="16" customWidth="1"/>
    <col min="45" max="45" width="12.625" style="16" customWidth="1"/>
    <col min="46" max="46" width="12.375" style="16" customWidth="1"/>
    <col min="47" max="47" width="14.375" style="16" customWidth="1"/>
    <col min="48" max="48" width="14.5" style="16" customWidth="1"/>
    <col min="49" max="49" width="13.5" style="16" customWidth="1"/>
    <col min="50" max="50" width="15.125" style="16" customWidth="1"/>
    <col min="51" max="51" width="13" style="16" customWidth="1"/>
    <col min="52" max="52" width="13.125" style="16" customWidth="1"/>
    <col min="53" max="53" width="13.625" style="16" customWidth="1"/>
    <col min="54" max="55" width="11.625" style="16" customWidth="1"/>
    <col min="56" max="56" width="15.25" style="16" customWidth="1"/>
    <col min="57" max="58" width="11.5" style="16" customWidth="1"/>
    <col min="59" max="59" width="13.75" style="16" customWidth="1"/>
    <col min="60" max="60" width="11.25" style="16" customWidth="1"/>
    <col min="61" max="61" width="12.625" style="16" customWidth="1"/>
    <col min="62" max="62" width="14.875" style="16" customWidth="1"/>
    <col min="63" max="63" width="11.375" style="16" customWidth="1"/>
    <col min="64" max="64" width="11.5" style="16" customWidth="1"/>
    <col min="65" max="65" width="19.125" style="16" customWidth="1"/>
    <col min="66" max="66" width="16.5" style="16" customWidth="1"/>
    <col min="67" max="67" width="17.375" style="16" customWidth="1"/>
    <col min="68" max="16384" width="9" style="16"/>
  </cols>
  <sheetData>
    <row r="1" spans="1:67" s="85" customFormat="1" ht="18" customHeight="1" x14ac:dyDescent="0.3">
      <c r="AO1" s="173"/>
      <c r="AP1" s="292" t="s">
        <v>108</v>
      </c>
      <c r="AQ1" s="292"/>
      <c r="AS1" s="292"/>
      <c r="AT1" s="292"/>
      <c r="BJ1" s="291" t="s">
        <v>108</v>
      </c>
      <c r="BK1" s="291"/>
      <c r="BL1" s="291"/>
      <c r="BM1" s="291" t="s">
        <v>108</v>
      </c>
      <c r="BN1" s="291"/>
      <c r="BO1" s="291"/>
    </row>
    <row r="2" spans="1:67" x14ac:dyDescent="0.25">
      <c r="AO2" s="174"/>
      <c r="AP2" s="174"/>
      <c r="AQ2" s="174"/>
      <c r="BE2" s="160"/>
      <c r="BF2" s="160"/>
    </row>
    <row r="3" spans="1:67" ht="97.5" customHeight="1" x14ac:dyDescent="0.25">
      <c r="B3" s="216" t="s">
        <v>1099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 t="s">
        <v>1099</v>
      </c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 t="s">
        <v>1099</v>
      </c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3" t="s">
        <v>1099</v>
      </c>
      <c r="BN3" s="213"/>
      <c r="BO3" s="213"/>
    </row>
    <row r="4" spans="1:67" ht="8.25" customHeight="1" x14ac:dyDescent="0.25"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</row>
    <row r="5" spans="1:67" ht="14.25" customHeight="1" x14ac:dyDescent="0.3">
      <c r="A5" s="164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</row>
    <row r="6" spans="1:67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U6" s="215" t="s">
        <v>91</v>
      </c>
      <c r="V6" s="215"/>
      <c r="AP6" s="215" t="s">
        <v>91</v>
      </c>
      <c r="AQ6" s="215"/>
      <c r="AS6" s="215"/>
      <c r="AT6" s="215"/>
      <c r="BK6" s="215" t="s">
        <v>91</v>
      </c>
      <c r="BL6" s="215"/>
      <c r="BN6" s="215" t="s">
        <v>91</v>
      </c>
      <c r="BO6" s="215"/>
    </row>
    <row r="7" spans="1:67" ht="17.25" customHeight="1" x14ac:dyDescent="0.25">
      <c r="A7" s="286" t="s">
        <v>92</v>
      </c>
      <c r="B7" s="239" t="s">
        <v>114</v>
      </c>
      <c r="C7" s="240"/>
      <c r="D7" s="241"/>
      <c r="E7" s="287" t="s">
        <v>110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 t="s">
        <v>921</v>
      </c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 t="s">
        <v>110</v>
      </c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 t="s">
        <v>110</v>
      </c>
      <c r="BN7" s="283"/>
      <c r="BO7" s="284"/>
    </row>
    <row r="8" spans="1:67" ht="225" customHeight="1" x14ac:dyDescent="0.25">
      <c r="A8" s="286"/>
      <c r="B8" s="242"/>
      <c r="C8" s="243"/>
      <c r="D8" s="244"/>
      <c r="E8" s="288" t="s">
        <v>147</v>
      </c>
      <c r="F8" s="289"/>
      <c r="G8" s="290"/>
      <c r="H8" s="288" t="s">
        <v>142</v>
      </c>
      <c r="I8" s="289"/>
      <c r="J8" s="290"/>
      <c r="K8" s="288" t="s">
        <v>174</v>
      </c>
      <c r="L8" s="289"/>
      <c r="M8" s="290"/>
      <c r="N8" s="288" t="s">
        <v>164</v>
      </c>
      <c r="O8" s="289"/>
      <c r="P8" s="290"/>
      <c r="Q8" s="288" t="s">
        <v>145</v>
      </c>
      <c r="R8" s="289"/>
      <c r="S8" s="290"/>
      <c r="T8" s="288" t="s">
        <v>992</v>
      </c>
      <c r="U8" s="289"/>
      <c r="V8" s="290"/>
      <c r="W8" s="288" t="s">
        <v>166</v>
      </c>
      <c r="X8" s="289"/>
      <c r="Y8" s="290"/>
      <c r="Z8" s="288" t="s">
        <v>149</v>
      </c>
      <c r="AA8" s="289"/>
      <c r="AB8" s="290"/>
      <c r="AC8" s="288" t="s">
        <v>152</v>
      </c>
      <c r="AD8" s="289"/>
      <c r="AE8" s="290"/>
      <c r="AF8" s="288" t="s">
        <v>138</v>
      </c>
      <c r="AG8" s="289"/>
      <c r="AH8" s="290"/>
      <c r="AI8" s="288" t="s">
        <v>140</v>
      </c>
      <c r="AJ8" s="289"/>
      <c r="AK8" s="290"/>
      <c r="AL8" s="288" t="s">
        <v>159</v>
      </c>
      <c r="AM8" s="289"/>
      <c r="AN8" s="290"/>
      <c r="AO8" s="288" t="s">
        <v>161</v>
      </c>
      <c r="AP8" s="289"/>
      <c r="AQ8" s="290"/>
      <c r="AR8" s="288" t="s">
        <v>606</v>
      </c>
      <c r="AS8" s="289"/>
      <c r="AT8" s="290"/>
      <c r="AU8" s="288" t="s">
        <v>709</v>
      </c>
      <c r="AV8" s="289"/>
      <c r="AW8" s="290"/>
      <c r="AX8" s="288" t="s">
        <v>714</v>
      </c>
      <c r="AY8" s="289"/>
      <c r="AZ8" s="290"/>
      <c r="BA8" s="288" t="s">
        <v>178</v>
      </c>
      <c r="BB8" s="289"/>
      <c r="BC8" s="290"/>
      <c r="BD8" s="288" t="s">
        <v>839</v>
      </c>
      <c r="BE8" s="289"/>
      <c r="BF8" s="290"/>
      <c r="BG8" s="288" t="s">
        <v>835</v>
      </c>
      <c r="BH8" s="289"/>
      <c r="BI8" s="290"/>
      <c r="BJ8" s="288" t="s">
        <v>712</v>
      </c>
      <c r="BK8" s="289"/>
      <c r="BL8" s="290"/>
      <c r="BM8" s="288" t="s">
        <v>838</v>
      </c>
      <c r="BN8" s="289"/>
      <c r="BO8" s="290"/>
    </row>
    <row r="9" spans="1:67" ht="57" customHeight="1" x14ac:dyDescent="0.25">
      <c r="A9" s="286"/>
      <c r="B9" s="186" t="s">
        <v>849</v>
      </c>
      <c r="C9" s="186" t="s">
        <v>97</v>
      </c>
      <c r="D9" s="186" t="s">
        <v>6</v>
      </c>
      <c r="E9" s="177" t="s">
        <v>849</v>
      </c>
      <c r="F9" s="177" t="s">
        <v>97</v>
      </c>
      <c r="G9" s="177" t="s">
        <v>6</v>
      </c>
      <c r="H9" s="177" t="s">
        <v>849</v>
      </c>
      <c r="I9" s="177" t="s">
        <v>97</v>
      </c>
      <c r="J9" s="177" t="s">
        <v>6</v>
      </c>
      <c r="K9" s="177" t="s">
        <v>849</v>
      </c>
      <c r="L9" s="177" t="s">
        <v>97</v>
      </c>
      <c r="M9" s="177" t="s">
        <v>6</v>
      </c>
      <c r="N9" s="177" t="s">
        <v>849</v>
      </c>
      <c r="O9" s="177" t="s">
        <v>97</v>
      </c>
      <c r="P9" s="177" t="s">
        <v>6</v>
      </c>
      <c r="Q9" s="177" t="s">
        <v>849</v>
      </c>
      <c r="R9" s="177" t="s">
        <v>97</v>
      </c>
      <c r="S9" s="177" t="s">
        <v>6</v>
      </c>
      <c r="T9" s="177" t="s">
        <v>849</v>
      </c>
      <c r="U9" s="177" t="s">
        <v>97</v>
      </c>
      <c r="V9" s="177" t="s">
        <v>6</v>
      </c>
      <c r="W9" s="177" t="s">
        <v>849</v>
      </c>
      <c r="X9" s="177" t="s">
        <v>97</v>
      </c>
      <c r="Y9" s="177" t="s">
        <v>6</v>
      </c>
      <c r="Z9" s="177" t="s">
        <v>849</v>
      </c>
      <c r="AA9" s="177" t="s">
        <v>97</v>
      </c>
      <c r="AB9" s="177" t="s">
        <v>6</v>
      </c>
      <c r="AC9" s="177" t="s">
        <v>849</v>
      </c>
      <c r="AD9" s="177" t="s">
        <v>97</v>
      </c>
      <c r="AE9" s="177" t="s">
        <v>6</v>
      </c>
      <c r="AF9" s="177" t="s">
        <v>849</v>
      </c>
      <c r="AG9" s="177" t="s">
        <v>97</v>
      </c>
      <c r="AH9" s="177" t="s">
        <v>6</v>
      </c>
      <c r="AI9" s="177" t="s">
        <v>849</v>
      </c>
      <c r="AJ9" s="177" t="s">
        <v>97</v>
      </c>
      <c r="AK9" s="177" t="s">
        <v>6</v>
      </c>
      <c r="AL9" s="177" t="s">
        <v>849</v>
      </c>
      <c r="AM9" s="177" t="s">
        <v>97</v>
      </c>
      <c r="AN9" s="177" t="s">
        <v>6</v>
      </c>
      <c r="AO9" s="177" t="s">
        <v>849</v>
      </c>
      <c r="AP9" s="177" t="s">
        <v>97</v>
      </c>
      <c r="AQ9" s="177" t="s">
        <v>6</v>
      </c>
      <c r="AR9" s="177" t="s">
        <v>849</v>
      </c>
      <c r="AS9" s="177" t="s">
        <v>97</v>
      </c>
      <c r="AT9" s="177" t="s">
        <v>6</v>
      </c>
      <c r="AU9" s="177" t="s">
        <v>849</v>
      </c>
      <c r="AV9" s="177" t="s">
        <v>97</v>
      </c>
      <c r="AW9" s="177" t="s">
        <v>6</v>
      </c>
      <c r="AX9" s="177" t="s">
        <v>849</v>
      </c>
      <c r="AY9" s="177" t="s">
        <v>97</v>
      </c>
      <c r="AZ9" s="177" t="s">
        <v>6</v>
      </c>
      <c r="BA9" s="177" t="s">
        <v>849</v>
      </c>
      <c r="BB9" s="177" t="s">
        <v>97</v>
      </c>
      <c r="BC9" s="177" t="s">
        <v>6</v>
      </c>
      <c r="BD9" s="177" t="s">
        <v>849</v>
      </c>
      <c r="BE9" s="177" t="s">
        <v>97</v>
      </c>
      <c r="BF9" s="177" t="s">
        <v>6</v>
      </c>
      <c r="BG9" s="177" t="s">
        <v>849</v>
      </c>
      <c r="BH9" s="177" t="s">
        <v>97</v>
      </c>
      <c r="BI9" s="177" t="s">
        <v>6</v>
      </c>
      <c r="BJ9" s="177" t="s">
        <v>849</v>
      </c>
      <c r="BK9" s="177" t="s">
        <v>97</v>
      </c>
      <c r="BL9" s="177" t="s">
        <v>6</v>
      </c>
      <c r="BM9" s="177" t="s">
        <v>849</v>
      </c>
      <c r="BN9" s="177" t="s">
        <v>97</v>
      </c>
      <c r="BO9" s="177" t="s">
        <v>6</v>
      </c>
    </row>
    <row r="10" spans="1:67" ht="34.5" customHeight="1" x14ac:dyDescent="0.25">
      <c r="A10" s="165" t="s">
        <v>209</v>
      </c>
      <c r="B10" s="178">
        <f>E10+H10+K10+N10+Q10+T10+W10+Z10+AC10+AF10+AI10+AL10+AO10+AR10+AU10+AX10+BA10+BD10+BG10+BJ10+BM10</f>
        <v>17375406.882500004</v>
      </c>
      <c r="C10" s="178">
        <f>F10+I10+L10+O10+R10+U10+X10+AA10+AD10+AG10+AJ10+AM10+AP10+AS10+AV10+AY10+BB10+BE10+BH10+BK10+BN10</f>
        <v>12300181.551010003</v>
      </c>
      <c r="D10" s="178">
        <f t="shared" ref="D10:D392" si="0">C10/B10*100</f>
        <v>70.790754047885812</v>
      </c>
      <c r="E10" s="178">
        <f t="shared" ref="E10:F11" si="1">E13+E17+E26+E40+E54+E58+E75+E81+E97+E102+E114+E123+E137+E149+E160+E172+E184+E197+E201+E213+E221+E228+E240+E253+E267+E274+E284+E294+E304+E313+E321+E331+E342+E350+E359+E372+E381</f>
        <v>48620.700000000026</v>
      </c>
      <c r="F10" s="178">
        <f t="shared" si="1"/>
        <v>28735.59994</v>
      </c>
      <c r="G10" s="178">
        <f>F10/E10*100</f>
        <v>59.101575954274587</v>
      </c>
      <c r="H10" s="178">
        <f t="shared" ref="H10:I10" si="2">H13+H17+H26+H40+H54+H58+H75+H81+H97+H102+H114+H123+H137+H149+H160+H172+H184+H197+H201+H213+H221+H228+H240+H253+H267+H274+H284+H294+H304+H313+H321+H331+H342+H350+H359+H372+H381</f>
        <v>12571.300000000003</v>
      </c>
      <c r="I10" s="178">
        <f t="shared" si="2"/>
        <v>8632.2167300000001</v>
      </c>
      <c r="J10" s="178">
        <f>I10/H10*100</f>
        <v>68.666062618822224</v>
      </c>
      <c r="K10" s="178">
        <f t="shared" ref="K10:L10" si="3">K13+K17+K26+K40+K54+K58+K75+K81+K97+K102+K114+K123+K137+K149+K160+K172+K184+K197+K201+K213+K221+K228+K240+K253+K267+K274+K284+K294+K304+K313+K321+K331+K342+K350+K359+K372+K381</f>
        <v>288541.59999999998</v>
      </c>
      <c r="L10" s="178">
        <f t="shared" si="3"/>
        <v>194040.8523</v>
      </c>
      <c r="M10" s="178">
        <f>L10/K10*100</f>
        <v>67.248830775181119</v>
      </c>
      <c r="N10" s="178">
        <f t="shared" ref="N10:O11" si="4">N13+N17+N26+N40+N54+N58+N75+N81+N97+N102+N114+N123+N137+N149+N160+N172+N184+N197+N201+N213+N221+N228+N240+N253+N267+N274+N284+N294+N304+N313+N321+N331+N342+N350+N359+N372+N381</f>
        <v>3689495.9224999999</v>
      </c>
      <c r="O10" s="178">
        <f t="shared" si="4"/>
        <v>2627998.7581099998</v>
      </c>
      <c r="P10" s="178">
        <f>O10/N10*100</f>
        <v>71.229208903130314</v>
      </c>
      <c r="Q10" s="178">
        <f t="shared" ref="Q10:R11" si="5">Q13+Q17+Q26+Q40+Q54+Q58+Q75+Q81+Q97+Q102+Q114+Q123+Q137+Q149+Q160+Q172+Q184+Q197+Q201+Q213+Q221+Q228+Q240+Q253+Q267+Q274+Q284+Q294+Q304+Q313+Q321+Q331+Q342+Q350+Q359+Q372+Q381</f>
        <v>236477.4</v>
      </c>
      <c r="R10" s="178">
        <f t="shared" si="5"/>
        <v>103995.40559999997</v>
      </c>
      <c r="S10" s="178">
        <f>R10/Q10*100</f>
        <v>43.976889800040077</v>
      </c>
      <c r="T10" s="178">
        <f t="shared" ref="T10:U11" si="6">T13+T17+T26+T40+T54+T58+T75+T81+T97+T102+T114+T123+T137+T149+T160+T172+T184+T197+T201+T213+T221+T228+T240+T253+T267+T274+T284+T294+T304+T313+T321+T331+T342+T350+T359+T372+T381</f>
        <v>10658.600000000002</v>
      </c>
      <c r="U10" s="178">
        <f t="shared" si="6"/>
        <v>7080.0206199999993</v>
      </c>
      <c r="V10" s="178">
        <f>U10/T10*100</f>
        <v>66.42542754207868</v>
      </c>
      <c r="W10" s="178">
        <f t="shared" ref="W10:X10" si="7">W13+W17+W26+W40+W54+W58+W75+W81+W97+W102+W114+W123+W137+W149+W160+W172+W184+W197+W201+W213+W221+W228+W240+W253+W267+W274+W284+W294+W304+W313+W321+W331+W342+W350+W359+W372+W381</f>
        <v>11714672.900000002</v>
      </c>
      <c r="X10" s="178">
        <f t="shared" si="7"/>
        <v>8395556.9303600006</v>
      </c>
      <c r="Y10" s="178">
        <f>X10/W10*100</f>
        <v>71.667019660105055</v>
      </c>
      <c r="Z10" s="178">
        <f t="shared" ref="Z10:AA11" si="8">Z13+Z17+Z26+Z40+Z54+Z58+Z75+Z81+Z97+Z102+Z114+Z123+Z137+Z149+Z160+Z172+Z184+Z197+Z201+Z213+Z221+Z228+Z240+Z253+Z267+Z274+Z284+Z294+Z304+Z313+Z321+Z331+Z342+Z350+Z359+Z372+Z381</f>
        <v>53890.900000000009</v>
      </c>
      <c r="AA10" s="178">
        <f t="shared" si="8"/>
        <v>37171.624949999998</v>
      </c>
      <c r="AB10" s="178">
        <f>AA10/Z10*100</f>
        <v>68.975698958451233</v>
      </c>
      <c r="AC10" s="178">
        <f t="shared" ref="AC10:AD11" si="9">AC13+AC17+AC26+AC40+AC54+AC58+AC75+AC81+AC97+AC102+AC114+AC123+AC137+AC149+AC160+AC172+AC184+AC197+AC201+AC213+AC221+AC228+AC240+AC253+AC267+AC274+AC284+AC294+AC304+AC313+AC321+AC331+AC342+AC350+AC359+AC372+AC381</f>
        <v>1118.7999999999997</v>
      </c>
      <c r="AD10" s="178">
        <f t="shared" si="9"/>
        <v>93.805480000000003</v>
      </c>
      <c r="AE10" s="178">
        <f>AD10/AC10*100</f>
        <v>8.3844726492670745</v>
      </c>
      <c r="AF10" s="178">
        <f t="shared" ref="AF10:AG11" si="10">AF13+AF17+AF26+AF40+AF54+AF58+AF75+AF81+AF97+AF102+AF114+AF123+AF137+AF149+AF160+AF172+AF184+AF197+AF201+AF213+AF221+AF228+AF240+AF253+AF267+AF274+AF284+AF294+AF304+AF313+AF321+AF331+AF342+AF350+AF359+AF372+AF381</f>
        <v>38380.1</v>
      </c>
      <c r="AG10" s="178">
        <f t="shared" si="10"/>
        <v>25627.634559999995</v>
      </c>
      <c r="AH10" s="178">
        <f>AG10/AF10*100</f>
        <v>66.773235504857979</v>
      </c>
      <c r="AI10" s="178">
        <f t="shared" ref="AI10:AJ11" si="11">AI13+AI17+AI26+AI40+AI54+AI58+AI75+AI81+AI97+AI102+AI114+AI123+AI137+AI149+AI160+AI172+AI184+AI197+AI201+AI213+AI221+AI228+AI240+AI253+AI267+AI274+AI284+AI294+AI304+AI313+AI321+AI331+AI342+AI350+AI359+AI372+AI381</f>
        <v>296968.39999999997</v>
      </c>
      <c r="AJ10" s="178">
        <f t="shared" si="11"/>
        <v>172087.74069000001</v>
      </c>
      <c r="AK10" s="178">
        <f>AJ10/AI10*100</f>
        <v>57.948165761070882</v>
      </c>
      <c r="AL10" s="178">
        <f t="shared" ref="AL10:AM11" si="12">AL13+AL17+AL26+AL40+AL54+AL58+AL75+AL81+AL97+AL102+AL114+AL123+AL137+AL149+AL160+AL172+AL184+AL197+AL201+AL213+AL221+AL228+AL240+AL253+AL267+AL274+AL284+AL294+AL304+AL313+AL321+AL331+AL342+AL350+AL359+AL372+AL381</f>
        <v>27290</v>
      </c>
      <c r="AM10" s="178">
        <f t="shared" si="12"/>
        <v>18861.10108</v>
      </c>
      <c r="AN10" s="178">
        <f>AM10/AL10*100</f>
        <v>69.11359868083548</v>
      </c>
      <c r="AO10" s="178">
        <f t="shared" ref="AO10:AP11" si="13">AO13+AO17+AO26+AO40+AO54+AO58+AO75+AO81+AO97+AO102+AO114+AO123+AO137+AO149+AO160+AO172+AO184+AO197+AO201+AO213+AO221+AO228+AO240+AO253+AO267+AO274+AO284+AO294+AO304+AO313+AO321+AO331+AO342+AO350+AO359+AO372+AO381</f>
        <v>17724.399999999998</v>
      </c>
      <c r="AP10" s="178">
        <f t="shared" si="13"/>
        <v>10934.03075</v>
      </c>
      <c r="AQ10" s="178">
        <f>AP10/AO10*100</f>
        <v>61.689144625488034</v>
      </c>
      <c r="AR10" s="178">
        <f t="shared" ref="AR10:AS11" si="14">AR13+AR17+AR26+AR40+AR54+AR58+AR75+AR81+AR97+AR102+AR114+AR123+AR137+AR149+AR160+AR172+AR184+AR197+AR201+AR213+AR221+AR228+AR240+AR253+AR267+AR274+AR284+AR294+AR304+AR313+AR321+AR331+AR342+AR350+AR359+AR372+AR381</f>
        <v>84120.959999999992</v>
      </c>
      <c r="AS10" s="178">
        <f t="shared" si="14"/>
        <v>63575.400000000009</v>
      </c>
      <c r="AT10" s="178">
        <f>AS10/AR10*100</f>
        <v>75.576170314746776</v>
      </c>
      <c r="AU10" s="178">
        <f t="shared" ref="AU10:AV10" si="15">AU13+AU17+AU26+AU40+AU54+AU58+AU75+AU81+AU97+AU102+AU114+AU123+AU137+AU149+AU160+AU172+AU184+AU197+AU201+AU213+AU221+AU228+AU240+AU253+AU267+AU274+AU284+AU294+AU304+AU313+AU321+AU331+AU342+AU350+AU359+AU372+AU381</f>
        <v>19342.5</v>
      </c>
      <c r="AV10" s="178">
        <f t="shared" si="15"/>
        <v>12413.857269999999</v>
      </c>
      <c r="AW10" s="178">
        <f>AV10/AU10*100</f>
        <v>64.179176786868283</v>
      </c>
      <c r="AX10" s="178">
        <f t="shared" ref="AX10:AY11" si="16">AX13+AX17+AX26+AX40+AX54+AX58+AX75+AX81+AX97+AX102+AX114+AX123+AX137+AX149+AX160+AX172+AX184+AX197+AX201+AX213+AX221+AX228+AX240+AX253+AX267+AX274+AX284+AX294+AX304+AX313+AX321+AX331+AX342+AX350+AX359+AX372+AX381</f>
        <v>57576.999999999993</v>
      </c>
      <c r="AY10" s="178">
        <f t="shared" si="16"/>
        <v>36744.502960000005</v>
      </c>
      <c r="AZ10" s="178">
        <f>AY10/AX10*100</f>
        <v>63.818022752140621</v>
      </c>
      <c r="BA10" s="178">
        <f t="shared" ref="BA10:BB11" si="17">BA13+BA17+BA26+BA40+BA54+BA58+BA75+BA81+BA97+BA102+BA114+BA123+BA137+BA149+BA160+BA172+BA184+BA197+BA201+BA213+BA221+BA228+BA240+BA253+BA267+BA274+BA284+BA294+BA304+BA313+BA321+BA331+BA342+BA350+BA359+BA372+BA381</f>
        <v>748136.59999999963</v>
      </c>
      <c r="BB10" s="178">
        <f t="shared" si="17"/>
        <v>544628.07704</v>
      </c>
      <c r="BC10" s="178">
        <f>BB10/BA10*100</f>
        <v>72.797945861758436</v>
      </c>
      <c r="BD10" s="178">
        <f t="shared" ref="BD10:BE11" si="18">BD13+BD17+BD26+BD40+BD54+BD58+BD75+BD81+BD97+BD102+BD114+BD123+BD137+BD149+BD160+BD172+BD184+BD197+BD201+BD213+BD221+BD228+BD240+BD253+BD267+BD274+BD284+BD294+BD304+BD313+BD321+BD331+BD342+BD350+BD359+BD372+BD381</f>
        <v>22717.1</v>
      </c>
      <c r="BE10" s="178">
        <f t="shared" si="18"/>
        <v>10055.75186</v>
      </c>
      <c r="BF10" s="178">
        <f>BE10/BD10*100</f>
        <v>44.265121252272522</v>
      </c>
      <c r="BG10" s="178">
        <f>BG13+BG17+BG26+BG40+BG54+BG58+BG75+BG81+BG97+BG102+BG114+BG123+BG137+BG149+BG160+BG172+BG184+BG197+BG201+BG213+BG221+BG228+BG240+BG253+BG267+BG274+BG284+BG294+BG304+BG313+BG321+BG331+BG342+BG350+BG359+BG372+BG381</f>
        <v>175.8</v>
      </c>
      <c r="BH10" s="178">
        <f>BH13+BH17+BH26+BH40+BH54+BH58+BH75+BH81+BH97+BH102+BH114+BH123+BH137+BH149+BH160+BH172+BH184+BH197+BH201+BH213+BH221+BH228+BH240+BH253+BH267+BH274+BH284+BH294+BH304+BH313+BH321+BH331+BH342+BH350+BH359+BH372+BH381</f>
        <v>173.7895</v>
      </c>
      <c r="BI10" s="178">
        <f>BH10/BG10*100</f>
        <v>98.856370875995452</v>
      </c>
      <c r="BJ10" s="178">
        <f>BJ13+BJ17+BJ26+BJ40+BJ54+BJ58+BJ75+BJ81+BJ97+BJ102+BJ114+BJ123+BJ137+BJ149+BJ160+BJ172+BJ184+BJ197+BJ201+BJ213+BJ221+BJ228+BJ240+BJ253+BJ267+BJ274+BJ284+BJ294+BJ304+BJ313+BJ321+BJ331+BJ342+BJ350+BJ359+BJ372+BJ381</f>
        <v>1174.5</v>
      </c>
      <c r="BK10" s="178">
        <f>BK13+BK17+BK26+BK40+BK54+BK58+BK75+BK81+BK97+BK102+BK114+BK123+BK137+BK149+BK160+BK172+BK184+BK197+BK201+BK213+BK221+BK228+BK240+BK253+BK267+BK274+BK284+BK294+BK304+BK313+BK321+BK331+BK342+BK350+BK359+BK372+BK381</f>
        <v>765.55439999999999</v>
      </c>
      <c r="BL10" s="178">
        <f>BK10/BJ10*100</f>
        <v>65.181302681992335</v>
      </c>
      <c r="BM10" s="178">
        <f t="shared" ref="BM10:BN10" si="19">BM13+BM17+BM26+BM40+BM54+BM58+BM75+BM81+BM97+BM102+BM114+BM123+BM137+BM149+BM160+BM172+BM184+BM197+BM201+BM213+BM221+BM228+BM240+BM253+BM267+BM274+BM284+BM294+BM304+BM313+BM321+BM331+BM342+BM350+BM359+BM372+BM381</f>
        <v>5751.4</v>
      </c>
      <c r="BN10" s="178">
        <f t="shared" si="19"/>
        <v>1008.8968100000002</v>
      </c>
      <c r="BO10" s="178">
        <f>BN10/BM10*100</f>
        <v>17.541760440936123</v>
      </c>
    </row>
    <row r="11" spans="1:67" ht="30.75" customHeight="1" x14ac:dyDescent="0.25">
      <c r="A11" s="165" t="s">
        <v>208</v>
      </c>
      <c r="B11" s="178">
        <f t="shared" ref="B11:B12" si="20">E11+H11+K11+N11+Q11+T11+W11+Z11+AC11+AF11+AI11+AL11+AO11+AR11+AU11+AX11+BA11+BD11+BG11+BJ11+BM11</f>
        <v>17317829.882500004</v>
      </c>
      <c r="C11" s="178">
        <f t="shared" ref="C11:C12" si="21">F11+I11+L11+O11+R11+U11+X11+AA11+AD11+AG11+AJ11+AM11+AP11+AS11+AV11+AY11+BB11+BE11+BH11+BK11+BN11</f>
        <v>12263437.048050003</v>
      </c>
      <c r="D11" s="178">
        <f t="shared" si="0"/>
        <v>70.813936453102826</v>
      </c>
      <c r="E11" s="178">
        <f t="shared" si="1"/>
        <v>48620.700000000026</v>
      </c>
      <c r="F11" s="178">
        <f t="shared" si="1"/>
        <v>28735.59994</v>
      </c>
      <c r="G11" s="178">
        <f t="shared" ref="G11" si="22">F11/E11*100</f>
        <v>59.101575954274587</v>
      </c>
      <c r="H11" s="178">
        <f>H14+H18+H27+H41+H55+H59+H76+H82+H98+H103+H115+H124+H138+H150+H161+H173+H185+H198+H202+H214+H222+H229+H241+H254+H268+H275+H285+H295+H305+H314+H322+H332+H343+H351+H360+H373+H382</f>
        <v>12571.300000000003</v>
      </c>
      <c r="I11" s="178">
        <f>I14+I18+I27+I41+I55+I59+I76+I82+I98+I103+I115+I124+I138+I150+I161+I173+I185+I198+I202+I214+I222+I229+I241+I254+I268+I275+I285+I295+I305+I314+I322+I332+I343+I351+I360+I373+I382</f>
        <v>8632.2167300000001</v>
      </c>
      <c r="J11" s="178">
        <f>I11/H11*100</f>
        <v>68.666062618822224</v>
      </c>
      <c r="K11" s="178">
        <f>K14+K18+K27+K41+K55+K59+K76+K82+K98+K103+K115+K124+K138+K150+K161+K173+K185+K198+K202+K214+K222+K229+K241+K254+K268+K275+K285+K295+K305+K314+K322+K332+K343+K351+K360+K373+K382</f>
        <v>288541.59999999998</v>
      </c>
      <c r="L11" s="178">
        <f>L14+L18+L27+L41+L55+L59+L76+L82+L98+L103+L115+L124+L138+L150+L161+L173+L185+L198+L202+L214+L222+L229+L241+L254+L268+L275+L285+L295+L305+L314+L322+L332+L343+L351+L360+L373+L382</f>
        <v>194040.8523</v>
      </c>
      <c r="M11" s="178">
        <f>L11/K11*100</f>
        <v>67.248830775181119</v>
      </c>
      <c r="N11" s="178">
        <f t="shared" si="4"/>
        <v>3689495.9224999999</v>
      </c>
      <c r="O11" s="178">
        <f t="shared" si="4"/>
        <v>2627998.7581099998</v>
      </c>
      <c r="P11" s="178">
        <f>O11/N11*100</f>
        <v>71.229208903130314</v>
      </c>
      <c r="Q11" s="178">
        <f t="shared" si="5"/>
        <v>236477.4</v>
      </c>
      <c r="R11" s="178">
        <f t="shared" si="5"/>
        <v>103995.40559999997</v>
      </c>
      <c r="S11" s="178">
        <f>R11/Q11*100</f>
        <v>43.976889800040077</v>
      </c>
      <c r="T11" s="178">
        <f t="shared" si="6"/>
        <v>10658.600000000002</v>
      </c>
      <c r="U11" s="178">
        <f t="shared" si="6"/>
        <v>7080.0206199999993</v>
      </c>
      <c r="V11" s="178">
        <f>U11/T11*100</f>
        <v>66.42542754207868</v>
      </c>
      <c r="W11" s="178">
        <f>W14+W18+W27+W41+W55+W59+W76+W82+W98+W103+W115+W124+W138+W150+W161+W173+W185+W198+W202+W214+W222+W229+W241+W254+W268+W275+W285+W295+W305+W314+W322+W332+W343+W351+W360+W373+W382</f>
        <v>11714672.900000002</v>
      </c>
      <c r="X11" s="178">
        <f>X14+X18+X27+X41+X55+X59+X76+X82+X98+X103+X115+X124+X138+X150+X161+X173+X185+X198+X202+X214+X222+X229+X241+X254+X268+X275+X285+X295+X305+X314+X322+X332+X343+X351+X360+X373+X382</f>
        <v>8395556.9303600006</v>
      </c>
      <c r="Y11" s="178">
        <f>X11/W11*100</f>
        <v>71.667019660105055</v>
      </c>
      <c r="Z11" s="178">
        <f t="shared" si="8"/>
        <v>53890.900000000009</v>
      </c>
      <c r="AA11" s="178">
        <f t="shared" si="8"/>
        <v>37171.624949999998</v>
      </c>
      <c r="AB11" s="178">
        <f>AA11/Z11*100</f>
        <v>68.975698958451233</v>
      </c>
      <c r="AC11" s="178">
        <f t="shared" si="9"/>
        <v>1118.7999999999997</v>
      </c>
      <c r="AD11" s="178">
        <f t="shared" si="9"/>
        <v>93.805480000000003</v>
      </c>
      <c r="AE11" s="178">
        <f>AD11/AC11*100</f>
        <v>8.3844726492670745</v>
      </c>
      <c r="AF11" s="178">
        <f t="shared" si="10"/>
        <v>38380.1</v>
      </c>
      <c r="AG11" s="178">
        <f t="shared" si="10"/>
        <v>25627.634559999995</v>
      </c>
      <c r="AH11" s="178">
        <f>AG11/AF11*100</f>
        <v>66.773235504857979</v>
      </c>
      <c r="AI11" s="178">
        <f t="shared" si="11"/>
        <v>296968.39999999997</v>
      </c>
      <c r="AJ11" s="178">
        <f t="shared" si="11"/>
        <v>172087.74069000001</v>
      </c>
      <c r="AK11" s="178">
        <f>AJ11/AI11*100</f>
        <v>57.948165761070882</v>
      </c>
      <c r="AL11" s="178">
        <f t="shared" si="12"/>
        <v>27290</v>
      </c>
      <c r="AM11" s="178">
        <f t="shared" si="12"/>
        <v>18861.10108</v>
      </c>
      <c r="AN11" s="178">
        <f>AM11/AL11*100</f>
        <v>69.11359868083548</v>
      </c>
      <c r="AO11" s="178">
        <f t="shared" si="13"/>
        <v>17724.399999999998</v>
      </c>
      <c r="AP11" s="178">
        <f t="shared" si="13"/>
        <v>10934.03075</v>
      </c>
      <c r="AQ11" s="178">
        <f>AP11/AO11*100</f>
        <v>61.689144625488034</v>
      </c>
      <c r="AR11" s="178">
        <f t="shared" si="14"/>
        <v>84120.959999999992</v>
      </c>
      <c r="AS11" s="178">
        <f t="shared" si="14"/>
        <v>63575.400000000009</v>
      </c>
      <c r="AT11" s="178">
        <f>AS11/AR11*100</f>
        <v>75.576170314746776</v>
      </c>
      <c r="AU11" s="178">
        <f>AU14+AU18+AU27+AU41+AU55+AU59+AU76+AU82+AU98+AU103+AU115+AU124+AU138+AU150+AU161+AU173+AU185+AU198+AU202+AU214+AU222+AU229+AU241+AU254+AU268+AU275+AU285+AU295+AU305+AU314+AU322+AU332+AU343+AU351+AU360+AU373+AU382</f>
        <v>19342.5</v>
      </c>
      <c r="AV11" s="178">
        <f>AV14+AV18+AV27+AV41+AV55+AV59+AV76+AV82+AV98+AV103+AV115+AV124+AV138+AV150+AV161+AV173+AV185+AV198+AV202+AV214+AV222+AV229+AV241+AV254+AV268+AV275+AV285+AV295+AV305+AV314+AV322+AV332+AV343+AV351+AV360+AV373+AV382</f>
        <v>12413.857269999999</v>
      </c>
      <c r="AW11" s="178">
        <f>AV11/AU11*100</f>
        <v>64.179176786868283</v>
      </c>
      <c r="AX11" s="178">
        <f t="shared" si="16"/>
        <v>0</v>
      </c>
      <c r="AY11" s="178">
        <f t="shared" si="16"/>
        <v>0</v>
      </c>
      <c r="AZ11" s="178"/>
      <c r="BA11" s="178">
        <f t="shared" si="17"/>
        <v>748136.59999999963</v>
      </c>
      <c r="BB11" s="178">
        <f t="shared" si="17"/>
        <v>544628.07704</v>
      </c>
      <c r="BC11" s="178">
        <f>BB11/BA11*100</f>
        <v>72.797945861758436</v>
      </c>
      <c r="BD11" s="178">
        <f t="shared" si="18"/>
        <v>22717.1</v>
      </c>
      <c r="BE11" s="178">
        <f t="shared" si="18"/>
        <v>10055.75186</v>
      </c>
      <c r="BF11" s="178">
        <f t="shared" ref="BF11" si="23">BE11/BD11*100</f>
        <v>44.265121252272522</v>
      </c>
      <c r="BG11" s="178">
        <f>BG14+BG18+BG27+BG41+BG55+BG59+BG76+BG82+BG98+BG103+BG115+BG124+BG138+BG150+BG161+BG173+BG185+BG198+BG202+BG214+BG222+BG229+BG241+BG254+BG268+BG275+BG285+BG295+BG305+BG314+BG322+BG332+BG343+BG351+BG360+BG373+BG382</f>
        <v>175.8</v>
      </c>
      <c r="BH11" s="178">
        <f>BH14+BH18+BH27+BH41+BH55+BH59+BH76+BH82+BH98+BH103+BH115+BH124+BH138+BH150+BH161+BH173+BH185+BH198+BH202+BH214+BH222+BH229+BH241+BH254+BH268+BH275+BH285+BH295+BH305+BH314+BH322+BH332+BH343+BH351+BH360+BH373+BH382</f>
        <v>173.7895</v>
      </c>
      <c r="BI11" s="178">
        <f>BH11/BG11*100</f>
        <v>98.856370875995452</v>
      </c>
      <c r="BJ11" s="178">
        <f>BJ14+BJ18+BJ27+BJ41+BJ55+BJ59+BJ76+BJ82+BJ98+BJ103+BJ115+BJ124+BJ138+BJ150+BJ161+BJ173+BJ185+BJ198+BJ202+BJ214+BJ222+BJ229+BJ241+BJ254+BJ268+BJ275+BJ285+BJ295+BJ305+BJ314+BJ322+BJ332+BJ343+BJ351+BJ360+BJ373+BJ382</f>
        <v>1174.5</v>
      </c>
      <c r="BK11" s="178">
        <f>BK14+BK18+BK27+BK41+BK55+BK59+BK76+BK82+BK98+BK103+BK115+BK124+BK138+BK150+BK161+BK173+BK185+BK198+BK202+BK214+BK222+BK229+BK241+BK254+BK268+BK275+BK285+BK295+BK305+BK314+BK322+BK332+BK343+BK351+BK360+BK373+BK382</f>
        <v>765.55439999999999</v>
      </c>
      <c r="BL11" s="178">
        <f>BK11/BJ11*100</f>
        <v>65.181302681992335</v>
      </c>
      <c r="BM11" s="178">
        <f t="shared" ref="BM11:BN11" si="24">BM14+BM18+BM27+BM41+BM55+BM59+BM76+BM82+BM98+BM103+BM115+BM124+BM138+BM150+BM161+BM173+BM185+BM198+BM202+BM214+BM222+BM229+BM241+BM254+BM268+BM275+BM285+BM295+BM305+BM314+BM322+BM332+BM343+BM351+BM360+BM373+BM382</f>
        <v>5751.4</v>
      </c>
      <c r="BN11" s="178">
        <f t="shared" si="24"/>
        <v>1008.8968100000002</v>
      </c>
      <c r="BO11" s="178">
        <f t="shared" ref="BO11" si="25">BN11/BM11*100</f>
        <v>17.541760440936123</v>
      </c>
    </row>
    <row r="12" spans="1:67" ht="24" customHeight="1" x14ac:dyDescent="0.25">
      <c r="A12" s="165" t="s">
        <v>103</v>
      </c>
      <c r="B12" s="178">
        <f t="shared" si="20"/>
        <v>57576.999999999993</v>
      </c>
      <c r="C12" s="178">
        <f t="shared" si="21"/>
        <v>36744.502960000005</v>
      </c>
      <c r="D12" s="178">
        <f t="shared" si="0"/>
        <v>63.818022752140621</v>
      </c>
      <c r="E12" s="178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178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178"/>
      <c r="H12" s="178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178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178"/>
      <c r="K12" s="178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178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178"/>
      <c r="N12" s="178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178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178"/>
      <c r="Q12" s="178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178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178"/>
      <c r="T12" s="178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178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178"/>
      <c r="W12" s="178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178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178"/>
      <c r="Z12" s="178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178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178"/>
      <c r="AC12" s="178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178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178"/>
      <c r="AF12" s="178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178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178"/>
      <c r="AI12" s="178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178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178"/>
      <c r="AL12" s="178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178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178"/>
      <c r="AO12" s="178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178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178"/>
      <c r="AR12" s="178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178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178"/>
      <c r="AU12" s="178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178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178"/>
      <c r="AX12" s="178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57576.999999999993</v>
      </c>
      <c r="AY12" s="178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36744.502960000005</v>
      </c>
      <c r="AZ12" s="178">
        <f t="shared" ref="AZ12:AZ13" si="26">AY12/AX12*100</f>
        <v>63.818022752140621</v>
      </c>
      <c r="BA12" s="178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178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178"/>
      <c r="BD12" s="178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178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178"/>
      <c r="BG12" s="178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178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178"/>
      <c r="BJ12" s="178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178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178"/>
      <c r="BM12" s="178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178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178"/>
    </row>
    <row r="13" spans="1:67" s="51" customFormat="1" ht="30.75" customHeight="1" x14ac:dyDescent="0.25">
      <c r="A13" s="166" t="s">
        <v>198</v>
      </c>
      <c r="B13" s="134">
        <f>E13+H13+K13+N13+Q13+T13+W13+Z13+AC13+AF13+AI13+AL13+AO13+AR13+AU13+AX13+BA13+BD13+BG13+BJ13+BM13</f>
        <v>257310.08500000002</v>
      </c>
      <c r="C13" s="134">
        <f>F13+I13+L13+O13+R13+U13+X13+AA13+AD13+AG13+AJ13+AM13+AP13+AS13+AV13+AY13+BB13+BE13+BH13+BK13+BN13</f>
        <v>173183.58332999996</v>
      </c>
      <c r="D13" s="49">
        <f t="shared" si="0"/>
        <v>67.305400536477194</v>
      </c>
      <c r="E13" s="134">
        <f>SUM(E14:E16)</f>
        <v>589.5</v>
      </c>
      <c r="F13" s="134">
        <f t="shared" ref="F13:BE13" si="27">SUM(F14:F16)</f>
        <v>372.97203999999999</v>
      </c>
      <c r="G13" s="49">
        <f>F13/E13*100</f>
        <v>63.26921798134012</v>
      </c>
      <c r="H13" s="134">
        <f t="shared" si="27"/>
        <v>120.1</v>
      </c>
      <c r="I13" s="134">
        <f t="shared" si="27"/>
        <v>62.372680000000003</v>
      </c>
      <c r="J13" s="49">
        <f t="shared" ref="J13:J17" si="28">I13/H13*100</f>
        <v>51.933955037468785</v>
      </c>
      <c r="K13" s="134">
        <f t="shared" si="27"/>
        <v>1698.3</v>
      </c>
      <c r="L13" s="134">
        <f t="shared" si="27"/>
        <v>271.14961999999997</v>
      </c>
      <c r="M13" s="49">
        <f t="shared" ref="M13:M17" si="29">L13/K13*100</f>
        <v>15.965943590649474</v>
      </c>
      <c r="N13" s="134">
        <f t="shared" si="27"/>
        <v>30720.584999999999</v>
      </c>
      <c r="O13" s="134">
        <f t="shared" si="27"/>
        <v>20223.995729999999</v>
      </c>
      <c r="P13" s="49">
        <f t="shared" ref="P13:P392" si="30">O13/N13*100</f>
        <v>65.832065795622057</v>
      </c>
      <c r="Q13" s="134">
        <f t="shared" si="27"/>
        <v>3972.4</v>
      </c>
      <c r="R13" s="134">
        <f t="shared" si="27"/>
        <v>1770.1968700000002</v>
      </c>
      <c r="S13" s="49">
        <f>R13/Q13*100</f>
        <v>44.562402326049749</v>
      </c>
      <c r="T13" s="134">
        <f t="shared" si="27"/>
        <v>132.69999999999999</v>
      </c>
      <c r="U13" s="134">
        <f t="shared" si="27"/>
        <v>81.38327000000001</v>
      </c>
      <c r="V13" s="49">
        <f>U13/T13*100</f>
        <v>61.328764129615685</v>
      </c>
      <c r="W13" s="134">
        <f t="shared" si="27"/>
        <v>204553</v>
      </c>
      <c r="X13" s="134">
        <f t="shared" si="27"/>
        <v>139700.99387000001</v>
      </c>
      <c r="Y13" s="49">
        <f t="shared" ref="Y13:Y17" si="31">X13/W13*100</f>
        <v>68.295744315654133</v>
      </c>
      <c r="Z13" s="134">
        <f t="shared" si="27"/>
        <v>453.1</v>
      </c>
      <c r="AA13" s="134">
        <f t="shared" si="27"/>
        <v>325.55250999999998</v>
      </c>
      <c r="AB13" s="48">
        <f>AA13/Z13*100</f>
        <v>71.850035312293087</v>
      </c>
      <c r="AC13" s="134">
        <f t="shared" si="27"/>
        <v>0</v>
      </c>
      <c r="AD13" s="134">
        <f t="shared" si="27"/>
        <v>0</v>
      </c>
      <c r="AE13" s="134">
        <f t="shared" si="27"/>
        <v>0</v>
      </c>
      <c r="AF13" s="134">
        <f t="shared" si="27"/>
        <v>453.1</v>
      </c>
      <c r="AG13" s="134">
        <f t="shared" si="27"/>
        <v>333.68394000000001</v>
      </c>
      <c r="AH13" s="134">
        <f t="shared" si="27"/>
        <v>73.644656808651504</v>
      </c>
      <c r="AI13" s="134">
        <f t="shared" si="27"/>
        <v>577.5</v>
      </c>
      <c r="AJ13" s="134">
        <f t="shared" si="27"/>
        <v>209.83039000000002</v>
      </c>
      <c r="AK13" s="134">
        <f t="shared" si="27"/>
        <v>36.334266666666672</v>
      </c>
      <c r="AL13" s="134">
        <f t="shared" si="27"/>
        <v>453.1</v>
      </c>
      <c r="AM13" s="134">
        <f t="shared" si="27"/>
        <v>337.58332999999999</v>
      </c>
      <c r="AN13" s="134">
        <f t="shared" si="27"/>
        <v>74.505259324652386</v>
      </c>
      <c r="AO13" s="134">
        <f t="shared" si="27"/>
        <v>453.1</v>
      </c>
      <c r="AP13" s="134">
        <f t="shared" ref="AP13" si="32">SUM(AP14:AP16)</f>
        <v>310.34109999999998</v>
      </c>
      <c r="AQ13" s="134">
        <f t="shared" si="27"/>
        <v>68.492849260648853</v>
      </c>
      <c r="AR13" s="134">
        <f t="shared" si="27"/>
        <v>846.5</v>
      </c>
      <c r="AS13" s="134">
        <f t="shared" si="27"/>
        <v>634.5</v>
      </c>
      <c r="AT13" s="49">
        <f t="shared" ref="AT13:AT17" si="33">AS13/AR13*100</f>
        <v>74.955699940933258</v>
      </c>
      <c r="AU13" s="134">
        <f t="shared" si="27"/>
        <v>0</v>
      </c>
      <c r="AV13" s="134">
        <f t="shared" ref="AV13" si="34">SUM(AV14:AV16)</f>
        <v>0</v>
      </c>
      <c r="AW13" s="134">
        <f t="shared" si="27"/>
        <v>0</v>
      </c>
      <c r="AX13" s="134">
        <f t="shared" si="27"/>
        <v>1109.4000000000001</v>
      </c>
      <c r="AY13" s="134">
        <f t="shared" si="27"/>
        <v>683.39285000000007</v>
      </c>
      <c r="AZ13" s="48">
        <f t="shared" si="26"/>
        <v>61.600220840093748</v>
      </c>
      <c r="BA13" s="134">
        <f t="shared" si="27"/>
        <v>10959.2</v>
      </c>
      <c r="BB13" s="134">
        <f t="shared" si="27"/>
        <v>7815.9059999999999</v>
      </c>
      <c r="BC13" s="49">
        <f t="shared" ref="BC13:BC360" si="35">BB13/BA13*100</f>
        <v>71.31821665815022</v>
      </c>
      <c r="BD13" s="134">
        <f t="shared" si="27"/>
        <v>187.1</v>
      </c>
      <c r="BE13" s="134">
        <f t="shared" si="27"/>
        <v>36.875</v>
      </c>
      <c r="BF13" s="49">
        <f>BE13/BD13*100</f>
        <v>19.70871191876002</v>
      </c>
      <c r="BG13" s="134">
        <f t="shared" ref="BG13" si="36">SUM(BG14:BG16)</f>
        <v>1.5</v>
      </c>
      <c r="BH13" s="134">
        <f t="shared" ref="BH13" si="37">SUM(BH14:BH16)</f>
        <v>1.5</v>
      </c>
      <c r="BI13" s="49">
        <f t="shared" ref="BI13:BI14" si="38">BH13/BG13*100</f>
        <v>100</v>
      </c>
      <c r="BJ13" s="134"/>
      <c r="BK13" s="134"/>
      <c r="BL13" s="49"/>
      <c r="BM13" s="134">
        <f>SUM(BM14:BM16)</f>
        <v>29.9</v>
      </c>
      <c r="BN13" s="134">
        <f t="shared" ref="BN13" si="39">SUM(BN14:BN16)</f>
        <v>11.35413</v>
      </c>
      <c r="BO13" s="49">
        <f>BN13/BM13*100</f>
        <v>37.973678929765889</v>
      </c>
    </row>
    <row r="14" spans="1:67" ht="30" customHeight="1" x14ac:dyDescent="0.25">
      <c r="A14" s="167" t="s">
        <v>197</v>
      </c>
      <c r="B14" s="50">
        <f t="shared" ref="B14:B77" si="40">E14+H14+K14+N14+Q14+T14+W14+Z14+AC14+AF14+AI14+AL14+AO14+AR14+AU14+AX14+BA14+BD14+BG14+BJ14+BM14</f>
        <v>256200.68500000003</v>
      </c>
      <c r="C14" s="50">
        <f t="shared" ref="C14:C77" si="41">F14+I14+L14+O14+R14+U14+X14+AA14+AD14+AG14+AJ14+AM14+AP14+AS14+AV14+AY14+BB14+BE14+BH14+BK14+BN14</f>
        <v>172500.19047999996</v>
      </c>
      <c r="D14" s="46">
        <f t="shared" si="0"/>
        <v>67.330105101007035</v>
      </c>
      <c r="E14" s="46">
        <v>589.5</v>
      </c>
      <c r="F14" s="46">
        <v>372.97203999999999</v>
      </c>
      <c r="G14" s="46">
        <f>F14/E14*100</f>
        <v>63.26921798134012</v>
      </c>
      <c r="H14" s="46">
        <v>120.1</v>
      </c>
      <c r="I14" s="46">
        <v>62.372680000000003</v>
      </c>
      <c r="J14" s="46">
        <f t="shared" si="28"/>
        <v>51.933955037468785</v>
      </c>
      <c r="K14" s="46">
        <v>1698.3</v>
      </c>
      <c r="L14" s="46">
        <v>271.14961999999997</v>
      </c>
      <c r="M14" s="46">
        <f t="shared" si="29"/>
        <v>15.965943590649474</v>
      </c>
      <c r="N14" s="46">
        <v>30720.584999999999</v>
      </c>
      <c r="O14" s="46">
        <v>20223.995729999999</v>
      </c>
      <c r="P14" s="46">
        <f t="shared" si="30"/>
        <v>65.832065795622057</v>
      </c>
      <c r="Q14" s="46">
        <v>3972.4</v>
      </c>
      <c r="R14" s="46">
        <v>1770.1968700000002</v>
      </c>
      <c r="S14" s="46">
        <f>R14/Q14*100</f>
        <v>44.562402326049749</v>
      </c>
      <c r="T14" s="46">
        <v>132.69999999999999</v>
      </c>
      <c r="U14" s="46">
        <v>81.38327000000001</v>
      </c>
      <c r="V14" s="46">
        <f>U14/T14*100</f>
        <v>61.328764129615685</v>
      </c>
      <c r="W14" s="46">
        <v>204553</v>
      </c>
      <c r="X14" s="46">
        <v>139700.99387000001</v>
      </c>
      <c r="Y14" s="46">
        <f t="shared" si="31"/>
        <v>68.295744315654133</v>
      </c>
      <c r="Z14" s="46">
        <v>453.1</v>
      </c>
      <c r="AA14" s="46">
        <v>325.55250999999998</v>
      </c>
      <c r="AB14" s="42">
        <f>AA14/Z14*100</f>
        <v>71.850035312293087</v>
      </c>
      <c r="AC14" s="46"/>
      <c r="AD14" s="46"/>
      <c r="AE14" s="46"/>
      <c r="AF14" s="46">
        <v>453.1</v>
      </c>
      <c r="AG14" s="46">
        <v>333.68394000000001</v>
      </c>
      <c r="AH14" s="46">
        <f>AG14/AF14*100</f>
        <v>73.644656808651504</v>
      </c>
      <c r="AI14" s="46">
        <v>577.5</v>
      </c>
      <c r="AJ14" s="46">
        <v>209.83039000000002</v>
      </c>
      <c r="AK14" s="46">
        <f>AJ14/AI14*100</f>
        <v>36.334266666666672</v>
      </c>
      <c r="AL14" s="46">
        <v>453.1</v>
      </c>
      <c r="AM14" s="46">
        <v>337.58332999999999</v>
      </c>
      <c r="AN14" s="46">
        <f>AM14/AL14*100</f>
        <v>74.505259324652386</v>
      </c>
      <c r="AO14" s="46">
        <v>453.1</v>
      </c>
      <c r="AP14" s="46">
        <v>310.34109999999998</v>
      </c>
      <c r="AQ14" s="46">
        <f>AP14/AO14*100</f>
        <v>68.492849260648853</v>
      </c>
      <c r="AR14" s="46">
        <v>846.5</v>
      </c>
      <c r="AS14" s="46">
        <v>634.5</v>
      </c>
      <c r="AT14" s="46">
        <f t="shared" si="33"/>
        <v>74.955699940933258</v>
      </c>
      <c r="AU14" s="46">
        <v>0</v>
      </c>
      <c r="AV14" s="46">
        <v>0</v>
      </c>
      <c r="AW14" s="46"/>
      <c r="AX14" s="46"/>
      <c r="AY14" s="46"/>
      <c r="AZ14" s="42"/>
      <c r="BA14" s="46">
        <v>10959.2</v>
      </c>
      <c r="BB14" s="46">
        <v>7815.9059999999999</v>
      </c>
      <c r="BC14" s="46">
        <f t="shared" si="35"/>
        <v>71.31821665815022</v>
      </c>
      <c r="BD14" s="46">
        <v>187.1</v>
      </c>
      <c r="BE14" s="46">
        <v>36.875</v>
      </c>
      <c r="BF14" s="46">
        <f>BE14/BD14*100</f>
        <v>19.70871191876002</v>
      </c>
      <c r="BG14" s="46">
        <v>1.5</v>
      </c>
      <c r="BH14" s="46">
        <v>1.5</v>
      </c>
      <c r="BI14" s="46">
        <f t="shared" si="38"/>
        <v>100</v>
      </c>
      <c r="BJ14" s="46"/>
      <c r="BK14" s="46"/>
      <c r="BL14" s="46"/>
      <c r="BM14" s="46">
        <v>29.9</v>
      </c>
      <c r="BN14" s="46">
        <v>11.35413</v>
      </c>
      <c r="BO14" s="46">
        <f>BN14/BM14*100</f>
        <v>37.973678929765889</v>
      </c>
    </row>
    <row r="15" spans="1:67" x14ac:dyDescent="0.25">
      <c r="A15" s="167" t="s">
        <v>199</v>
      </c>
      <c r="B15" s="50">
        <f t="shared" si="40"/>
        <v>978.9</v>
      </c>
      <c r="C15" s="50">
        <f t="shared" si="41"/>
        <v>608.28640000000007</v>
      </c>
      <c r="D15" s="42">
        <f>C15/B15*100</f>
        <v>62.139789559709889</v>
      </c>
      <c r="E15" s="42"/>
      <c r="F15" s="42"/>
      <c r="G15" s="42"/>
      <c r="H15" s="42"/>
      <c r="I15" s="42"/>
      <c r="J15" s="46"/>
      <c r="K15" s="42"/>
      <c r="L15" s="42"/>
      <c r="M15" s="46"/>
      <c r="N15" s="42"/>
      <c r="O15" s="42"/>
      <c r="P15" s="46"/>
      <c r="Q15" s="42"/>
      <c r="R15" s="42"/>
      <c r="S15" s="42"/>
      <c r="T15" s="42"/>
      <c r="U15" s="42"/>
      <c r="V15" s="42"/>
      <c r="W15" s="42"/>
      <c r="X15" s="42"/>
      <c r="Y15" s="46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6"/>
      <c r="AU15" s="42"/>
      <c r="AV15" s="42"/>
      <c r="AW15" s="42"/>
      <c r="AX15" s="42">
        <v>978.9</v>
      </c>
      <c r="AY15" s="42">
        <v>608.28640000000007</v>
      </c>
      <c r="AZ15" s="42">
        <f>AY15/AX15*100</f>
        <v>62.139789559709889</v>
      </c>
      <c r="BA15" s="42"/>
      <c r="BB15" s="42"/>
      <c r="BC15" s="46"/>
      <c r="BD15" s="42"/>
      <c r="BE15" s="42"/>
      <c r="BF15" s="46"/>
      <c r="BG15" s="42"/>
      <c r="BH15" s="42"/>
      <c r="BI15" s="46"/>
      <c r="BJ15" s="42"/>
      <c r="BK15" s="42"/>
      <c r="BL15" s="46"/>
      <c r="BM15" s="42"/>
      <c r="BN15" s="42"/>
      <c r="BO15" s="46"/>
    </row>
    <row r="16" spans="1:67" x14ac:dyDescent="0.25">
      <c r="A16" s="167" t="s">
        <v>358</v>
      </c>
      <c r="B16" s="50">
        <f t="shared" si="40"/>
        <v>130.5</v>
      </c>
      <c r="C16" s="50">
        <f t="shared" si="41"/>
        <v>75.106449999999995</v>
      </c>
      <c r="D16" s="42">
        <f>C16/B16*100</f>
        <v>57.552835249042147</v>
      </c>
      <c r="E16" s="42"/>
      <c r="F16" s="42"/>
      <c r="G16" s="42"/>
      <c r="H16" s="42"/>
      <c r="I16" s="42"/>
      <c r="J16" s="46"/>
      <c r="K16" s="42"/>
      <c r="L16" s="42"/>
      <c r="M16" s="46"/>
      <c r="N16" s="42"/>
      <c r="O16" s="42"/>
      <c r="P16" s="46"/>
      <c r="Q16" s="42"/>
      <c r="R16" s="42"/>
      <c r="S16" s="42"/>
      <c r="T16" s="42"/>
      <c r="U16" s="42"/>
      <c r="V16" s="42"/>
      <c r="W16" s="42"/>
      <c r="X16" s="42"/>
      <c r="Y16" s="46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6"/>
      <c r="AU16" s="42"/>
      <c r="AV16" s="42"/>
      <c r="AW16" s="42"/>
      <c r="AX16" s="42">
        <v>130.5</v>
      </c>
      <c r="AY16" s="42">
        <v>75.106449999999995</v>
      </c>
      <c r="AZ16" s="42">
        <f>AY16/AX16*100</f>
        <v>57.552835249042147</v>
      </c>
      <c r="BA16" s="42"/>
      <c r="BB16" s="42"/>
      <c r="BC16" s="46"/>
      <c r="BD16" s="42"/>
      <c r="BE16" s="42"/>
      <c r="BF16" s="46"/>
      <c r="BG16" s="42"/>
      <c r="BH16" s="42"/>
      <c r="BI16" s="46"/>
      <c r="BJ16" s="42"/>
      <c r="BK16" s="42"/>
      <c r="BL16" s="46"/>
      <c r="BM16" s="42"/>
      <c r="BN16" s="42"/>
      <c r="BO16" s="46"/>
    </row>
    <row r="17" spans="1:67" s="52" customFormat="1" ht="30" customHeight="1" x14ac:dyDescent="0.25">
      <c r="A17" s="168" t="s">
        <v>201</v>
      </c>
      <c r="B17" s="134">
        <f t="shared" si="40"/>
        <v>279498.65279999998</v>
      </c>
      <c r="C17" s="134">
        <f t="shared" si="41"/>
        <v>218350.38245999999</v>
      </c>
      <c r="D17" s="49">
        <f t="shared" ref="D17" si="42">C17/B17*100</f>
        <v>78.122159184876054</v>
      </c>
      <c r="E17" s="49">
        <f>SUM(E18:E25)</f>
        <v>949.2</v>
      </c>
      <c r="F17" s="49">
        <f t="shared" ref="F17:BE17" si="43">SUM(F18:F25)</f>
        <v>709.476</v>
      </c>
      <c r="G17" s="49">
        <f t="shared" ref="G17:G391" si="44">F17/E17*100</f>
        <v>74.744627054361573</v>
      </c>
      <c r="H17" s="49">
        <f t="shared" si="43"/>
        <v>135.80000000000001</v>
      </c>
      <c r="I17" s="49">
        <f t="shared" si="43"/>
        <v>75.242890000000003</v>
      </c>
      <c r="J17" s="49">
        <f t="shared" si="28"/>
        <v>55.407135493372607</v>
      </c>
      <c r="K17" s="49">
        <f t="shared" si="43"/>
        <v>1894.1</v>
      </c>
      <c r="L17" s="49">
        <f t="shared" si="43"/>
        <v>1547.8420000000001</v>
      </c>
      <c r="M17" s="49">
        <f t="shared" si="29"/>
        <v>81.719127817961052</v>
      </c>
      <c r="N17" s="49">
        <f t="shared" si="43"/>
        <v>38775.452799999999</v>
      </c>
      <c r="O17" s="49">
        <f t="shared" si="43"/>
        <v>30436.244609999998</v>
      </c>
      <c r="P17" s="49">
        <f t="shared" si="30"/>
        <v>78.493589145140803</v>
      </c>
      <c r="Q17" s="49">
        <f t="shared" si="43"/>
        <v>4353.7</v>
      </c>
      <c r="R17" s="49">
        <f t="shared" si="43"/>
        <v>1957.0740000000001</v>
      </c>
      <c r="S17" s="49">
        <f t="shared" ref="S17:S391" si="45">R17/Q17*100</f>
        <v>44.95197188598204</v>
      </c>
      <c r="T17" s="49">
        <f t="shared" si="43"/>
        <v>117</v>
      </c>
      <c r="U17" s="49">
        <f t="shared" si="43"/>
        <v>65.479780000000005</v>
      </c>
      <c r="V17" s="49">
        <f t="shared" ref="V17:V391" si="46">U17/T17*100</f>
        <v>55.965623931623931</v>
      </c>
      <c r="W17" s="49">
        <f t="shared" si="43"/>
        <v>212659.6</v>
      </c>
      <c r="X17" s="49">
        <f t="shared" si="43"/>
        <v>169022.44494999998</v>
      </c>
      <c r="Y17" s="49">
        <f t="shared" si="31"/>
        <v>79.480279728730778</v>
      </c>
      <c r="Z17" s="49">
        <f t="shared" si="43"/>
        <v>394</v>
      </c>
      <c r="AA17" s="49">
        <f t="shared" si="43"/>
        <v>287.75</v>
      </c>
      <c r="AB17" s="48">
        <f t="shared" ref="AB17:AB76" si="47">AA17/Z17*100</f>
        <v>73.032994923857871</v>
      </c>
      <c r="AC17" s="49">
        <f t="shared" si="43"/>
        <v>25.5</v>
      </c>
      <c r="AD17" s="49">
        <f t="shared" si="43"/>
        <v>4.5720600000000005</v>
      </c>
      <c r="AE17" s="49">
        <f t="shared" si="43"/>
        <v>17.92964705882353</v>
      </c>
      <c r="AF17" s="49">
        <f t="shared" si="43"/>
        <v>394</v>
      </c>
      <c r="AG17" s="49">
        <f t="shared" si="43"/>
        <v>286.73171000000002</v>
      </c>
      <c r="AH17" s="49">
        <f t="shared" si="43"/>
        <v>72.774545685279193</v>
      </c>
      <c r="AI17" s="49">
        <f t="shared" si="43"/>
        <v>2831.7</v>
      </c>
      <c r="AJ17" s="49">
        <f t="shared" si="43"/>
        <v>1488.4363999999998</v>
      </c>
      <c r="AK17" s="49">
        <f t="shared" si="43"/>
        <v>52.563350637426275</v>
      </c>
      <c r="AL17" s="49">
        <f t="shared" si="43"/>
        <v>394</v>
      </c>
      <c r="AM17" s="49">
        <f t="shared" si="43"/>
        <v>293.55</v>
      </c>
      <c r="AN17" s="49">
        <f t="shared" si="43"/>
        <v>74.505076142131983</v>
      </c>
      <c r="AO17" s="49">
        <f t="shared" si="43"/>
        <v>394</v>
      </c>
      <c r="AP17" s="49">
        <f t="shared" ref="AP17" si="48">SUM(AP18:AP25)</f>
        <v>267.09363999999999</v>
      </c>
      <c r="AQ17" s="49">
        <f t="shared" si="43"/>
        <v>67.790263959390856</v>
      </c>
      <c r="AR17" s="49">
        <f t="shared" si="43"/>
        <v>1189.4000000000001</v>
      </c>
      <c r="AS17" s="49">
        <f t="shared" si="43"/>
        <v>891.9</v>
      </c>
      <c r="AT17" s="49">
        <f t="shared" si="33"/>
        <v>74.987388599293752</v>
      </c>
      <c r="AU17" s="49">
        <f t="shared" si="43"/>
        <v>0</v>
      </c>
      <c r="AV17" s="49">
        <f t="shared" ref="AV17" si="49">SUM(AV18:AV25)</f>
        <v>0</v>
      </c>
      <c r="AW17" s="49">
        <f t="shared" si="43"/>
        <v>0</v>
      </c>
      <c r="AX17" s="49">
        <f>SUM(AX18:AX25)</f>
        <v>1267.8000000000002</v>
      </c>
      <c r="AY17" s="49">
        <f>SUM(AY18:AY25)</f>
        <v>878.55355000000009</v>
      </c>
      <c r="AZ17" s="48">
        <f t="shared" ref="AZ17:AZ26" si="50">AY17/AX17*100</f>
        <v>69.297487774096851</v>
      </c>
      <c r="BA17" s="49">
        <f t="shared" si="43"/>
        <v>13546.4</v>
      </c>
      <c r="BB17" s="49">
        <f t="shared" si="43"/>
        <v>10077.48</v>
      </c>
      <c r="BC17" s="49">
        <f t="shared" si="35"/>
        <v>74.392310872261262</v>
      </c>
      <c r="BD17" s="49">
        <f t="shared" si="43"/>
        <v>112.3</v>
      </c>
      <c r="BE17" s="49">
        <f t="shared" si="43"/>
        <v>37.4</v>
      </c>
      <c r="BF17" s="49">
        <f t="shared" ref="BF17:BF76" si="51">BE17/BD17*100</f>
        <v>33.303650934995552</v>
      </c>
      <c r="BG17" s="49">
        <f t="shared" ref="BG17" si="52">SUM(BG18:BG25)</f>
        <v>3.1</v>
      </c>
      <c r="BH17" s="49">
        <f t="shared" ref="BH17" si="53">SUM(BH18:BH25)</f>
        <v>3.1</v>
      </c>
      <c r="BI17" s="49">
        <f t="shared" ref="BI17:BI18" si="54">BH17/BG17*100</f>
        <v>100</v>
      </c>
      <c r="BJ17" s="49"/>
      <c r="BK17" s="49"/>
      <c r="BL17" s="49"/>
      <c r="BM17" s="49">
        <f>SUM(BM18:BM25)</f>
        <v>61.6</v>
      </c>
      <c r="BN17" s="49">
        <f>SUM(BN18:BN25)</f>
        <v>20.010870000000001</v>
      </c>
      <c r="BO17" s="49">
        <f t="shared" ref="BO17:BO18" si="55">BN17/BM17*100</f>
        <v>32.48517857142857</v>
      </c>
    </row>
    <row r="18" spans="1:67" x14ac:dyDescent="0.25">
      <c r="A18" s="167" t="s">
        <v>200</v>
      </c>
      <c r="B18" s="50">
        <f t="shared" si="40"/>
        <v>278230.85279999999</v>
      </c>
      <c r="C18" s="50">
        <f t="shared" si="41"/>
        <v>217471.82890999998</v>
      </c>
      <c r="D18" s="46">
        <f t="shared" si="0"/>
        <v>78.162370104340923</v>
      </c>
      <c r="E18" s="46">
        <v>949.2</v>
      </c>
      <c r="F18" s="46">
        <v>709.476</v>
      </c>
      <c r="G18" s="46">
        <f t="shared" si="44"/>
        <v>74.744627054361573</v>
      </c>
      <c r="H18" s="46">
        <v>135.80000000000001</v>
      </c>
      <c r="I18" s="46">
        <v>75.242890000000003</v>
      </c>
      <c r="J18" s="46">
        <f t="shared" ref="J18:J391" si="56">I18/H18*100</f>
        <v>55.407135493372607</v>
      </c>
      <c r="K18" s="46">
        <v>1894.1</v>
      </c>
      <c r="L18" s="46">
        <v>1547.8420000000001</v>
      </c>
      <c r="M18" s="46">
        <f t="shared" ref="M18:M391" si="57">L18/K18*100</f>
        <v>81.719127817961052</v>
      </c>
      <c r="N18" s="46">
        <v>38775.452799999999</v>
      </c>
      <c r="O18" s="46">
        <v>30436.244609999998</v>
      </c>
      <c r="P18" s="46">
        <f t="shared" si="30"/>
        <v>78.493589145140803</v>
      </c>
      <c r="Q18" s="46">
        <v>4353.7</v>
      </c>
      <c r="R18" s="46">
        <v>1957.0740000000001</v>
      </c>
      <c r="S18" s="46">
        <f t="shared" si="45"/>
        <v>44.95197188598204</v>
      </c>
      <c r="T18" s="46">
        <v>117</v>
      </c>
      <c r="U18" s="46">
        <v>65.479780000000005</v>
      </c>
      <c r="V18" s="46">
        <f t="shared" si="46"/>
        <v>55.965623931623931</v>
      </c>
      <c r="W18" s="46">
        <v>212659.6</v>
      </c>
      <c r="X18" s="46">
        <v>169022.44494999998</v>
      </c>
      <c r="Y18" s="46">
        <f t="shared" ref="Y18:Y391" si="58">X18/W18*100</f>
        <v>79.480279728730778</v>
      </c>
      <c r="Z18" s="46">
        <v>394</v>
      </c>
      <c r="AA18" s="46">
        <v>287.75</v>
      </c>
      <c r="AB18" s="42">
        <f t="shared" si="47"/>
        <v>73.032994923857871</v>
      </c>
      <c r="AC18" s="42">
        <v>25.5</v>
      </c>
      <c r="AD18" s="46">
        <v>4.5720600000000005</v>
      </c>
      <c r="AE18" s="46">
        <f>AD18/AC18*100</f>
        <v>17.92964705882353</v>
      </c>
      <c r="AF18" s="46">
        <v>394</v>
      </c>
      <c r="AG18" s="46">
        <v>286.73171000000002</v>
      </c>
      <c r="AH18" s="46">
        <f t="shared" ref="AH18:AH391" si="59">AG18/AF18*100</f>
        <v>72.774545685279193</v>
      </c>
      <c r="AI18" s="46">
        <v>2831.7</v>
      </c>
      <c r="AJ18" s="46">
        <v>1488.4363999999998</v>
      </c>
      <c r="AK18" s="46">
        <f t="shared" ref="AK18:AK391" si="60">AJ18/AI18*100</f>
        <v>52.563350637426275</v>
      </c>
      <c r="AL18" s="46">
        <v>394</v>
      </c>
      <c r="AM18" s="46">
        <v>293.55</v>
      </c>
      <c r="AN18" s="46">
        <f t="shared" ref="AN18:AN391" si="61">AM18/AL18*100</f>
        <v>74.505076142131983</v>
      </c>
      <c r="AO18" s="46">
        <v>394</v>
      </c>
      <c r="AP18" s="46">
        <v>267.09363999999999</v>
      </c>
      <c r="AQ18" s="46">
        <f t="shared" ref="AQ18:AQ391" si="62">AP18/AO18*100</f>
        <v>67.790263959390856</v>
      </c>
      <c r="AR18" s="46">
        <v>1189.4000000000001</v>
      </c>
      <c r="AS18" s="46">
        <v>891.9</v>
      </c>
      <c r="AT18" s="46">
        <f t="shared" ref="AT18:AT382" si="63">AS18/AR18*100</f>
        <v>74.987388599293752</v>
      </c>
      <c r="AU18" s="46">
        <v>0</v>
      </c>
      <c r="AV18" s="46">
        <v>0</v>
      </c>
      <c r="AW18" s="46"/>
      <c r="AX18" s="46"/>
      <c r="AY18" s="46"/>
      <c r="AZ18" s="42"/>
      <c r="BA18" s="46">
        <v>13546.4</v>
      </c>
      <c r="BB18" s="46">
        <v>10077.48</v>
      </c>
      <c r="BC18" s="46">
        <f t="shared" si="35"/>
        <v>74.392310872261262</v>
      </c>
      <c r="BD18" s="46">
        <v>112.3</v>
      </c>
      <c r="BE18" s="46">
        <v>37.4</v>
      </c>
      <c r="BF18" s="46">
        <f t="shared" si="51"/>
        <v>33.303650934995552</v>
      </c>
      <c r="BG18" s="46">
        <v>3.1</v>
      </c>
      <c r="BH18" s="46">
        <v>3.1</v>
      </c>
      <c r="BI18" s="46">
        <f t="shared" si="54"/>
        <v>100</v>
      </c>
      <c r="BJ18" s="46"/>
      <c r="BK18" s="46"/>
      <c r="BL18" s="46"/>
      <c r="BM18" s="46">
        <v>61.6</v>
      </c>
      <c r="BN18" s="46">
        <v>20.010870000000001</v>
      </c>
      <c r="BO18" s="46">
        <f t="shared" si="55"/>
        <v>32.48517857142857</v>
      </c>
    </row>
    <row r="19" spans="1:67" x14ac:dyDescent="0.25">
      <c r="A19" s="167" t="s">
        <v>359</v>
      </c>
      <c r="B19" s="50">
        <f t="shared" si="40"/>
        <v>576.6</v>
      </c>
      <c r="C19" s="50">
        <f t="shared" si="41"/>
        <v>422.56817999999998</v>
      </c>
      <c r="D19" s="42">
        <f t="shared" ref="D19:D25" si="64">C19/B19*100</f>
        <v>73.286191467221641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>
        <v>576.6</v>
      </c>
      <c r="AY19" s="42">
        <v>422.56817999999998</v>
      </c>
      <c r="AZ19" s="42">
        <f t="shared" si="50"/>
        <v>73.286191467221641</v>
      </c>
      <c r="BA19" s="42"/>
      <c r="BB19" s="42"/>
      <c r="BC19" s="42"/>
      <c r="BD19" s="42"/>
      <c r="BE19" s="42"/>
      <c r="BF19" s="46"/>
      <c r="BG19" s="42"/>
      <c r="BH19" s="42"/>
      <c r="BI19" s="46"/>
      <c r="BJ19" s="42"/>
      <c r="BK19" s="42"/>
      <c r="BL19" s="46"/>
      <c r="BM19" s="42"/>
      <c r="BN19" s="42"/>
      <c r="BO19" s="42"/>
    </row>
    <row r="20" spans="1:67" x14ac:dyDescent="0.25">
      <c r="A20" s="167" t="s">
        <v>360</v>
      </c>
      <c r="B20" s="50">
        <f t="shared" si="40"/>
        <v>115.2</v>
      </c>
      <c r="C20" s="50">
        <f t="shared" si="41"/>
        <v>76.492740000000012</v>
      </c>
      <c r="D20" s="42">
        <f t="shared" si="64"/>
        <v>66.399947916666676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>
        <v>115.2</v>
      </c>
      <c r="AY20" s="42">
        <v>76.492740000000012</v>
      </c>
      <c r="AZ20" s="42">
        <f t="shared" si="50"/>
        <v>66.399947916666676</v>
      </c>
      <c r="BA20" s="42"/>
      <c r="BB20" s="42"/>
      <c r="BC20" s="42"/>
      <c r="BD20" s="42"/>
      <c r="BE20" s="42"/>
      <c r="BF20" s="46"/>
      <c r="BG20" s="42"/>
      <c r="BH20" s="42"/>
      <c r="BI20" s="46"/>
      <c r="BJ20" s="42"/>
      <c r="BK20" s="42"/>
      <c r="BL20" s="46"/>
      <c r="BM20" s="42"/>
      <c r="BN20" s="42"/>
      <c r="BO20" s="42"/>
    </row>
    <row r="21" spans="1:67" x14ac:dyDescent="0.25">
      <c r="A21" s="167" t="s">
        <v>361</v>
      </c>
      <c r="B21" s="50">
        <f t="shared" si="40"/>
        <v>115.2</v>
      </c>
      <c r="C21" s="50">
        <f t="shared" si="41"/>
        <v>76.538850000000011</v>
      </c>
      <c r="D21" s="42">
        <f t="shared" si="64"/>
        <v>66.43997395833334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>
        <v>115.2</v>
      </c>
      <c r="AY21" s="42">
        <v>76.538850000000011</v>
      </c>
      <c r="AZ21" s="42">
        <f t="shared" si="50"/>
        <v>66.43997395833334</v>
      </c>
      <c r="BA21" s="42"/>
      <c r="BB21" s="42"/>
      <c r="BC21" s="42"/>
      <c r="BD21" s="42"/>
      <c r="BE21" s="42"/>
      <c r="BF21" s="46"/>
      <c r="BG21" s="42"/>
      <c r="BH21" s="42"/>
      <c r="BI21" s="46"/>
      <c r="BJ21" s="42"/>
      <c r="BK21" s="42"/>
      <c r="BL21" s="46"/>
      <c r="BM21" s="42"/>
      <c r="BN21" s="42"/>
      <c r="BO21" s="42"/>
    </row>
    <row r="22" spans="1:67" x14ac:dyDescent="0.25">
      <c r="A22" s="167" t="s">
        <v>362</v>
      </c>
      <c r="B22" s="50">
        <f t="shared" si="40"/>
        <v>115.2</v>
      </c>
      <c r="C22" s="50">
        <f t="shared" si="41"/>
        <v>85.869450000000001</v>
      </c>
      <c r="D22" s="42">
        <f t="shared" si="64"/>
        <v>74.539453124999994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>
        <v>115.2</v>
      </c>
      <c r="AY22" s="42">
        <v>85.869450000000001</v>
      </c>
      <c r="AZ22" s="42">
        <f t="shared" si="50"/>
        <v>74.539453124999994</v>
      </c>
      <c r="BA22" s="42"/>
      <c r="BB22" s="42"/>
      <c r="BC22" s="42"/>
      <c r="BD22" s="42"/>
      <c r="BE22" s="42"/>
      <c r="BF22" s="46"/>
      <c r="BG22" s="42"/>
      <c r="BH22" s="42"/>
      <c r="BI22" s="46"/>
      <c r="BJ22" s="42"/>
      <c r="BK22" s="42"/>
      <c r="BL22" s="46"/>
      <c r="BM22" s="42"/>
      <c r="BN22" s="42"/>
      <c r="BO22" s="42"/>
    </row>
    <row r="23" spans="1:67" x14ac:dyDescent="0.25">
      <c r="A23" s="167" t="s">
        <v>363</v>
      </c>
      <c r="B23" s="50">
        <f t="shared" si="40"/>
        <v>115.2</v>
      </c>
      <c r="C23" s="50">
        <f t="shared" si="41"/>
        <v>74.97599000000001</v>
      </c>
      <c r="D23" s="42">
        <f t="shared" si="64"/>
        <v>65.08332465277779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>
        <v>115.2</v>
      </c>
      <c r="AY23" s="42">
        <v>74.97599000000001</v>
      </c>
      <c r="AZ23" s="42">
        <f t="shared" si="50"/>
        <v>65.08332465277779</v>
      </c>
      <c r="BA23" s="42"/>
      <c r="BB23" s="42"/>
      <c r="BC23" s="42"/>
      <c r="BD23" s="42"/>
      <c r="BE23" s="42"/>
      <c r="BF23" s="46"/>
      <c r="BG23" s="42"/>
      <c r="BH23" s="42"/>
      <c r="BI23" s="46"/>
      <c r="BJ23" s="42"/>
      <c r="BK23" s="42"/>
      <c r="BL23" s="46"/>
      <c r="BM23" s="42"/>
      <c r="BN23" s="42"/>
      <c r="BO23" s="42"/>
    </row>
    <row r="24" spans="1:67" x14ac:dyDescent="0.25">
      <c r="A24" s="167" t="s">
        <v>365</v>
      </c>
      <c r="B24" s="50">
        <f t="shared" si="40"/>
        <v>115.2</v>
      </c>
      <c r="C24" s="50">
        <f t="shared" si="41"/>
        <v>76.129469999999998</v>
      </c>
      <c r="D24" s="42">
        <f t="shared" si="64"/>
        <v>66.084609374999985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>
        <v>115.2</v>
      </c>
      <c r="AY24" s="42">
        <v>76.129469999999998</v>
      </c>
      <c r="AZ24" s="42">
        <f t="shared" si="50"/>
        <v>66.084609374999985</v>
      </c>
      <c r="BA24" s="42"/>
      <c r="BB24" s="42"/>
      <c r="BC24" s="42"/>
      <c r="BD24" s="42"/>
      <c r="BE24" s="42"/>
      <c r="BF24" s="46"/>
      <c r="BG24" s="42"/>
      <c r="BH24" s="42"/>
      <c r="BI24" s="46"/>
      <c r="BJ24" s="42"/>
      <c r="BK24" s="42"/>
      <c r="BL24" s="46"/>
      <c r="BM24" s="42"/>
      <c r="BN24" s="42"/>
      <c r="BO24" s="42"/>
    </row>
    <row r="25" spans="1:67" x14ac:dyDescent="0.25">
      <c r="A25" s="167" t="s">
        <v>364</v>
      </c>
      <c r="B25" s="50">
        <f t="shared" si="40"/>
        <v>115.2</v>
      </c>
      <c r="C25" s="50">
        <f t="shared" si="41"/>
        <v>65.978870000000001</v>
      </c>
      <c r="D25" s="42">
        <f t="shared" si="64"/>
        <v>57.273324652777781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>
        <v>115.2</v>
      </c>
      <c r="AY25" s="42">
        <v>65.978870000000001</v>
      </c>
      <c r="AZ25" s="42">
        <f t="shared" si="50"/>
        <v>57.273324652777781</v>
      </c>
      <c r="BA25" s="42"/>
      <c r="BB25" s="42"/>
      <c r="BC25" s="42"/>
      <c r="BD25" s="42"/>
      <c r="BE25" s="42"/>
      <c r="BF25" s="46"/>
      <c r="BG25" s="42"/>
      <c r="BH25" s="42"/>
      <c r="BI25" s="46"/>
      <c r="BJ25" s="42"/>
      <c r="BK25" s="42"/>
      <c r="BL25" s="46"/>
      <c r="BM25" s="42"/>
      <c r="BN25" s="42"/>
      <c r="BO25" s="42"/>
    </row>
    <row r="26" spans="1:67" s="52" customFormat="1" ht="31.5" x14ac:dyDescent="0.25">
      <c r="A26" s="169" t="s">
        <v>204</v>
      </c>
      <c r="B26" s="134">
        <f t="shared" si="40"/>
        <v>473473.4</v>
      </c>
      <c r="C26" s="134">
        <f t="shared" si="41"/>
        <v>339413.84659999999</v>
      </c>
      <c r="D26" s="49">
        <f t="shared" ref="D26" si="65">C26/B26*100</f>
        <v>71.68593771054509</v>
      </c>
      <c r="E26" s="49">
        <f>SUM(E27:E39)</f>
        <v>1028.7</v>
      </c>
      <c r="F26" s="49">
        <f t="shared" ref="F26:BE26" si="66">SUM(F27:F39)</f>
        <v>454.77800000000002</v>
      </c>
      <c r="G26" s="49">
        <f t="shared" si="44"/>
        <v>44.209001652571203</v>
      </c>
      <c r="H26" s="49">
        <f t="shared" si="66"/>
        <v>284.7</v>
      </c>
      <c r="I26" s="49">
        <f t="shared" si="66"/>
        <v>213.0411</v>
      </c>
      <c r="J26" s="49">
        <f t="shared" si="56"/>
        <v>74.830031612223394</v>
      </c>
      <c r="K26" s="49">
        <f t="shared" si="66"/>
        <v>4346.8999999999996</v>
      </c>
      <c r="L26" s="49">
        <f t="shared" si="66"/>
        <v>2882.9235699999999</v>
      </c>
      <c r="M26" s="49">
        <f t="shared" si="57"/>
        <v>66.321368561503604</v>
      </c>
      <c r="N26" s="49">
        <f t="shared" si="66"/>
        <v>0</v>
      </c>
      <c r="O26" s="49">
        <f t="shared" si="66"/>
        <v>0</v>
      </c>
      <c r="P26" s="49">
        <f t="shared" si="66"/>
        <v>0</v>
      </c>
      <c r="Q26" s="49">
        <f t="shared" si="66"/>
        <v>6434.8</v>
      </c>
      <c r="R26" s="49">
        <f t="shared" si="66"/>
        <v>3833.3792999999996</v>
      </c>
      <c r="S26" s="49">
        <f t="shared" si="45"/>
        <v>59.572625411823196</v>
      </c>
      <c r="T26" s="49">
        <f t="shared" si="66"/>
        <v>297.39999999999998</v>
      </c>
      <c r="U26" s="49">
        <f t="shared" si="66"/>
        <v>218.71529999999998</v>
      </c>
      <c r="V26" s="49">
        <f t="shared" si="46"/>
        <v>73.542468056489568</v>
      </c>
      <c r="W26" s="49">
        <f t="shared" si="66"/>
        <v>427298.6</v>
      </c>
      <c r="X26" s="49">
        <f t="shared" si="66"/>
        <v>306790</v>
      </c>
      <c r="Y26" s="49">
        <f t="shared" si="58"/>
        <v>71.797567321774522</v>
      </c>
      <c r="Z26" s="49">
        <f t="shared" si="66"/>
        <v>1181.9000000000001</v>
      </c>
      <c r="AA26" s="49">
        <f t="shared" si="66"/>
        <v>867.03958</v>
      </c>
      <c r="AB26" s="48">
        <f t="shared" si="47"/>
        <v>73.359808782468903</v>
      </c>
      <c r="AC26" s="49">
        <f t="shared" si="66"/>
        <v>71.7</v>
      </c>
      <c r="AD26" s="49">
        <f t="shared" si="66"/>
        <v>0</v>
      </c>
      <c r="AE26" s="49">
        <f>AD26/AC26*100</f>
        <v>0</v>
      </c>
      <c r="AF26" s="49">
        <f t="shared" si="66"/>
        <v>394</v>
      </c>
      <c r="AG26" s="49">
        <f t="shared" si="66"/>
        <v>269.11077</v>
      </c>
      <c r="AH26" s="49">
        <f t="shared" si="66"/>
        <v>68.30222588832487</v>
      </c>
      <c r="AI26" s="49">
        <f t="shared" si="66"/>
        <v>4645.5</v>
      </c>
      <c r="AJ26" s="49">
        <f t="shared" si="66"/>
        <v>3207.4254999999998</v>
      </c>
      <c r="AK26" s="49">
        <f t="shared" si="66"/>
        <v>69.043708965665701</v>
      </c>
      <c r="AL26" s="49">
        <f t="shared" si="66"/>
        <v>787.9</v>
      </c>
      <c r="AM26" s="49">
        <f t="shared" si="66"/>
        <v>456.09282999999999</v>
      </c>
      <c r="AN26" s="49">
        <f t="shared" si="66"/>
        <v>57.887146846046456</v>
      </c>
      <c r="AO26" s="49">
        <f t="shared" si="66"/>
        <v>394</v>
      </c>
      <c r="AP26" s="49">
        <f t="shared" ref="AP26" si="67">SUM(AP27:AP39)</f>
        <v>266.28721000000002</v>
      </c>
      <c r="AQ26" s="49">
        <f t="shared" si="62"/>
        <v>67.585586294416245</v>
      </c>
      <c r="AR26" s="49">
        <f t="shared" si="66"/>
        <v>2150.6999999999998</v>
      </c>
      <c r="AS26" s="49">
        <f t="shared" si="66"/>
        <v>1612.8</v>
      </c>
      <c r="AT26" s="49">
        <f t="shared" si="63"/>
        <v>74.989538289859112</v>
      </c>
      <c r="AU26" s="49">
        <f t="shared" si="66"/>
        <v>0</v>
      </c>
      <c r="AV26" s="49">
        <f t="shared" ref="AV26" si="68">SUM(AV27:AV39)</f>
        <v>0</v>
      </c>
      <c r="AW26" s="49">
        <f t="shared" si="66"/>
        <v>0</v>
      </c>
      <c r="AX26" s="49">
        <f t="shared" si="66"/>
        <v>2190</v>
      </c>
      <c r="AY26" s="49">
        <f t="shared" si="66"/>
        <v>1361.47208</v>
      </c>
      <c r="AZ26" s="48">
        <f t="shared" si="50"/>
        <v>62.167674885844747</v>
      </c>
      <c r="BA26" s="49">
        <f t="shared" si="66"/>
        <v>21501</v>
      </c>
      <c r="BB26" s="49">
        <f t="shared" si="66"/>
        <v>16908.45</v>
      </c>
      <c r="BC26" s="49">
        <f t="shared" si="35"/>
        <v>78.640295800195346</v>
      </c>
      <c r="BD26" s="49">
        <f t="shared" si="66"/>
        <v>104.8</v>
      </c>
      <c r="BE26" s="49">
        <f t="shared" si="66"/>
        <v>57.3</v>
      </c>
      <c r="BF26" s="49">
        <f t="shared" si="51"/>
        <v>54.675572519083971</v>
      </c>
      <c r="BG26" s="49">
        <f t="shared" ref="BG26" si="69">SUM(BG27:BG39)</f>
        <v>4.5</v>
      </c>
      <c r="BH26" s="49">
        <f t="shared" ref="BH26" si="70">SUM(BH27:BH39)</f>
        <v>4.5</v>
      </c>
      <c r="BI26" s="49">
        <f t="shared" ref="BI26:BI27" si="71">BH26/BG26*100</f>
        <v>100</v>
      </c>
      <c r="BJ26" s="49"/>
      <c r="BK26" s="49"/>
      <c r="BL26" s="49"/>
      <c r="BM26" s="49">
        <f>SUM(BM27:BM39)</f>
        <v>356.3</v>
      </c>
      <c r="BN26" s="49">
        <f t="shared" ref="BN26" si="72">SUM(BN27:BN39)</f>
        <v>10.531360000000001</v>
      </c>
      <c r="BO26" s="49">
        <f t="shared" ref="BO26:BO27" si="73">BN26/BM26*100</f>
        <v>2.9557563850687627</v>
      </c>
    </row>
    <row r="27" spans="1:67" x14ac:dyDescent="0.25">
      <c r="A27" s="167" t="s">
        <v>203</v>
      </c>
      <c r="B27" s="50">
        <f t="shared" si="40"/>
        <v>471283.4</v>
      </c>
      <c r="C27" s="50">
        <f t="shared" si="41"/>
        <v>338052.37452000001</v>
      </c>
      <c r="D27" s="46">
        <f t="shared" si="0"/>
        <v>71.730167988093783</v>
      </c>
      <c r="E27" s="46">
        <v>1028.7</v>
      </c>
      <c r="F27" s="46">
        <v>454.77800000000002</v>
      </c>
      <c r="G27" s="46">
        <f t="shared" si="44"/>
        <v>44.209001652571203</v>
      </c>
      <c r="H27" s="46">
        <v>284.7</v>
      </c>
      <c r="I27" s="46">
        <v>213.0411</v>
      </c>
      <c r="J27" s="46">
        <f t="shared" si="56"/>
        <v>74.830031612223394</v>
      </c>
      <c r="K27" s="46">
        <v>4346.8999999999996</v>
      </c>
      <c r="L27" s="46">
        <v>2882.9235699999999</v>
      </c>
      <c r="M27" s="46">
        <f t="shared" si="57"/>
        <v>66.321368561503604</v>
      </c>
      <c r="N27" s="46"/>
      <c r="O27" s="46">
        <v>0</v>
      </c>
      <c r="P27" s="46"/>
      <c r="Q27" s="46">
        <v>6434.8</v>
      </c>
      <c r="R27" s="46">
        <v>3833.3792999999996</v>
      </c>
      <c r="S27" s="46">
        <f t="shared" si="45"/>
        <v>59.572625411823196</v>
      </c>
      <c r="T27" s="46">
        <v>297.39999999999998</v>
      </c>
      <c r="U27" s="46">
        <v>218.71529999999998</v>
      </c>
      <c r="V27" s="46">
        <f t="shared" si="46"/>
        <v>73.542468056489568</v>
      </c>
      <c r="W27" s="46">
        <v>427298.6</v>
      </c>
      <c r="X27" s="46">
        <v>306790</v>
      </c>
      <c r="Y27" s="46">
        <f t="shared" si="58"/>
        <v>71.797567321774522</v>
      </c>
      <c r="Z27" s="46">
        <v>1181.9000000000001</v>
      </c>
      <c r="AA27" s="46">
        <v>867.03958</v>
      </c>
      <c r="AB27" s="42">
        <f t="shared" si="47"/>
        <v>73.359808782468903</v>
      </c>
      <c r="AC27" s="42">
        <v>71.7</v>
      </c>
      <c r="AD27" s="46">
        <v>0</v>
      </c>
      <c r="AE27" s="46">
        <f>AD27/AC27*100</f>
        <v>0</v>
      </c>
      <c r="AF27" s="46">
        <v>394</v>
      </c>
      <c r="AG27" s="46">
        <v>269.11077</v>
      </c>
      <c r="AH27" s="46">
        <f t="shared" si="59"/>
        <v>68.30222588832487</v>
      </c>
      <c r="AI27" s="46">
        <v>4645.5</v>
      </c>
      <c r="AJ27" s="46">
        <v>3207.4254999999998</v>
      </c>
      <c r="AK27" s="46">
        <f t="shared" si="60"/>
        <v>69.043708965665701</v>
      </c>
      <c r="AL27" s="46">
        <v>787.9</v>
      </c>
      <c r="AM27" s="46">
        <v>456.09282999999999</v>
      </c>
      <c r="AN27" s="46">
        <f t="shared" si="61"/>
        <v>57.887146846046456</v>
      </c>
      <c r="AO27" s="46">
        <v>394</v>
      </c>
      <c r="AP27" s="46">
        <v>266.28721000000002</v>
      </c>
      <c r="AQ27" s="46">
        <f t="shared" si="62"/>
        <v>67.585586294416245</v>
      </c>
      <c r="AR27" s="46">
        <v>2150.6999999999998</v>
      </c>
      <c r="AS27" s="46">
        <v>1612.8</v>
      </c>
      <c r="AT27" s="46">
        <f t="shared" si="63"/>
        <v>74.989538289859112</v>
      </c>
      <c r="AU27" s="46"/>
      <c r="AV27" s="46"/>
      <c r="AW27" s="46"/>
      <c r="AX27" s="46"/>
      <c r="AY27" s="46"/>
      <c r="AZ27" s="42"/>
      <c r="BA27" s="46">
        <v>21501</v>
      </c>
      <c r="BB27" s="46">
        <v>16908.45</v>
      </c>
      <c r="BC27" s="46">
        <f t="shared" si="35"/>
        <v>78.640295800195346</v>
      </c>
      <c r="BD27" s="46">
        <v>104.8</v>
      </c>
      <c r="BE27" s="46">
        <v>57.3</v>
      </c>
      <c r="BF27" s="46">
        <f t="shared" si="51"/>
        <v>54.675572519083971</v>
      </c>
      <c r="BG27" s="46">
        <v>4.5</v>
      </c>
      <c r="BH27" s="46">
        <v>4.5</v>
      </c>
      <c r="BI27" s="46">
        <f t="shared" si="71"/>
        <v>100</v>
      </c>
      <c r="BJ27" s="46"/>
      <c r="BK27" s="46"/>
      <c r="BL27" s="46"/>
      <c r="BM27" s="46">
        <v>356.3</v>
      </c>
      <c r="BN27" s="46">
        <v>10.531360000000001</v>
      </c>
      <c r="BO27" s="46">
        <f t="shared" si="73"/>
        <v>2.9557563850687627</v>
      </c>
    </row>
    <row r="28" spans="1:67" x14ac:dyDescent="0.25">
      <c r="A28" s="167" t="s">
        <v>375</v>
      </c>
      <c r="B28" s="50">
        <f t="shared" si="40"/>
        <v>1153</v>
      </c>
      <c r="C28" s="50">
        <f t="shared" si="41"/>
        <v>697.46789999999999</v>
      </c>
      <c r="D28" s="42">
        <f>C28/B28*100</f>
        <v>60.491578490893318</v>
      </c>
      <c r="E28" s="42"/>
      <c r="F28" s="42"/>
      <c r="G28" s="42"/>
      <c r="H28" s="42"/>
      <c r="I28" s="42"/>
      <c r="J28" s="46"/>
      <c r="K28" s="42"/>
      <c r="L28" s="42"/>
      <c r="M28" s="46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6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6"/>
      <c r="AU28" s="42"/>
      <c r="AV28" s="42"/>
      <c r="AW28" s="42"/>
      <c r="AX28" s="42">
        <v>1153</v>
      </c>
      <c r="AY28" s="42">
        <v>697.46789999999999</v>
      </c>
      <c r="AZ28" s="42">
        <f>AY28/AX28*100</f>
        <v>60.491578490893318</v>
      </c>
      <c r="BA28" s="42"/>
      <c r="BB28" s="42"/>
      <c r="BC28" s="46"/>
      <c r="BD28" s="42"/>
      <c r="BE28" s="42"/>
      <c r="BF28" s="46"/>
      <c r="BG28" s="42"/>
      <c r="BH28" s="42"/>
      <c r="BI28" s="46"/>
      <c r="BJ28" s="42"/>
      <c r="BK28" s="42"/>
      <c r="BL28" s="46"/>
      <c r="BM28" s="42"/>
      <c r="BN28" s="42"/>
      <c r="BO28" s="42"/>
    </row>
    <row r="29" spans="1:67" x14ac:dyDescent="0.25">
      <c r="A29" s="167" t="s">
        <v>206</v>
      </c>
      <c r="B29" s="50">
        <f t="shared" si="40"/>
        <v>115.2</v>
      </c>
      <c r="C29" s="50">
        <f t="shared" si="41"/>
        <v>77.810029999999998</v>
      </c>
      <c r="D29" s="42">
        <f>C29/B29*100</f>
        <v>67.543428819444443</v>
      </c>
      <c r="E29" s="42"/>
      <c r="F29" s="42"/>
      <c r="G29" s="42"/>
      <c r="H29" s="42"/>
      <c r="I29" s="42"/>
      <c r="J29" s="46"/>
      <c r="K29" s="42"/>
      <c r="L29" s="42"/>
      <c r="M29" s="46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6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6"/>
      <c r="AU29" s="42"/>
      <c r="AV29" s="42"/>
      <c r="AW29" s="42"/>
      <c r="AX29" s="42">
        <v>115.2</v>
      </c>
      <c r="AY29" s="42">
        <v>77.810029999999998</v>
      </c>
      <c r="AZ29" s="42">
        <f>AY29/AX29*100</f>
        <v>67.543428819444443</v>
      </c>
      <c r="BA29" s="42"/>
      <c r="BB29" s="42"/>
      <c r="BC29" s="46"/>
      <c r="BD29" s="42"/>
      <c r="BE29" s="42"/>
      <c r="BF29" s="46"/>
      <c r="BG29" s="42"/>
      <c r="BH29" s="42"/>
      <c r="BI29" s="46"/>
      <c r="BJ29" s="42"/>
      <c r="BK29" s="42"/>
      <c r="BL29" s="46"/>
      <c r="BM29" s="42"/>
      <c r="BN29" s="42"/>
      <c r="BO29" s="42"/>
    </row>
    <row r="30" spans="1:67" x14ac:dyDescent="0.25">
      <c r="A30" s="167" t="s">
        <v>373</v>
      </c>
      <c r="B30" s="50">
        <f t="shared" si="40"/>
        <v>0</v>
      </c>
      <c r="C30" s="50">
        <f t="shared" si="41"/>
        <v>0</v>
      </c>
      <c r="D30" s="42"/>
      <c r="E30" s="42"/>
      <c r="F30" s="42"/>
      <c r="G30" s="42"/>
      <c r="H30" s="42"/>
      <c r="I30" s="42"/>
      <c r="J30" s="46"/>
      <c r="K30" s="42"/>
      <c r="L30" s="42"/>
      <c r="M30" s="46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6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6"/>
      <c r="AU30" s="42"/>
      <c r="AV30" s="42"/>
      <c r="AW30" s="42"/>
      <c r="AX30" s="42"/>
      <c r="AY30" s="42"/>
      <c r="AZ30" s="42"/>
      <c r="BA30" s="42"/>
      <c r="BB30" s="42"/>
      <c r="BC30" s="46"/>
      <c r="BD30" s="42"/>
      <c r="BE30" s="42"/>
      <c r="BF30" s="46"/>
      <c r="BG30" s="42"/>
      <c r="BH30" s="42"/>
      <c r="BI30" s="46"/>
      <c r="BJ30" s="42"/>
      <c r="BK30" s="42"/>
      <c r="BL30" s="46"/>
      <c r="BM30" s="42"/>
      <c r="BN30" s="42"/>
      <c r="BO30" s="42"/>
    </row>
    <row r="31" spans="1:67" x14ac:dyDescent="0.25">
      <c r="A31" s="167" t="s">
        <v>207</v>
      </c>
      <c r="B31" s="50">
        <f t="shared" si="40"/>
        <v>288.10000000000002</v>
      </c>
      <c r="C31" s="50">
        <f t="shared" si="41"/>
        <v>201.50695999999999</v>
      </c>
      <c r="D31" s="42">
        <f>C31/B31*100</f>
        <v>69.943408538701831</v>
      </c>
      <c r="E31" s="42"/>
      <c r="F31" s="42"/>
      <c r="G31" s="42"/>
      <c r="H31" s="42"/>
      <c r="I31" s="42"/>
      <c r="J31" s="46"/>
      <c r="K31" s="42"/>
      <c r="L31" s="42"/>
      <c r="M31" s="46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6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6"/>
      <c r="AU31" s="42"/>
      <c r="AV31" s="42"/>
      <c r="AW31" s="42"/>
      <c r="AX31" s="42">
        <v>288.10000000000002</v>
      </c>
      <c r="AY31" s="42">
        <v>201.50695999999999</v>
      </c>
      <c r="AZ31" s="42">
        <f>AY31/AX31*100</f>
        <v>69.943408538701831</v>
      </c>
      <c r="BA31" s="42"/>
      <c r="BB31" s="42"/>
      <c r="BC31" s="46"/>
      <c r="BD31" s="42"/>
      <c r="BE31" s="42"/>
      <c r="BF31" s="46"/>
      <c r="BG31" s="42"/>
      <c r="BH31" s="42"/>
      <c r="BI31" s="46"/>
      <c r="BJ31" s="42"/>
      <c r="BK31" s="42"/>
      <c r="BL31" s="46"/>
      <c r="BM31" s="42"/>
      <c r="BN31" s="42"/>
      <c r="BO31" s="42"/>
    </row>
    <row r="32" spans="1:67" x14ac:dyDescent="0.25">
      <c r="A32" s="167" t="s">
        <v>372</v>
      </c>
      <c r="B32" s="50">
        <f t="shared" si="40"/>
        <v>115.2</v>
      </c>
      <c r="C32" s="50">
        <f t="shared" si="41"/>
        <v>63.067569999999996</v>
      </c>
      <c r="D32" s="42">
        <f>C32/B32*100</f>
        <v>54.746154513888889</v>
      </c>
      <c r="E32" s="42"/>
      <c r="F32" s="42"/>
      <c r="G32" s="42"/>
      <c r="H32" s="42"/>
      <c r="I32" s="42"/>
      <c r="J32" s="46"/>
      <c r="K32" s="42"/>
      <c r="L32" s="42"/>
      <c r="M32" s="46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6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6"/>
      <c r="AU32" s="42"/>
      <c r="AV32" s="42"/>
      <c r="AW32" s="42"/>
      <c r="AX32" s="42">
        <v>115.2</v>
      </c>
      <c r="AY32" s="42">
        <v>63.067569999999996</v>
      </c>
      <c r="AZ32" s="42">
        <f>AY32/AX32*100</f>
        <v>54.746154513888889</v>
      </c>
      <c r="BA32" s="42"/>
      <c r="BB32" s="42"/>
      <c r="BC32" s="46"/>
      <c r="BD32" s="42"/>
      <c r="BE32" s="42"/>
      <c r="BF32" s="46"/>
      <c r="BG32" s="42"/>
      <c r="BH32" s="42"/>
      <c r="BI32" s="46"/>
      <c r="BJ32" s="42"/>
      <c r="BK32" s="42"/>
      <c r="BL32" s="46"/>
      <c r="BM32" s="42"/>
      <c r="BN32" s="42"/>
      <c r="BO32" s="42"/>
    </row>
    <row r="33" spans="1:67" x14ac:dyDescent="0.25">
      <c r="A33" s="167" t="s">
        <v>371</v>
      </c>
      <c r="B33" s="50">
        <f t="shared" si="40"/>
        <v>288.10000000000002</v>
      </c>
      <c r="C33" s="50">
        <f t="shared" si="41"/>
        <v>192.76429999999999</v>
      </c>
      <c r="D33" s="42">
        <f>C33/B33*100</f>
        <v>66.908816383200261</v>
      </c>
      <c r="E33" s="42"/>
      <c r="F33" s="42"/>
      <c r="G33" s="42"/>
      <c r="H33" s="42"/>
      <c r="I33" s="42"/>
      <c r="J33" s="46"/>
      <c r="K33" s="42"/>
      <c r="L33" s="42"/>
      <c r="M33" s="46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6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6"/>
      <c r="AU33" s="42"/>
      <c r="AV33" s="42"/>
      <c r="AW33" s="42"/>
      <c r="AX33" s="42">
        <v>288.10000000000002</v>
      </c>
      <c r="AY33" s="42">
        <v>192.76429999999999</v>
      </c>
      <c r="AZ33" s="42">
        <f>AY33/AX33*100</f>
        <v>66.908816383200261</v>
      </c>
      <c r="BA33" s="42"/>
      <c r="BB33" s="42"/>
      <c r="BC33" s="46"/>
      <c r="BD33" s="42"/>
      <c r="BE33" s="42"/>
      <c r="BF33" s="46"/>
      <c r="BG33" s="42"/>
      <c r="BH33" s="42"/>
      <c r="BI33" s="46"/>
      <c r="BJ33" s="42"/>
      <c r="BK33" s="42"/>
      <c r="BL33" s="46"/>
      <c r="BM33" s="42"/>
      <c r="BN33" s="42"/>
      <c r="BO33" s="42"/>
    </row>
    <row r="34" spans="1:67" x14ac:dyDescent="0.25">
      <c r="A34" s="167" t="s">
        <v>374</v>
      </c>
      <c r="B34" s="50">
        <f t="shared" si="40"/>
        <v>115.2</v>
      </c>
      <c r="C34" s="50">
        <f t="shared" si="41"/>
        <v>80.400929999999988</v>
      </c>
      <c r="D34" s="42">
        <f>C34/B34*100</f>
        <v>69.792473958333318</v>
      </c>
      <c r="E34" s="42"/>
      <c r="F34" s="42"/>
      <c r="G34" s="42"/>
      <c r="H34" s="42"/>
      <c r="I34" s="42"/>
      <c r="J34" s="46"/>
      <c r="K34" s="42"/>
      <c r="L34" s="42"/>
      <c r="M34" s="46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6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6"/>
      <c r="AU34" s="42"/>
      <c r="AV34" s="42"/>
      <c r="AW34" s="42"/>
      <c r="AX34" s="42">
        <v>115.2</v>
      </c>
      <c r="AY34" s="42">
        <v>80.400929999999988</v>
      </c>
      <c r="AZ34" s="42">
        <f>AY34/AX34*100</f>
        <v>69.792473958333318</v>
      </c>
      <c r="BA34" s="42"/>
      <c r="BB34" s="42"/>
      <c r="BC34" s="46"/>
      <c r="BD34" s="42"/>
      <c r="BE34" s="42"/>
      <c r="BF34" s="46"/>
      <c r="BG34" s="42"/>
      <c r="BH34" s="42"/>
      <c r="BI34" s="46"/>
      <c r="BJ34" s="42"/>
      <c r="BK34" s="42"/>
      <c r="BL34" s="46"/>
      <c r="BM34" s="42"/>
      <c r="BN34" s="42"/>
      <c r="BO34" s="42"/>
    </row>
    <row r="35" spans="1:67" x14ac:dyDescent="0.25">
      <c r="A35" s="167" t="s">
        <v>370</v>
      </c>
      <c r="B35" s="50">
        <f t="shared" si="40"/>
        <v>115.2</v>
      </c>
      <c r="C35" s="50">
        <f t="shared" si="41"/>
        <v>48.454389999999997</v>
      </c>
      <c r="D35" s="42">
        <f>C35/B35*100</f>
        <v>42.06110243055555</v>
      </c>
      <c r="E35" s="42"/>
      <c r="F35" s="42"/>
      <c r="G35" s="42"/>
      <c r="H35" s="42"/>
      <c r="I35" s="42"/>
      <c r="J35" s="46"/>
      <c r="K35" s="42"/>
      <c r="L35" s="42"/>
      <c r="M35" s="46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6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6"/>
      <c r="AU35" s="42"/>
      <c r="AV35" s="42"/>
      <c r="AW35" s="42"/>
      <c r="AX35" s="42">
        <v>115.2</v>
      </c>
      <c r="AY35" s="42">
        <v>48.454389999999997</v>
      </c>
      <c r="AZ35" s="42">
        <f>AY35/AX35*100</f>
        <v>42.06110243055555</v>
      </c>
      <c r="BA35" s="42"/>
      <c r="BB35" s="42"/>
      <c r="BC35" s="46"/>
      <c r="BD35" s="42"/>
      <c r="BE35" s="42"/>
      <c r="BF35" s="46"/>
      <c r="BG35" s="42"/>
      <c r="BH35" s="42"/>
      <c r="BI35" s="46"/>
      <c r="BJ35" s="42"/>
      <c r="BK35" s="42"/>
      <c r="BL35" s="46"/>
      <c r="BM35" s="42"/>
      <c r="BN35" s="42"/>
      <c r="BO35" s="42"/>
    </row>
    <row r="36" spans="1:67" x14ac:dyDescent="0.25">
      <c r="A36" s="167" t="s">
        <v>369</v>
      </c>
      <c r="B36" s="50">
        <f t="shared" si="40"/>
        <v>0</v>
      </c>
      <c r="C36" s="50">
        <f t="shared" si="41"/>
        <v>0</v>
      </c>
      <c r="D36" s="42"/>
      <c r="E36" s="42"/>
      <c r="F36" s="42"/>
      <c r="G36" s="42"/>
      <c r="H36" s="42"/>
      <c r="I36" s="42"/>
      <c r="J36" s="46"/>
      <c r="K36" s="42"/>
      <c r="L36" s="42"/>
      <c r="M36" s="46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6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6"/>
      <c r="AU36" s="42"/>
      <c r="AV36" s="42"/>
      <c r="AW36" s="42"/>
      <c r="AX36" s="42"/>
      <c r="AY36" s="42"/>
      <c r="AZ36" s="42"/>
      <c r="BA36" s="42"/>
      <c r="BB36" s="42"/>
      <c r="BC36" s="46"/>
      <c r="BD36" s="42"/>
      <c r="BE36" s="42"/>
      <c r="BF36" s="46"/>
      <c r="BG36" s="42"/>
      <c r="BH36" s="42"/>
      <c r="BI36" s="46"/>
      <c r="BJ36" s="42"/>
      <c r="BK36" s="42"/>
      <c r="BL36" s="46"/>
      <c r="BM36" s="42"/>
      <c r="BN36" s="42"/>
      <c r="BO36" s="42"/>
    </row>
    <row r="37" spans="1:67" x14ac:dyDescent="0.25">
      <c r="A37" s="167" t="s">
        <v>368</v>
      </c>
      <c r="B37" s="50">
        <f t="shared" si="40"/>
        <v>0</v>
      </c>
      <c r="C37" s="50">
        <f t="shared" si="41"/>
        <v>0</v>
      </c>
      <c r="D37" s="42"/>
      <c r="E37" s="42"/>
      <c r="F37" s="42"/>
      <c r="G37" s="42"/>
      <c r="H37" s="42"/>
      <c r="I37" s="42"/>
      <c r="J37" s="46"/>
      <c r="K37" s="42"/>
      <c r="L37" s="42"/>
      <c r="M37" s="46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6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6"/>
      <c r="AU37" s="42"/>
      <c r="AV37" s="42"/>
      <c r="AW37" s="42"/>
      <c r="AX37" s="42"/>
      <c r="AY37" s="42"/>
      <c r="AZ37" s="42"/>
      <c r="BA37" s="42"/>
      <c r="BB37" s="42"/>
      <c r="BC37" s="46"/>
      <c r="BD37" s="42"/>
      <c r="BE37" s="42"/>
      <c r="BF37" s="46"/>
      <c r="BG37" s="42"/>
      <c r="BH37" s="42"/>
      <c r="BI37" s="46"/>
      <c r="BJ37" s="42"/>
      <c r="BK37" s="42"/>
      <c r="BL37" s="46"/>
      <c r="BM37" s="42"/>
      <c r="BN37" s="42"/>
      <c r="BO37" s="42"/>
    </row>
    <row r="38" spans="1:67" x14ac:dyDescent="0.25">
      <c r="A38" s="167" t="s">
        <v>367</v>
      </c>
      <c r="B38" s="50">
        <f t="shared" si="40"/>
        <v>0</v>
      </c>
      <c r="C38" s="50">
        <f t="shared" si="41"/>
        <v>0</v>
      </c>
      <c r="D38" s="42"/>
      <c r="E38" s="42"/>
      <c r="F38" s="42"/>
      <c r="G38" s="42"/>
      <c r="H38" s="42"/>
      <c r="I38" s="42"/>
      <c r="J38" s="46"/>
      <c r="K38" s="42"/>
      <c r="L38" s="42"/>
      <c r="M38" s="46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6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6"/>
      <c r="AU38" s="42"/>
      <c r="AV38" s="42"/>
      <c r="AW38" s="42"/>
      <c r="AX38" s="42"/>
      <c r="AY38" s="42"/>
      <c r="AZ38" s="42"/>
      <c r="BA38" s="42"/>
      <c r="BB38" s="42"/>
      <c r="BC38" s="46"/>
      <c r="BD38" s="42"/>
      <c r="BE38" s="42"/>
      <c r="BF38" s="46"/>
      <c r="BG38" s="42"/>
      <c r="BH38" s="42"/>
      <c r="BI38" s="46"/>
      <c r="BJ38" s="42"/>
      <c r="BK38" s="42"/>
      <c r="BL38" s="46"/>
      <c r="BM38" s="42"/>
      <c r="BN38" s="42"/>
      <c r="BO38" s="42"/>
    </row>
    <row r="39" spans="1:67" x14ac:dyDescent="0.25">
      <c r="A39" s="167" t="s">
        <v>366</v>
      </c>
      <c r="B39" s="50">
        <f t="shared" si="40"/>
        <v>0</v>
      </c>
      <c r="C39" s="50">
        <f t="shared" si="41"/>
        <v>0</v>
      </c>
      <c r="D39" s="42"/>
      <c r="E39" s="42"/>
      <c r="F39" s="42"/>
      <c r="G39" s="42"/>
      <c r="H39" s="42"/>
      <c r="I39" s="42"/>
      <c r="J39" s="46"/>
      <c r="K39" s="42"/>
      <c r="L39" s="42"/>
      <c r="M39" s="46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6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6"/>
      <c r="AU39" s="42"/>
      <c r="AV39" s="42"/>
      <c r="AW39" s="42"/>
      <c r="AX39" s="42"/>
      <c r="AY39" s="42"/>
      <c r="AZ39" s="42"/>
      <c r="BA39" s="42"/>
      <c r="BB39" s="42"/>
      <c r="BC39" s="46"/>
      <c r="BD39" s="42"/>
      <c r="BE39" s="42"/>
      <c r="BF39" s="46"/>
      <c r="BG39" s="42"/>
      <c r="BH39" s="42"/>
      <c r="BI39" s="46"/>
      <c r="BJ39" s="42"/>
      <c r="BK39" s="42"/>
      <c r="BL39" s="46"/>
      <c r="BM39" s="42"/>
      <c r="BN39" s="42"/>
      <c r="BO39" s="42"/>
    </row>
    <row r="40" spans="1:67" s="52" customFormat="1" ht="31.5" x14ac:dyDescent="0.25">
      <c r="A40" s="107" t="s">
        <v>212</v>
      </c>
      <c r="B40" s="134">
        <f t="shared" si="40"/>
        <v>355559.14640000003</v>
      </c>
      <c r="C40" s="134">
        <f t="shared" si="41"/>
        <v>255802.20949000001</v>
      </c>
      <c r="D40" s="49">
        <f t="shared" ref="D40" si="74">C40/B40*100</f>
        <v>71.94364484220732</v>
      </c>
      <c r="E40" s="49">
        <f>SUM(E41:E53)</f>
        <v>944.2</v>
      </c>
      <c r="F40" s="49">
        <f t="shared" ref="F40:BE40" si="75">SUM(F41:F53)</f>
        <v>470.36320000000001</v>
      </c>
      <c r="G40" s="49">
        <f t="shared" si="44"/>
        <v>49.816055920355858</v>
      </c>
      <c r="H40" s="49">
        <f t="shared" si="75"/>
        <v>223.8</v>
      </c>
      <c r="I40" s="49">
        <f t="shared" si="75"/>
        <v>164.78006999999999</v>
      </c>
      <c r="J40" s="49">
        <f t="shared" si="56"/>
        <v>73.628270777479884</v>
      </c>
      <c r="K40" s="49">
        <f t="shared" si="75"/>
        <v>3732.8</v>
      </c>
      <c r="L40" s="49">
        <f t="shared" si="75"/>
        <v>3155.0968900000003</v>
      </c>
      <c r="M40" s="49">
        <f t="shared" si="57"/>
        <v>84.523598639091304</v>
      </c>
      <c r="N40" s="49">
        <f t="shared" si="75"/>
        <v>66160.801399999997</v>
      </c>
      <c r="O40" s="49">
        <f t="shared" si="75"/>
        <v>49531.163670000002</v>
      </c>
      <c r="P40" s="49">
        <f t="shared" si="30"/>
        <v>74.864818173136584</v>
      </c>
      <c r="Q40" s="49">
        <f t="shared" si="75"/>
        <v>5398.9</v>
      </c>
      <c r="R40" s="49">
        <f t="shared" si="75"/>
        <v>2358.3031000000001</v>
      </c>
      <c r="S40" s="49">
        <f t="shared" si="45"/>
        <v>43.681177647298533</v>
      </c>
      <c r="T40" s="49">
        <f t="shared" si="75"/>
        <v>175.4</v>
      </c>
      <c r="U40" s="49">
        <f t="shared" si="75"/>
        <v>129.36797000000001</v>
      </c>
      <c r="V40" s="49">
        <f t="shared" si="46"/>
        <v>73.755969213226919</v>
      </c>
      <c r="W40" s="49">
        <f t="shared" si="75"/>
        <v>249162.1</v>
      </c>
      <c r="X40" s="49">
        <f t="shared" si="75"/>
        <v>179405.34135</v>
      </c>
      <c r="Y40" s="49">
        <f t="shared" si="58"/>
        <v>72.003463347756337</v>
      </c>
      <c r="Z40" s="49">
        <f t="shared" si="75"/>
        <v>788</v>
      </c>
      <c r="AA40" s="49">
        <f t="shared" si="75"/>
        <v>555.78</v>
      </c>
      <c r="AB40" s="48">
        <f t="shared" si="47"/>
        <v>70.530456852791872</v>
      </c>
      <c r="AC40" s="49">
        <f t="shared" si="75"/>
        <v>0</v>
      </c>
      <c r="AD40" s="49">
        <f t="shared" si="75"/>
        <v>0</v>
      </c>
      <c r="AE40" s="49">
        <f t="shared" si="75"/>
        <v>0</v>
      </c>
      <c r="AF40" s="49">
        <f t="shared" si="75"/>
        <v>394</v>
      </c>
      <c r="AG40" s="49">
        <f t="shared" si="75"/>
        <v>291.68675999999999</v>
      </c>
      <c r="AH40" s="49">
        <f t="shared" si="75"/>
        <v>74.032172588832495</v>
      </c>
      <c r="AI40" s="49">
        <f t="shared" si="75"/>
        <v>4784.3999999999996</v>
      </c>
      <c r="AJ40" s="49">
        <f t="shared" si="75"/>
        <v>2093.1333199999999</v>
      </c>
      <c r="AK40" s="49">
        <f t="shared" si="75"/>
        <v>43.749128835381654</v>
      </c>
      <c r="AL40" s="49">
        <f t="shared" si="75"/>
        <v>394</v>
      </c>
      <c r="AM40" s="49">
        <f t="shared" si="75"/>
        <v>269.97221999999999</v>
      </c>
      <c r="AN40" s="49">
        <f t="shared" si="75"/>
        <v>68.520868020304576</v>
      </c>
      <c r="AO40" s="49">
        <f t="shared" si="75"/>
        <v>394</v>
      </c>
      <c r="AP40" s="49">
        <f t="shared" ref="AP40" si="76">SUM(AP41:AP53)</f>
        <v>273.83759000000003</v>
      </c>
      <c r="AQ40" s="49">
        <f t="shared" si="75"/>
        <v>69.501926395939094</v>
      </c>
      <c r="AR40" s="49">
        <f t="shared" si="75"/>
        <v>1533.5450000000001</v>
      </c>
      <c r="AS40" s="49">
        <f t="shared" si="75"/>
        <v>1165.4000000000001</v>
      </c>
      <c r="AT40" s="49">
        <f t="shared" si="63"/>
        <v>75.993857369689195</v>
      </c>
      <c r="AU40" s="49">
        <f t="shared" si="75"/>
        <v>0</v>
      </c>
      <c r="AV40" s="49">
        <f t="shared" ref="AV40" si="77">SUM(AV41:AV53)</f>
        <v>0</v>
      </c>
      <c r="AW40" s="49">
        <f t="shared" si="75"/>
        <v>0</v>
      </c>
      <c r="AX40" s="49">
        <f t="shared" si="75"/>
        <v>1728.4000000000003</v>
      </c>
      <c r="AY40" s="49">
        <f t="shared" si="75"/>
        <v>1205.7240999999999</v>
      </c>
      <c r="AZ40" s="48">
        <f t="shared" ref="AZ40" si="78">AY40/AX40*100</f>
        <v>69.75955218699373</v>
      </c>
      <c r="BA40" s="49">
        <f t="shared" si="75"/>
        <v>18980.7</v>
      </c>
      <c r="BB40" s="49">
        <f t="shared" si="75"/>
        <v>14085.295</v>
      </c>
      <c r="BC40" s="49">
        <f t="shared" si="35"/>
        <v>74.208511804095735</v>
      </c>
      <c r="BD40" s="49">
        <f t="shared" si="75"/>
        <v>718.5</v>
      </c>
      <c r="BE40" s="49">
        <f t="shared" si="75"/>
        <v>619.5</v>
      </c>
      <c r="BF40" s="49">
        <f t="shared" si="51"/>
        <v>86.221294363256789</v>
      </c>
      <c r="BG40" s="49">
        <f t="shared" ref="BG40" si="79">SUM(BG41:BG53)</f>
        <v>6</v>
      </c>
      <c r="BH40" s="49">
        <f t="shared" ref="BH40" si="80">SUM(BH41:BH53)</f>
        <v>6</v>
      </c>
      <c r="BI40" s="49">
        <f t="shared" ref="BI40:BI41" si="81">BH40/BG40*100</f>
        <v>100</v>
      </c>
      <c r="BJ40" s="49"/>
      <c r="BK40" s="49"/>
      <c r="BL40" s="49"/>
      <c r="BM40" s="49">
        <f>SUM(BM41:BM53)</f>
        <v>39.6</v>
      </c>
      <c r="BN40" s="49">
        <f t="shared" ref="BN40" si="82">SUM(BN41:BN53)</f>
        <v>21.46425</v>
      </c>
      <c r="BO40" s="49">
        <f t="shared" ref="BO40:BO41" si="83">BN40/BM40*100</f>
        <v>54.202651515151516</v>
      </c>
    </row>
    <row r="41" spans="1:67" ht="31.5" x14ac:dyDescent="0.25">
      <c r="A41" s="167" t="s">
        <v>211</v>
      </c>
      <c r="B41" s="50">
        <f t="shared" si="40"/>
        <v>353830.7464</v>
      </c>
      <c r="C41" s="50">
        <f t="shared" si="41"/>
        <v>254596.48539000002</v>
      </c>
      <c r="D41" s="46">
        <f t="shared" si="0"/>
        <v>71.954313744736794</v>
      </c>
      <c r="E41" s="46">
        <v>944.2</v>
      </c>
      <c r="F41" s="46">
        <v>470.36320000000001</v>
      </c>
      <c r="G41" s="46">
        <f t="shared" si="44"/>
        <v>49.816055920355858</v>
      </c>
      <c r="H41" s="46">
        <v>223.8</v>
      </c>
      <c r="I41" s="46">
        <v>164.78006999999999</v>
      </c>
      <c r="J41" s="46">
        <f t="shared" si="56"/>
        <v>73.628270777479884</v>
      </c>
      <c r="K41" s="46">
        <v>3732.8</v>
      </c>
      <c r="L41" s="46">
        <v>3155.0968900000003</v>
      </c>
      <c r="M41" s="46">
        <f t="shared" si="57"/>
        <v>84.523598639091304</v>
      </c>
      <c r="N41" s="46">
        <v>66160.801399999997</v>
      </c>
      <c r="O41" s="46">
        <v>49531.163670000002</v>
      </c>
      <c r="P41" s="46">
        <f t="shared" si="30"/>
        <v>74.864818173136584</v>
      </c>
      <c r="Q41" s="46">
        <v>5398.9</v>
      </c>
      <c r="R41" s="46">
        <v>2358.3031000000001</v>
      </c>
      <c r="S41" s="46">
        <f t="shared" si="45"/>
        <v>43.681177647298533</v>
      </c>
      <c r="T41" s="46">
        <v>175.4</v>
      </c>
      <c r="U41" s="46">
        <v>129.36797000000001</v>
      </c>
      <c r="V41" s="46">
        <f t="shared" si="46"/>
        <v>73.755969213226919</v>
      </c>
      <c r="W41" s="46">
        <v>249162.1</v>
      </c>
      <c r="X41" s="46">
        <v>179405.34135</v>
      </c>
      <c r="Y41" s="46">
        <f t="shared" si="58"/>
        <v>72.003463347756337</v>
      </c>
      <c r="Z41" s="46">
        <v>788</v>
      </c>
      <c r="AA41" s="46">
        <v>555.78</v>
      </c>
      <c r="AB41" s="42">
        <f t="shared" si="47"/>
        <v>70.530456852791872</v>
      </c>
      <c r="AC41" s="42"/>
      <c r="AD41" s="46"/>
      <c r="AE41" s="46"/>
      <c r="AF41" s="46">
        <v>394</v>
      </c>
      <c r="AG41" s="46">
        <v>291.68675999999999</v>
      </c>
      <c r="AH41" s="46">
        <f t="shared" si="59"/>
        <v>74.032172588832495</v>
      </c>
      <c r="AI41" s="46">
        <v>4784.3999999999996</v>
      </c>
      <c r="AJ41" s="46">
        <v>2093.1333199999999</v>
      </c>
      <c r="AK41" s="46">
        <f t="shared" si="60"/>
        <v>43.749128835381654</v>
      </c>
      <c r="AL41" s="46">
        <v>394</v>
      </c>
      <c r="AM41" s="46">
        <v>269.97221999999999</v>
      </c>
      <c r="AN41" s="46">
        <f t="shared" si="61"/>
        <v>68.520868020304576</v>
      </c>
      <c r="AO41" s="46">
        <v>394</v>
      </c>
      <c r="AP41" s="46">
        <v>273.83759000000003</v>
      </c>
      <c r="AQ41" s="46">
        <f t="shared" si="62"/>
        <v>69.501926395939094</v>
      </c>
      <c r="AR41" s="46">
        <v>1533.5450000000001</v>
      </c>
      <c r="AS41" s="46">
        <v>1165.4000000000001</v>
      </c>
      <c r="AT41" s="46">
        <f t="shared" si="63"/>
        <v>75.993857369689195</v>
      </c>
      <c r="AU41" s="46"/>
      <c r="AV41" s="46"/>
      <c r="AW41" s="46"/>
      <c r="AX41" s="46"/>
      <c r="AY41" s="46"/>
      <c r="AZ41" s="42"/>
      <c r="BA41" s="46">
        <v>18980.7</v>
      </c>
      <c r="BB41" s="46">
        <v>14085.295</v>
      </c>
      <c r="BC41" s="46">
        <f t="shared" si="35"/>
        <v>74.208511804095735</v>
      </c>
      <c r="BD41" s="46">
        <v>718.5</v>
      </c>
      <c r="BE41" s="46">
        <v>619.5</v>
      </c>
      <c r="BF41" s="46">
        <f t="shared" si="51"/>
        <v>86.221294363256789</v>
      </c>
      <c r="BG41" s="46">
        <v>6</v>
      </c>
      <c r="BH41" s="46">
        <v>6</v>
      </c>
      <c r="BI41" s="46">
        <f t="shared" si="81"/>
        <v>100</v>
      </c>
      <c r="BJ41" s="46"/>
      <c r="BK41" s="46"/>
      <c r="BL41" s="46"/>
      <c r="BM41" s="46">
        <v>39.6</v>
      </c>
      <c r="BN41" s="46">
        <v>21.46425</v>
      </c>
      <c r="BO41" s="46">
        <f t="shared" si="83"/>
        <v>54.202651515151516</v>
      </c>
    </row>
    <row r="42" spans="1:67" x14ac:dyDescent="0.25">
      <c r="A42" s="167" t="s">
        <v>376</v>
      </c>
      <c r="B42" s="50">
        <f t="shared" si="40"/>
        <v>288.10000000000002</v>
      </c>
      <c r="C42" s="50">
        <f t="shared" si="41"/>
        <v>203.91376</v>
      </c>
      <c r="D42" s="42">
        <f>C42/B42*100</f>
        <v>70.77881291218327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6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>
        <v>288.10000000000002</v>
      </c>
      <c r="AY42" s="42">
        <v>203.91376</v>
      </c>
      <c r="AZ42" s="42">
        <f>AY42/AX42*100</f>
        <v>70.77881291218327</v>
      </c>
      <c r="BA42" s="42"/>
      <c r="BB42" s="42"/>
      <c r="BC42" s="42"/>
      <c r="BD42" s="42"/>
      <c r="BE42" s="42"/>
      <c r="BF42" s="46"/>
      <c r="BG42" s="42"/>
      <c r="BH42" s="42"/>
      <c r="BI42" s="46"/>
      <c r="BJ42" s="42"/>
      <c r="BK42" s="42"/>
      <c r="BL42" s="46"/>
      <c r="BM42" s="42"/>
      <c r="BN42" s="42"/>
      <c r="BO42" s="42"/>
    </row>
    <row r="43" spans="1:67" x14ac:dyDescent="0.25">
      <c r="A43" s="167" t="s">
        <v>377</v>
      </c>
      <c r="B43" s="50">
        <f t="shared" si="40"/>
        <v>115.2</v>
      </c>
      <c r="C43" s="50">
        <f t="shared" si="41"/>
        <v>73.486449999999991</v>
      </c>
      <c r="D43" s="42">
        <f>C43/B43*100</f>
        <v>63.790321180555544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6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>
        <v>115.2</v>
      </c>
      <c r="AY43" s="42">
        <v>73.486449999999991</v>
      </c>
      <c r="AZ43" s="42">
        <f>AY43/AX43*100</f>
        <v>63.790321180555544</v>
      </c>
      <c r="BA43" s="42"/>
      <c r="BB43" s="42"/>
      <c r="BC43" s="42"/>
      <c r="BD43" s="42"/>
      <c r="BE43" s="42"/>
      <c r="BF43" s="46"/>
      <c r="BG43" s="42"/>
      <c r="BH43" s="42"/>
      <c r="BI43" s="46"/>
      <c r="BJ43" s="42"/>
      <c r="BK43" s="42"/>
      <c r="BL43" s="46"/>
      <c r="BM43" s="42"/>
      <c r="BN43" s="42"/>
      <c r="BO43" s="42"/>
    </row>
    <row r="44" spans="1:67" x14ac:dyDescent="0.25">
      <c r="A44" s="167" t="s">
        <v>540</v>
      </c>
      <c r="B44" s="50">
        <f t="shared" si="40"/>
        <v>0</v>
      </c>
      <c r="C44" s="50">
        <f t="shared" si="41"/>
        <v>0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6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6"/>
      <c r="BG44" s="42"/>
      <c r="BH44" s="42"/>
      <c r="BI44" s="46"/>
      <c r="BJ44" s="42"/>
      <c r="BK44" s="42"/>
      <c r="BL44" s="46"/>
      <c r="BM44" s="42"/>
      <c r="BN44" s="42"/>
      <c r="BO44" s="42"/>
    </row>
    <row r="45" spans="1:67" x14ac:dyDescent="0.25">
      <c r="A45" s="167" t="s">
        <v>302</v>
      </c>
      <c r="B45" s="50">
        <f t="shared" si="40"/>
        <v>288.10000000000002</v>
      </c>
      <c r="C45" s="50">
        <f t="shared" si="41"/>
        <v>212.60454000000001</v>
      </c>
      <c r="D45" s="42">
        <f>C45/B45*100</f>
        <v>73.795397431447412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6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>
        <v>288.10000000000002</v>
      </c>
      <c r="AY45" s="42">
        <v>212.60454000000001</v>
      </c>
      <c r="AZ45" s="42">
        <f>AY45/AX45*100</f>
        <v>73.795397431447412</v>
      </c>
      <c r="BA45" s="42"/>
      <c r="BB45" s="42"/>
      <c r="BC45" s="42"/>
      <c r="BD45" s="42"/>
      <c r="BE45" s="42"/>
      <c r="BF45" s="46"/>
      <c r="BG45" s="42"/>
      <c r="BH45" s="42"/>
      <c r="BI45" s="46"/>
      <c r="BJ45" s="42"/>
      <c r="BK45" s="42"/>
      <c r="BL45" s="46"/>
      <c r="BM45" s="42"/>
      <c r="BN45" s="42"/>
      <c r="BO45" s="42"/>
    </row>
    <row r="46" spans="1:67" x14ac:dyDescent="0.25">
      <c r="A46" s="167" t="s">
        <v>378</v>
      </c>
      <c r="B46" s="50">
        <f t="shared" si="40"/>
        <v>288.10000000000002</v>
      </c>
      <c r="C46" s="50">
        <f t="shared" si="41"/>
        <v>184.87899999999999</v>
      </c>
      <c r="D46" s="42">
        <f>C46/B46*100</f>
        <v>64.171815341895169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6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>
        <v>288.10000000000002</v>
      </c>
      <c r="AY46" s="42">
        <v>184.87899999999999</v>
      </c>
      <c r="AZ46" s="42">
        <f>AY46/AX46*100</f>
        <v>64.171815341895169</v>
      </c>
      <c r="BA46" s="42"/>
      <c r="BB46" s="42"/>
      <c r="BC46" s="42"/>
      <c r="BD46" s="42"/>
      <c r="BE46" s="42"/>
      <c r="BF46" s="46"/>
      <c r="BG46" s="42"/>
      <c r="BH46" s="42"/>
      <c r="BI46" s="46"/>
      <c r="BJ46" s="42"/>
      <c r="BK46" s="42"/>
      <c r="BL46" s="46"/>
      <c r="BM46" s="42"/>
      <c r="BN46" s="42"/>
      <c r="BO46" s="42"/>
    </row>
    <row r="47" spans="1:67" x14ac:dyDescent="0.25">
      <c r="A47" s="167" t="s">
        <v>217</v>
      </c>
      <c r="B47" s="50">
        <f t="shared" si="40"/>
        <v>288.10000000000002</v>
      </c>
      <c r="C47" s="50">
        <f t="shared" si="41"/>
        <v>216.07499999999999</v>
      </c>
      <c r="D47" s="42">
        <f>C47/B47*100</f>
        <v>74.999999999999986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6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>
        <v>288.10000000000002</v>
      </c>
      <c r="AY47" s="42">
        <v>216.07499999999999</v>
      </c>
      <c r="AZ47" s="42">
        <f>AY47/AX47*100</f>
        <v>74.999999999999986</v>
      </c>
      <c r="BA47" s="42"/>
      <c r="BB47" s="42"/>
      <c r="BC47" s="42"/>
      <c r="BD47" s="42"/>
      <c r="BE47" s="42"/>
      <c r="BF47" s="46"/>
      <c r="BG47" s="42"/>
      <c r="BH47" s="42"/>
      <c r="BI47" s="46"/>
      <c r="BJ47" s="42"/>
      <c r="BK47" s="42"/>
      <c r="BL47" s="46"/>
      <c r="BM47" s="42"/>
      <c r="BN47" s="42"/>
      <c r="BO47" s="42"/>
    </row>
    <row r="48" spans="1:67" x14ac:dyDescent="0.25">
      <c r="A48" s="167" t="s">
        <v>379</v>
      </c>
      <c r="B48" s="50">
        <f t="shared" si="40"/>
        <v>115.2</v>
      </c>
      <c r="C48" s="50">
        <f t="shared" si="41"/>
        <v>76.655179999999987</v>
      </c>
      <c r="D48" s="42">
        <f>C48/B48*100</f>
        <v>66.540954861111103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6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>
        <v>115.2</v>
      </c>
      <c r="AY48" s="42">
        <v>76.655179999999987</v>
      </c>
      <c r="AZ48" s="42">
        <f>AY48/AX48*100</f>
        <v>66.540954861111103</v>
      </c>
      <c r="BA48" s="42"/>
      <c r="BB48" s="42"/>
      <c r="BC48" s="42"/>
      <c r="BD48" s="42"/>
      <c r="BE48" s="42"/>
      <c r="BF48" s="46"/>
      <c r="BG48" s="42"/>
      <c r="BH48" s="42"/>
      <c r="BI48" s="46"/>
      <c r="BJ48" s="42"/>
      <c r="BK48" s="42"/>
      <c r="BL48" s="46"/>
      <c r="BM48" s="42"/>
      <c r="BN48" s="42"/>
      <c r="BO48" s="42"/>
    </row>
    <row r="49" spans="1:67" x14ac:dyDescent="0.25">
      <c r="A49" s="167" t="s">
        <v>380</v>
      </c>
      <c r="B49" s="50">
        <f t="shared" si="40"/>
        <v>115.2</v>
      </c>
      <c r="C49" s="50">
        <f t="shared" si="41"/>
        <v>79.078919999999997</v>
      </c>
      <c r="D49" s="42">
        <f>C49/B49*100</f>
        <v>68.644895833333337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6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>
        <v>115.2</v>
      </c>
      <c r="AY49" s="42">
        <v>79.078919999999997</v>
      </c>
      <c r="AZ49" s="42">
        <f>AY49/AX49*100</f>
        <v>68.644895833333337</v>
      </c>
      <c r="BA49" s="42"/>
      <c r="BB49" s="42"/>
      <c r="BC49" s="42"/>
      <c r="BD49" s="42"/>
      <c r="BE49" s="42"/>
      <c r="BF49" s="46"/>
      <c r="BG49" s="42"/>
      <c r="BH49" s="42"/>
      <c r="BI49" s="46"/>
      <c r="BJ49" s="42"/>
      <c r="BK49" s="42"/>
      <c r="BL49" s="46"/>
      <c r="BM49" s="42"/>
      <c r="BN49" s="42"/>
      <c r="BO49" s="42"/>
    </row>
    <row r="50" spans="1:67" x14ac:dyDescent="0.25">
      <c r="A50" s="167" t="s">
        <v>559</v>
      </c>
      <c r="B50" s="50">
        <f t="shared" si="40"/>
        <v>0</v>
      </c>
      <c r="C50" s="50">
        <f t="shared" si="41"/>
        <v>0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6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6"/>
      <c r="BG50" s="42"/>
      <c r="BH50" s="42"/>
      <c r="BI50" s="46"/>
      <c r="BJ50" s="42"/>
      <c r="BK50" s="42"/>
      <c r="BL50" s="46"/>
      <c r="BM50" s="42"/>
      <c r="BN50" s="42"/>
      <c r="BO50" s="42"/>
    </row>
    <row r="51" spans="1:67" x14ac:dyDescent="0.25">
      <c r="A51" s="167" t="s">
        <v>558</v>
      </c>
      <c r="B51" s="50">
        <f t="shared" si="40"/>
        <v>0</v>
      </c>
      <c r="C51" s="50">
        <f t="shared" si="41"/>
        <v>0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6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6"/>
      <c r="BG51" s="42"/>
      <c r="BH51" s="42"/>
      <c r="BI51" s="46"/>
      <c r="BJ51" s="42"/>
      <c r="BK51" s="42"/>
      <c r="BL51" s="46"/>
      <c r="BM51" s="42"/>
      <c r="BN51" s="42"/>
      <c r="BO51" s="42"/>
    </row>
    <row r="52" spans="1:67" x14ac:dyDescent="0.25">
      <c r="A52" s="167" t="s">
        <v>560</v>
      </c>
      <c r="B52" s="50">
        <f t="shared" si="40"/>
        <v>115.2</v>
      </c>
      <c r="C52" s="50">
        <f t="shared" si="41"/>
        <v>79.782409999999999</v>
      </c>
      <c r="D52" s="42">
        <f>C52/B52*100</f>
        <v>69.255564236111113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6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>
        <v>115.2</v>
      </c>
      <c r="AY52" s="42">
        <v>79.782409999999999</v>
      </c>
      <c r="AZ52" s="42">
        <f>AY52/AX52*100</f>
        <v>69.255564236111113</v>
      </c>
      <c r="BA52" s="42"/>
      <c r="BB52" s="42"/>
      <c r="BC52" s="42"/>
      <c r="BD52" s="42"/>
      <c r="BE52" s="42"/>
      <c r="BF52" s="46"/>
      <c r="BG52" s="42"/>
      <c r="BH52" s="42"/>
      <c r="BI52" s="46"/>
      <c r="BJ52" s="42"/>
      <c r="BK52" s="42"/>
      <c r="BL52" s="46"/>
      <c r="BM52" s="42"/>
      <c r="BN52" s="42"/>
      <c r="BO52" s="42"/>
    </row>
    <row r="53" spans="1:67" x14ac:dyDescent="0.25">
      <c r="A53" s="167" t="s">
        <v>381</v>
      </c>
      <c r="B53" s="50">
        <f t="shared" si="40"/>
        <v>115.2</v>
      </c>
      <c r="C53" s="50">
        <f t="shared" si="41"/>
        <v>79.248840000000001</v>
      </c>
      <c r="D53" s="42">
        <f>C53/B53*100</f>
        <v>68.79239583333333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6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>
        <v>115.2</v>
      </c>
      <c r="AY53" s="42">
        <v>79.248840000000001</v>
      </c>
      <c r="AZ53" s="42">
        <f>AY53/AX53*100</f>
        <v>68.79239583333333</v>
      </c>
      <c r="BA53" s="42"/>
      <c r="BB53" s="42"/>
      <c r="BC53" s="42"/>
      <c r="BD53" s="42"/>
      <c r="BE53" s="42"/>
      <c r="BF53" s="46"/>
      <c r="BG53" s="42"/>
      <c r="BH53" s="42"/>
      <c r="BI53" s="46"/>
      <c r="BJ53" s="42"/>
      <c r="BK53" s="42"/>
      <c r="BL53" s="46"/>
      <c r="BM53" s="42"/>
      <c r="BN53" s="42"/>
      <c r="BO53" s="42"/>
    </row>
    <row r="54" spans="1:67" s="52" customFormat="1" ht="31.5" x14ac:dyDescent="0.25">
      <c r="A54" s="169" t="s">
        <v>384</v>
      </c>
      <c r="B54" s="134">
        <f t="shared" si="40"/>
        <v>2175255.9708000002</v>
      </c>
      <c r="C54" s="134">
        <f t="shared" si="41"/>
        <v>1471329.5418900005</v>
      </c>
      <c r="D54" s="49">
        <f t="shared" ref="D54" si="84">C54/B54*100</f>
        <v>67.639374935212132</v>
      </c>
      <c r="E54" s="49">
        <f>SUM(E55:E57)</f>
        <v>6754.8</v>
      </c>
      <c r="F54" s="49">
        <f t="shared" ref="F54:BE54" si="85">SUM(F55:F57)</f>
        <v>4410.0459500000006</v>
      </c>
      <c r="G54" s="49">
        <f t="shared" si="44"/>
        <v>65.287587345295208</v>
      </c>
      <c r="H54" s="49">
        <f t="shared" si="85"/>
        <v>1994.9</v>
      </c>
      <c r="I54" s="49">
        <f t="shared" si="85"/>
        <v>1316.3262099999999</v>
      </c>
      <c r="J54" s="49">
        <f t="shared" si="56"/>
        <v>65.984571156448936</v>
      </c>
      <c r="K54" s="49">
        <f t="shared" si="85"/>
        <v>55031.6</v>
      </c>
      <c r="L54" s="49">
        <f t="shared" si="85"/>
        <v>32497.830389999999</v>
      </c>
      <c r="M54" s="49">
        <f t="shared" si="57"/>
        <v>59.053035692220469</v>
      </c>
      <c r="N54" s="49">
        <f t="shared" si="85"/>
        <v>694239.87079999992</v>
      </c>
      <c r="O54" s="49">
        <f t="shared" si="85"/>
        <v>466815.62475000002</v>
      </c>
      <c r="P54" s="49">
        <f t="shared" si="30"/>
        <v>67.241258300545311</v>
      </c>
      <c r="Q54" s="49">
        <f t="shared" si="85"/>
        <v>25870.3</v>
      </c>
      <c r="R54" s="49">
        <f t="shared" si="85"/>
        <v>8523.7892599999996</v>
      </c>
      <c r="S54" s="49">
        <f t="shared" si="45"/>
        <v>32.948165502526059</v>
      </c>
      <c r="T54" s="49">
        <f t="shared" si="85"/>
        <v>1543.6</v>
      </c>
      <c r="U54" s="49">
        <f t="shared" si="85"/>
        <v>1039.7075</v>
      </c>
      <c r="V54" s="49">
        <f t="shared" si="46"/>
        <v>67.356018398548841</v>
      </c>
      <c r="W54" s="49">
        <f t="shared" si="85"/>
        <v>1199694.8</v>
      </c>
      <c r="X54" s="49">
        <f t="shared" si="85"/>
        <v>833922.91605</v>
      </c>
      <c r="Y54" s="49">
        <f t="shared" si="58"/>
        <v>69.511255366781612</v>
      </c>
      <c r="Z54" s="49">
        <f t="shared" si="85"/>
        <v>8457.2000000000007</v>
      </c>
      <c r="AA54" s="49">
        <f t="shared" si="85"/>
        <v>5413.78377</v>
      </c>
      <c r="AB54" s="48">
        <f t="shared" si="47"/>
        <v>64.01390259187437</v>
      </c>
      <c r="AC54" s="49">
        <f t="shared" si="85"/>
        <v>253.9</v>
      </c>
      <c r="AD54" s="49">
        <f t="shared" si="85"/>
        <v>27.09</v>
      </c>
      <c r="AE54" s="49">
        <f t="shared" ref="AE54:AE241" si="86">AD54/AC54*100</f>
        <v>10.669554942890901</v>
      </c>
      <c r="AF54" s="49">
        <f t="shared" si="85"/>
        <v>7987.3</v>
      </c>
      <c r="AG54" s="49">
        <f t="shared" si="85"/>
        <v>5046.6442000000006</v>
      </c>
      <c r="AH54" s="49">
        <f t="shared" si="85"/>
        <v>63.183356077773468</v>
      </c>
      <c r="AI54" s="49">
        <f t="shared" si="85"/>
        <v>80509.100000000006</v>
      </c>
      <c r="AJ54" s="49">
        <f t="shared" si="85"/>
        <v>45302.957740000005</v>
      </c>
      <c r="AK54" s="49">
        <f t="shared" si="85"/>
        <v>56.270605111720293</v>
      </c>
      <c r="AL54" s="49">
        <f t="shared" si="85"/>
        <v>2819.1</v>
      </c>
      <c r="AM54" s="49">
        <f t="shared" si="85"/>
        <v>1905.6773400000002</v>
      </c>
      <c r="AN54" s="49">
        <f t="shared" si="85"/>
        <v>67.598784718527199</v>
      </c>
      <c r="AO54" s="49">
        <f t="shared" si="85"/>
        <v>1409.6</v>
      </c>
      <c r="AP54" s="49">
        <f t="shared" ref="AP54" si="87">SUM(AP55:AP57)</f>
        <v>971.44540000000006</v>
      </c>
      <c r="AQ54" s="49">
        <f t="shared" si="85"/>
        <v>68.916387627695812</v>
      </c>
      <c r="AR54" s="49">
        <f t="shared" si="85"/>
        <v>11709.5</v>
      </c>
      <c r="AS54" s="49">
        <f t="shared" si="85"/>
        <v>8782.2000000000007</v>
      </c>
      <c r="AT54" s="49">
        <f t="shared" si="63"/>
        <v>75.000640505572406</v>
      </c>
      <c r="AU54" s="49">
        <f>SUM(AU55:AU57)</f>
        <v>3758.8</v>
      </c>
      <c r="AV54" s="49">
        <f>SUM(AV55:AV57)</f>
        <v>2675.4922999999999</v>
      </c>
      <c r="AW54" s="49">
        <f>AV54/AU54*100</f>
        <v>71.179426944769602</v>
      </c>
      <c r="AX54" s="49">
        <f t="shared" si="85"/>
        <v>864.7</v>
      </c>
      <c r="AY54" s="49">
        <f t="shared" si="85"/>
        <v>575.33470999999997</v>
      </c>
      <c r="AZ54" s="48">
        <f t="shared" ref="AZ54" si="88">AY54/AX54*100</f>
        <v>66.535759222851851</v>
      </c>
      <c r="BA54" s="49">
        <f t="shared" si="85"/>
        <v>70016.100000000006</v>
      </c>
      <c r="BB54" s="49">
        <f t="shared" si="85"/>
        <v>51414.43</v>
      </c>
      <c r="BC54" s="49">
        <f t="shared" si="35"/>
        <v>73.432296286139902</v>
      </c>
      <c r="BD54" s="49">
        <f t="shared" si="85"/>
        <v>449.1</v>
      </c>
      <c r="BE54" s="49">
        <f t="shared" si="85"/>
        <v>299.39999999999998</v>
      </c>
      <c r="BF54" s="49">
        <f t="shared" si="51"/>
        <v>66.666666666666657</v>
      </c>
      <c r="BG54" s="49">
        <f t="shared" ref="BG54" si="89">SUM(BG55:BG57)</f>
        <v>21.6</v>
      </c>
      <c r="BH54" s="49">
        <f t="shared" ref="BH54" si="90">SUM(BH55:BH57)</f>
        <v>21.59</v>
      </c>
      <c r="BI54" s="49">
        <f t="shared" ref="BI54:BI55" si="91">BH54/BG54*100</f>
        <v>99.953703703703695</v>
      </c>
      <c r="BJ54" s="49">
        <f>BJ55+BJ56+BJ57</f>
        <v>469.8</v>
      </c>
      <c r="BK54" s="49">
        <f>BK55+BK56+BK57</f>
        <v>343.16800000000001</v>
      </c>
      <c r="BL54" s="49">
        <f>BK54/BJ54*100</f>
        <v>73.045551298424854</v>
      </c>
      <c r="BM54" s="49">
        <f>SUM(BM55:BM57)</f>
        <v>1400.3</v>
      </c>
      <c r="BN54" s="49">
        <f t="shared" ref="BN54" si="92">SUM(BN55:BN57)</f>
        <v>24.08832</v>
      </c>
      <c r="BO54" s="49">
        <f t="shared" ref="BO54:BO55" si="93">BN54/BM54*100</f>
        <v>1.7202256659287298</v>
      </c>
    </row>
    <row r="55" spans="1:67" x14ac:dyDescent="0.25">
      <c r="A55" s="167" t="s">
        <v>215</v>
      </c>
      <c r="B55" s="50">
        <f>E55+H55+K55+N55+Q55+T55+W55+Z55+AC55+AF55+AI55+AL55+AO55+AR55+AU55+AX55+BA55+BD55+BG55+BJ55+BM55</f>
        <v>2174391.2708000001</v>
      </c>
      <c r="C55" s="50">
        <f>F55+I55+L55+O55+R55+U55+X55+AA55+AD55+AG55+AJ55+AM55+AP55+AS55+AV55+AY55+BB55+BE55+BH55+BK55+BN55</f>
        <v>1470754.2071800004</v>
      </c>
      <c r="D55" s="46">
        <f t="shared" si="0"/>
        <v>67.639813815058318</v>
      </c>
      <c r="E55" s="46">
        <v>6754.8</v>
      </c>
      <c r="F55" s="46">
        <v>4410.0459500000006</v>
      </c>
      <c r="G55" s="46">
        <f t="shared" si="44"/>
        <v>65.287587345295208</v>
      </c>
      <c r="H55" s="46">
        <v>1994.9</v>
      </c>
      <c r="I55" s="46">
        <v>1316.3262099999999</v>
      </c>
      <c r="J55" s="46">
        <f t="shared" si="56"/>
        <v>65.984571156448936</v>
      </c>
      <c r="K55" s="46">
        <v>55031.6</v>
      </c>
      <c r="L55" s="46">
        <v>32497.830389999999</v>
      </c>
      <c r="M55" s="46">
        <f t="shared" si="57"/>
        <v>59.053035692220469</v>
      </c>
      <c r="N55" s="46">
        <v>694239.87079999992</v>
      </c>
      <c r="O55" s="46">
        <v>466815.62475000002</v>
      </c>
      <c r="P55" s="46">
        <f t="shared" si="30"/>
        <v>67.241258300545311</v>
      </c>
      <c r="Q55" s="46">
        <v>25870.3</v>
      </c>
      <c r="R55" s="46">
        <v>8523.7892599999996</v>
      </c>
      <c r="S55" s="46">
        <f t="shared" si="45"/>
        <v>32.948165502526059</v>
      </c>
      <c r="T55" s="46">
        <v>1543.6</v>
      </c>
      <c r="U55" s="46">
        <v>1039.7075</v>
      </c>
      <c r="V55" s="46">
        <f t="shared" si="46"/>
        <v>67.356018398548841</v>
      </c>
      <c r="W55" s="46">
        <v>1199694.8</v>
      </c>
      <c r="X55" s="46">
        <v>833922.91605</v>
      </c>
      <c r="Y55" s="46">
        <f t="shared" si="58"/>
        <v>69.511255366781612</v>
      </c>
      <c r="Z55" s="46">
        <v>8457.2000000000007</v>
      </c>
      <c r="AA55" s="46">
        <v>5413.78377</v>
      </c>
      <c r="AB55" s="42">
        <f t="shared" si="47"/>
        <v>64.01390259187437</v>
      </c>
      <c r="AC55" s="42">
        <v>253.9</v>
      </c>
      <c r="AD55" s="46">
        <v>27.09</v>
      </c>
      <c r="AE55" s="46">
        <f t="shared" si="86"/>
        <v>10.669554942890901</v>
      </c>
      <c r="AF55" s="46">
        <v>7987.3</v>
      </c>
      <c r="AG55" s="46">
        <v>5046.6442000000006</v>
      </c>
      <c r="AH55" s="46">
        <f t="shared" si="59"/>
        <v>63.183356077773468</v>
      </c>
      <c r="AI55" s="46">
        <v>80509.100000000006</v>
      </c>
      <c r="AJ55" s="46">
        <v>45302.957740000005</v>
      </c>
      <c r="AK55" s="46">
        <f t="shared" si="60"/>
        <v>56.270605111720293</v>
      </c>
      <c r="AL55" s="46">
        <v>2819.1</v>
      </c>
      <c r="AM55" s="46">
        <v>1905.6773400000002</v>
      </c>
      <c r="AN55" s="46">
        <f t="shared" si="61"/>
        <v>67.598784718527199</v>
      </c>
      <c r="AO55" s="46">
        <v>1409.6</v>
      </c>
      <c r="AP55" s="46">
        <v>971.44540000000006</v>
      </c>
      <c r="AQ55" s="46">
        <f t="shared" si="62"/>
        <v>68.916387627695812</v>
      </c>
      <c r="AR55" s="46">
        <v>11709.5</v>
      </c>
      <c r="AS55" s="46">
        <v>8782.2000000000007</v>
      </c>
      <c r="AT55" s="46">
        <f t="shared" si="63"/>
        <v>75.000640505572406</v>
      </c>
      <c r="AU55" s="46">
        <v>3758.8</v>
      </c>
      <c r="AV55" s="46">
        <v>2675.4922999999999</v>
      </c>
      <c r="AW55" s="46">
        <f>AV55/AU55*100</f>
        <v>71.179426944769602</v>
      </c>
      <c r="AX55" s="46"/>
      <c r="AY55" s="46"/>
      <c r="AZ55" s="42"/>
      <c r="BA55" s="46">
        <v>70016.100000000006</v>
      </c>
      <c r="BB55" s="46">
        <v>51414.43</v>
      </c>
      <c r="BC55" s="46">
        <f t="shared" si="35"/>
        <v>73.432296286139902</v>
      </c>
      <c r="BD55" s="46">
        <v>449.1</v>
      </c>
      <c r="BE55" s="46">
        <v>299.39999999999998</v>
      </c>
      <c r="BF55" s="46">
        <f t="shared" si="51"/>
        <v>66.666666666666657</v>
      </c>
      <c r="BG55" s="46">
        <v>21.6</v>
      </c>
      <c r="BH55" s="46">
        <v>21.59</v>
      </c>
      <c r="BI55" s="46">
        <f t="shared" si="91"/>
        <v>99.953703703703695</v>
      </c>
      <c r="BJ55" s="46">
        <v>469.8</v>
      </c>
      <c r="BK55" s="46">
        <v>343.16800000000001</v>
      </c>
      <c r="BL55" s="46">
        <f>BK55/BJ55*100</f>
        <v>73.045551298424854</v>
      </c>
      <c r="BM55" s="46">
        <v>1400.3</v>
      </c>
      <c r="BN55" s="46">
        <v>24.08832</v>
      </c>
      <c r="BO55" s="46">
        <f t="shared" si="93"/>
        <v>1.7202256659287298</v>
      </c>
    </row>
    <row r="56" spans="1:67" x14ac:dyDescent="0.25">
      <c r="A56" s="167" t="s">
        <v>561</v>
      </c>
      <c r="B56" s="50">
        <f t="shared" si="40"/>
        <v>576.6</v>
      </c>
      <c r="C56" s="50">
        <f t="shared" si="41"/>
        <v>374.88785999999999</v>
      </c>
      <c r="D56" s="42">
        <f>C56/B56*100</f>
        <v>65.016971904266384</v>
      </c>
      <c r="E56" s="42"/>
      <c r="F56" s="42"/>
      <c r="G56" s="42"/>
      <c r="H56" s="42"/>
      <c r="I56" s="42"/>
      <c r="J56" s="46"/>
      <c r="K56" s="42"/>
      <c r="L56" s="42"/>
      <c r="M56" s="46"/>
      <c r="N56" s="42"/>
      <c r="O56" s="42"/>
      <c r="P56" s="42"/>
      <c r="Q56" s="42"/>
      <c r="R56" s="42"/>
      <c r="S56" s="42"/>
      <c r="T56" s="42"/>
      <c r="U56" s="42"/>
      <c r="V56" s="46"/>
      <c r="W56" s="42"/>
      <c r="X56" s="42"/>
      <c r="Y56" s="46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6"/>
      <c r="AU56" s="42"/>
      <c r="AV56" s="42"/>
      <c r="AW56" s="42"/>
      <c r="AX56" s="42">
        <v>576.6</v>
      </c>
      <c r="AY56" s="42">
        <v>374.88785999999999</v>
      </c>
      <c r="AZ56" s="42">
        <f t="shared" ref="AZ56:AZ58" si="94">AY56/AX56*100</f>
        <v>65.016971904266384</v>
      </c>
      <c r="BA56" s="42"/>
      <c r="BB56" s="42"/>
      <c r="BC56" s="46"/>
      <c r="BD56" s="42"/>
      <c r="BE56" s="42"/>
      <c r="BF56" s="46"/>
      <c r="BG56" s="42"/>
      <c r="BH56" s="42"/>
      <c r="BI56" s="46"/>
      <c r="BJ56" s="42"/>
      <c r="BK56" s="42"/>
      <c r="BL56" s="46"/>
      <c r="BM56" s="42"/>
      <c r="BN56" s="42"/>
      <c r="BO56" s="42"/>
    </row>
    <row r="57" spans="1:67" x14ac:dyDescent="0.25">
      <c r="A57" s="167" t="s">
        <v>214</v>
      </c>
      <c r="B57" s="50">
        <f t="shared" si="40"/>
        <v>288.10000000000002</v>
      </c>
      <c r="C57" s="50">
        <f t="shared" si="41"/>
        <v>200.44685000000001</v>
      </c>
      <c r="D57" s="42">
        <f>C57/B57*100</f>
        <v>69.575442554668527</v>
      </c>
      <c r="E57" s="42"/>
      <c r="F57" s="42"/>
      <c r="G57" s="42"/>
      <c r="H57" s="42"/>
      <c r="I57" s="42"/>
      <c r="J57" s="46"/>
      <c r="K57" s="42"/>
      <c r="L57" s="42"/>
      <c r="M57" s="46"/>
      <c r="N57" s="42"/>
      <c r="O57" s="42"/>
      <c r="P57" s="42"/>
      <c r="Q57" s="42"/>
      <c r="R57" s="42"/>
      <c r="S57" s="42"/>
      <c r="T57" s="42"/>
      <c r="U57" s="42"/>
      <c r="V57" s="46"/>
      <c r="W57" s="42"/>
      <c r="X57" s="42"/>
      <c r="Y57" s="46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6"/>
      <c r="AU57" s="42"/>
      <c r="AV57" s="42"/>
      <c r="AW57" s="42"/>
      <c r="AX57" s="42">
        <v>288.10000000000002</v>
      </c>
      <c r="AY57" s="42">
        <v>200.44685000000001</v>
      </c>
      <c r="AZ57" s="42">
        <f t="shared" si="94"/>
        <v>69.575442554668527</v>
      </c>
      <c r="BA57" s="42"/>
      <c r="BB57" s="42"/>
      <c r="BC57" s="46"/>
      <c r="BD57" s="42"/>
      <c r="BE57" s="42"/>
      <c r="BF57" s="46"/>
      <c r="BG57" s="42"/>
      <c r="BH57" s="42"/>
      <c r="BI57" s="46"/>
      <c r="BJ57" s="42"/>
      <c r="BK57" s="42"/>
      <c r="BL57" s="46"/>
      <c r="BM57" s="42"/>
      <c r="BN57" s="42"/>
      <c r="BO57" s="42"/>
    </row>
    <row r="58" spans="1:67" s="52" customFormat="1" ht="31.5" x14ac:dyDescent="0.25">
      <c r="A58" s="169" t="s">
        <v>225</v>
      </c>
      <c r="B58" s="134">
        <f t="shared" si="40"/>
        <v>1091244.1339</v>
      </c>
      <c r="C58" s="134">
        <f t="shared" si="41"/>
        <v>748206.89757000015</v>
      </c>
      <c r="D58" s="49">
        <f t="shared" ref="D58" si="95">C58/B58*100</f>
        <v>68.564574537136963</v>
      </c>
      <c r="E58" s="49">
        <f>SUM(E59:E74)</f>
        <v>4176.2</v>
      </c>
      <c r="F58" s="49">
        <f t="shared" ref="F58:BE58" si="96">SUM(F59:F74)</f>
        <v>1313.2937299999999</v>
      </c>
      <c r="G58" s="49">
        <f t="shared" si="44"/>
        <v>31.447098558498155</v>
      </c>
      <c r="H58" s="49">
        <f t="shared" si="96"/>
        <v>708.8</v>
      </c>
      <c r="I58" s="49">
        <f t="shared" si="96"/>
        <v>288.06546999999995</v>
      </c>
      <c r="J58" s="49">
        <f t="shared" si="56"/>
        <v>40.641290914221209</v>
      </c>
      <c r="K58" s="49">
        <f t="shared" si="96"/>
        <v>9479.6</v>
      </c>
      <c r="L58" s="49">
        <f t="shared" si="96"/>
        <v>5202.3850700000003</v>
      </c>
      <c r="M58" s="49">
        <f t="shared" si="57"/>
        <v>54.879795244525084</v>
      </c>
      <c r="N58" s="49">
        <f t="shared" si="96"/>
        <v>251249.5589</v>
      </c>
      <c r="O58" s="49">
        <f t="shared" si="96"/>
        <v>186022.14956999998</v>
      </c>
      <c r="P58" s="49">
        <f t="shared" si="30"/>
        <v>74.038796479654224</v>
      </c>
      <c r="Q58" s="49">
        <f t="shared" si="96"/>
        <v>21728.6</v>
      </c>
      <c r="R58" s="49">
        <f t="shared" si="96"/>
        <v>4445.884</v>
      </c>
      <c r="S58" s="49">
        <f t="shared" si="45"/>
        <v>20.460977697596718</v>
      </c>
      <c r="T58" s="49">
        <f t="shared" si="96"/>
        <v>671.7</v>
      </c>
      <c r="U58" s="49">
        <f t="shared" si="96"/>
        <v>464.16795999999999</v>
      </c>
      <c r="V58" s="49">
        <f t="shared" si="46"/>
        <v>69.103462855441407</v>
      </c>
      <c r="W58" s="49">
        <f t="shared" si="96"/>
        <v>699225.1</v>
      </c>
      <c r="X58" s="49">
        <f t="shared" si="96"/>
        <v>477583.60719999997</v>
      </c>
      <c r="Y58" s="49">
        <f t="shared" si="58"/>
        <v>68.301839736588406</v>
      </c>
      <c r="Z58" s="49">
        <f t="shared" si="96"/>
        <v>3548.7</v>
      </c>
      <c r="AA58" s="49">
        <f t="shared" si="96"/>
        <v>2289.2619900000004</v>
      </c>
      <c r="AB58" s="48">
        <f t="shared" si="47"/>
        <v>64.509876574520263</v>
      </c>
      <c r="AC58" s="49">
        <f t="shared" si="96"/>
        <v>153.4</v>
      </c>
      <c r="AD58" s="49">
        <f t="shared" si="96"/>
        <v>0</v>
      </c>
      <c r="AE58" s="49">
        <f t="shared" si="86"/>
        <v>0</v>
      </c>
      <c r="AF58" s="49">
        <f t="shared" si="96"/>
        <v>4435.8</v>
      </c>
      <c r="AG58" s="49">
        <f t="shared" si="96"/>
        <v>3029.9031199999999</v>
      </c>
      <c r="AH58" s="49">
        <f t="shared" si="96"/>
        <v>68.305674737364157</v>
      </c>
      <c r="AI58" s="49">
        <f t="shared" si="96"/>
        <v>37508.6</v>
      </c>
      <c r="AJ58" s="49">
        <f t="shared" si="96"/>
        <v>23397.183989999998</v>
      </c>
      <c r="AK58" s="49">
        <f t="shared" si="96"/>
        <v>62.378185242850968</v>
      </c>
      <c r="AL58" s="49">
        <f t="shared" si="96"/>
        <v>1330.7</v>
      </c>
      <c r="AM58" s="49">
        <f t="shared" si="96"/>
        <v>789.19270999999992</v>
      </c>
      <c r="AN58" s="49">
        <f t="shared" si="96"/>
        <v>59.30658375291199</v>
      </c>
      <c r="AO58" s="49">
        <f t="shared" si="96"/>
        <v>887.1</v>
      </c>
      <c r="AP58" s="49">
        <f t="shared" ref="AP58" si="97">SUM(AP59:AP74)</f>
        <v>610.00268999999992</v>
      </c>
      <c r="AQ58" s="49">
        <f t="shared" si="96"/>
        <v>68.763689550219809</v>
      </c>
      <c r="AR58" s="49">
        <f t="shared" si="96"/>
        <v>5853.9750000000004</v>
      </c>
      <c r="AS58" s="49">
        <f t="shared" si="96"/>
        <v>4421.3999999999996</v>
      </c>
      <c r="AT58" s="49">
        <f t="shared" si="63"/>
        <v>75.528166758484602</v>
      </c>
      <c r="AU58" s="49">
        <f t="shared" si="96"/>
        <v>3548.6</v>
      </c>
      <c r="AV58" s="49">
        <f t="shared" ref="AV58" si="98">SUM(AV59:AV74)</f>
        <v>2322.3560600000001</v>
      </c>
      <c r="AW58" s="49">
        <f>AV58/AU58*100</f>
        <v>65.444289578988901</v>
      </c>
      <c r="AX58" s="49">
        <f t="shared" si="96"/>
        <v>2592.5</v>
      </c>
      <c r="AY58" s="49">
        <f t="shared" si="96"/>
        <v>1607.93896</v>
      </c>
      <c r="AZ58" s="48">
        <f t="shared" si="94"/>
        <v>62.022717839922848</v>
      </c>
      <c r="BA58" s="49">
        <f t="shared" si="96"/>
        <v>43632.1</v>
      </c>
      <c r="BB58" s="49">
        <f t="shared" si="96"/>
        <v>34202.418270000002</v>
      </c>
      <c r="BC58" s="49">
        <f t="shared" si="35"/>
        <v>78.388201049227519</v>
      </c>
      <c r="BD58" s="49">
        <f t="shared" si="96"/>
        <v>374.3</v>
      </c>
      <c r="BE58" s="49">
        <f t="shared" si="96"/>
        <v>177</v>
      </c>
      <c r="BF58" s="49">
        <f t="shared" si="51"/>
        <v>47.288271440021376</v>
      </c>
      <c r="BG58" s="49">
        <f t="shared" ref="BG58" si="99">SUM(BG59:BG74)</f>
        <v>10.199999999999999</v>
      </c>
      <c r="BH58" s="49">
        <f t="shared" ref="BH58" si="100">SUM(BH59:BH74)</f>
        <v>10.199999999999999</v>
      </c>
      <c r="BI58" s="49">
        <f t="shared" ref="BI58:BI59" si="101">BH58/BG58*100</f>
        <v>100</v>
      </c>
      <c r="BJ58" s="49"/>
      <c r="BK58" s="49"/>
      <c r="BL58" s="49"/>
      <c r="BM58" s="49">
        <f>SUM(BM59:BM74)</f>
        <v>128.6</v>
      </c>
      <c r="BN58" s="49">
        <f t="shared" ref="BN58" si="102">SUM(BN59:BN74)</f>
        <v>30.48678</v>
      </c>
      <c r="BO58" s="49">
        <f t="shared" ref="BO58:BO59" si="103">BN58/BM58*100</f>
        <v>23.706671850699845</v>
      </c>
    </row>
    <row r="59" spans="1:67" ht="16.5" customHeight="1" x14ac:dyDescent="0.25">
      <c r="A59" s="167" t="s">
        <v>224</v>
      </c>
      <c r="B59" s="50">
        <f t="shared" si="40"/>
        <v>1088651.6339</v>
      </c>
      <c r="C59" s="50">
        <f t="shared" si="41"/>
        <v>746598.95861000009</v>
      </c>
      <c r="D59" s="46">
        <f t="shared" si="0"/>
        <v>68.580153224532822</v>
      </c>
      <c r="E59" s="46">
        <v>4176.2</v>
      </c>
      <c r="F59" s="46">
        <v>1313.2937299999999</v>
      </c>
      <c r="G59" s="46">
        <f t="shared" si="44"/>
        <v>31.447098558498155</v>
      </c>
      <c r="H59" s="46">
        <v>708.8</v>
      </c>
      <c r="I59" s="46">
        <v>288.06546999999995</v>
      </c>
      <c r="J59" s="46">
        <f t="shared" si="56"/>
        <v>40.641290914221209</v>
      </c>
      <c r="K59" s="46">
        <v>9479.6</v>
      </c>
      <c r="L59" s="46">
        <v>5202.3850700000003</v>
      </c>
      <c r="M59" s="46">
        <f t="shared" si="57"/>
        <v>54.879795244525084</v>
      </c>
      <c r="N59" s="46">
        <v>251249.5589</v>
      </c>
      <c r="O59" s="46">
        <v>186022.14956999998</v>
      </c>
      <c r="P59" s="46">
        <f t="shared" si="30"/>
        <v>74.038796479654224</v>
      </c>
      <c r="Q59" s="46">
        <v>21728.6</v>
      </c>
      <c r="R59" s="46">
        <v>4445.884</v>
      </c>
      <c r="S59" s="46">
        <f t="shared" si="45"/>
        <v>20.460977697596718</v>
      </c>
      <c r="T59" s="46">
        <v>671.7</v>
      </c>
      <c r="U59" s="46">
        <v>464.16795999999999</v>
      </c>
      <c r="V59" s="46">
        <f t="shared" si="46"/>
        <v>69.103462855441407</v>
      </c>
      <c r="W59" s="46">
        <v>699225.1</v>
      </c>
      <c r="X59" s="46">
        <v>477583.60719999997</v>
      </c>
      <c r="Y59" s="46">
        <f t="shared" si="58"/>
        <v>68.301839736588406</v>
      </c>
      <c r="Z59" s="46">
        <v>3548.7</v>
      </c>
      <c r="AA59" s="46">
        <v>2289.2619900000004</v>
      </c>
      <c r="AB59" s="42">
        <f t="shared" si="47"/>
        <v>64.509876574520263</v>
      </c>
      <c r="AC59" s="42">
        <v>153.4</v>
      </c>
      <c r="AD59" s="46">
        <v>0</v>
      </c>
      <c r="AE59" s="46">
        <f t="shared" si="86"/>
        <v>0</v>
      </c>
      <c r="AF59" s="46">
        <v>4435.8</v>
      </c>
      <c r="AG59" s="46">
        <v>3029.9031199999999</v>
      </c>
      <c r="AH59" s="46">
        <f t="shared" si="59"/>
        <v>68.305674737364157</v>
      </c>
      <c r="AI59" s="46">
        <v>37508.6</v>
      </c>
      <c r="AJ59" s="46">
        <v>23397.183989999998</v>
      </c>
      <c r="AK59" s="46">
        <f t="shared" si="60"/>
        <v>62.378185242850968</v>
      </c>
      <c r="AL59" s="46">
        <v>1330.7</v>
      </c>
      <c r="AM59" s="46">
        <v>789.19270999999992</v>
      </c>
      <c r="AN59" s="46">
        <f t="shared" si="61"/>
        <v>59.30658375291199</v>
      </c>
      <c r="AO59" s="46">
        <v>887.1</v>
      </c>
      <c r="AP59" s="46">
        <v>610.00268999999992</v>
      </c>
      <c r="AQ59" s="46">
        <f t="shared" si="62"/>
        <v>68.763689550219809</v>
      </c>
      <c r="AR59" s="46">
        <v>5853.9750000000004</v>
      </c>
      <c r="AS59" s="46">
        <v>4421.3999999999996</v>
      </c>
      <c r="AT59" s="46">
        <f t="shared" si="63"/>
        <v>75.528166758484602</v>
      </c>
      <c r="AU59" s="46">
        <v>3548.6</v>
      </c>
      <c r="AV59" s="46">
        <v>2322.3560600000001</v>
      </c>
      <c r="AW59" s="46">
        <f>AV59/AU59*100</f>
        <v>65.444289578988901</v>
      </c>
      <c r="AX59" s="46"/>
      <c r="AY59" s="46"/>
      <c r="AZ59" s="42"/>
      <c r="BA59" s="46">
        <v>43632.1</v>
      </c>
      <c r="BB59" s="46">
        <v>34202.418270000002</v>
      </c>
      <c r="BC59" s="46">
        <f t="shared" si="35"/>
        <v>78.388201049227519</v>
      </c>
      <c r="BD59" s="46">
        <v>374.3</v>
      </c>
      <c r="BE59" s="46">
        <v>177</v>
      </c>
      <c r="BF59" s="46">
        <f t="shared" si="51"/>
        <v>47.288271440021376</v>
      </c>
      <c r="BG59" s="46">
        <v>10.199999999999999</v>
      </c>
      <c r="BH59" s="46">
        <v>10.199999999999999</v>
      </c>
      <c r="BI59" s="46">
        <f t="shared" si="101"/>
        <v>100</v>
      </c>
      <c r="BJ59" s="46"/>
      <c r="BK59" s="46"/>
      <c r="BL59" s="46"/>
      <c r="BM59" s="46">
        <v>128.6</v>
      </c>
      <c r="BN59" s="46">
        <v>30.48678</v>
      </c>
      <c r="BO59" s="46">
        <f t="shared" si="103"/>
        <v>23.706671850699845</v>
      </c>
    </row>
    <row r="60" spans="1:67" x14ac:dyDescent="0.25">
      <c r="A60" s="167" t="s">
        <v>385</v>
      </c>
      <c r="B60" s="50">
        <f t="shared" si="40"/>
        <v>115.2</v>
      </c>
      <c r="C60" s="50">
        <f t="shared" si="41"/>
        <v>59.557259999999999</v>
      </c>
      <c r="D60" s="42">
        <f t="shared" ref="D60:D74" si="104">C60/B60*100</f>
        <v>51.699010416666667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6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>
        <v>115.2</v>
      </c>
      <c r="AY60" s="42">
        <v>59.557259999999999</v>
      </c>
      <c r="AZ60" s="42">
        <f t="shared" ref="AZ60:AZ75" si="105">AY60/AX60*100</f>
        <v>51.699010416666667</v>
      </c>
      <c r="BA60" s="42"/>
      <c r="BB60" s="42"/>
      <c r="BC60" s="42"/>
      <c r="BD60" s="42"/>
      <c r="BE60" s="42"/>
      <c r="BF60" s="46"/>
      <c r="BG60" s="42"/>
      <c r="BH60" s="42"/>
      <c r="BI60" s="46"/>
      <c r="BJ60" s="42"/>
      <c r="BK60" s="42"/>
      <c r="BL60" s="46"/>
      <c r="BM60" s="42"/>
      <c r="BN60" s="42"/>
      <c r="BO60" s="42"/>
    </row>
    <row r="61" spans="1:67" x14ac:dyDescent="0.25">
      <c r="A61" s="167" t="s">
        <v>386</v>
      </c>
      <c r="B61" s="50">
        <f t="shared" si="40"/>
        <v>288.10000000000002</v>
      </c>
      <c r="C61" s="50">
        <f t="shared" si="41"/>
        <v>191.99135000000001</v>
      </c>
      <c r="D61" s="42">
        <f t="shared" si="104"/>
        <v>66.640524123568198</v>
      </c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6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>
        <v>288.10000000000002</v>
      </c>
      <c r="AY61" s="42">
        <v>191.99135000000001</v>
      </c>
      <c r="AZ61" s="42">
        <f t="shared" si="105"/>
        <v>66.640524123568198</v>
      </c>
      <c r="BA61" s="42"/>
      <c r="BB61" s="42"/>
      <c r="BC61" s="42"/>
      <c r="BD61" s="42"/>
      <c r="BE61" s="42"/>
      <c r="BF61" s="46"/>
      <c r="BG61" s="42"/>
      <c r="BH61" s="42"/>
      <c r="BI61" s="46"/>
      <c r="BJ61" s="42"/>
      <c r="BK61" s="42"/>
      <c r="BL61" s="46"/>
      <c r="BM61" s="42"/>
      <c r="BN61" s="42"/>
      <c r="BO61" s="42"/>
    </row>
    <row r="62" spans="1:67" x14ac:dyDescent="0.25">
      <c r="A62" s="167" t="s">
        <v>562</v>
      </c>
      <c r="B62" s="50">
        <f t="shared" si="40"/>
        <v>115.2</v>
      </c>
      <c r="C62" s="50">
        <f t="shared" si="41"/>
        <v>55.078720000000004</v>
      </c>
      <c r="D62" s="42">
        <f t="shared" si="104"/>
        <v>47.811388888888892</v>
      </c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6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>
        <v>115.2</v>
      </c>
      <c r="AY62" s="42">
        <v>55.078720000000004</v>
      </c>
      <c r="AZ62" s="42">
        <f t="shared" si="105"/>
        <v>47.811388888888892</v>
      </c>
      <c r="BA62" s="42"/>
      <c r="BB62" s="42"/>
      <c r="BC62" s="42"/>
      <c r="BD62" s="42"/>
      <c r="BE62" s="42"/>
      <c r="BF62" s="46"/>
      <c r="BG62" s="42"/>
      <c r="BH62" s="42"/>
      <c r="BI62" s="46"/>
      <c r="BJ62" s="42"/>
      <c r="BK62" s="42"/>
      <c r="BL62" s="46"/>
      <c r="BM62" s="42"/>
      <c r="BN62" s="42"/>
      <c r="BO62" s="42"/>
    </row>
    <row r="63" spans="1:67" x14ac:dyDescent="0.25">
      <c r="A63" s="167" t="s">
        <v>563</v>
      </c>
      <c r="B63" s="50">
        <f t="shared" si="40"/>
        <v>115.2</v>
      </c>
      <c r="C63" s="50">
        <f t="shared" si="41"/>
        <v>67.933480000000003</v>
      </c>
      <c r="D63" s="42">
        <f t="shared" si="104"/>
        <v>58.970034722222223</v>
      </c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6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>
        <v>115.2</v>
      </c>
      <c r="AY63" s="42">
        <v>67.933480000000003</v>
      </c>
      <c r="AZ63" s="42">
        <f t="shared" si="105"/>
        <v>58.970034722222223</v>
      </c>
      <c r="BA63" s="42"/>
      <c r="BB63" s="42"/>
      <c r="BC63" s="42"/>
      <c r="BD63" s="42"/>
      <c r="BE63" s="42"/>
      <c r="BF63" s="46"/>
      <c r="BG63" s="42"/>
      <c r="BH63" s="42"/>
      <c r="BI63" s="46"/>
      <c r="BJ63" s="42"/>
      <c r="BK63" s="42"/>
      <c r="BL63" s="46"/>
      <c r="BM63" s="42"/>
      <c r="BN63" s="42"/>
      <c r="BO63" s="42"/>
    </row>
    <row r="64" spans="1:67" x14ac:dyDescent="0.25">
      <c r="A64" s="167" t="s">
        <v>388</v>
      </c>
      <c r="B64" s="50">
        <f t="shared" si="40"/>
        <v>115.2</v>
      </c>
      <c r="C64" s="50">
        <f t="shared" si="41"/>
        <v>70.460229999999996</v>
      </c>
      <c r="D64" s="42">
        <f t="shared" si="104"/>
        <v>61.163394097222209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6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>
        <v>115.2</v>
      </c>
      <c r="AY64" s="42">
        <v>70.460229999999996</v>
      </c>
      <c r="AZ64" s="42">
        <f t="shared" si="105"/>
        <v>61.163394097222209</v>
      </c>
      <c r="BA64" s="42"/>
      <c r="BB64" s="42"/>
      <c r="BC64" s="42"/>
      <c r="BD64" s="42"/>
      <c r="BE64" s="42"/>
      <c r="BF64" s="46"/>
      <c r="BG64" s="42"/>
      <c r="BH64" s="42"/>
      <c r="BI64" s="46"/>
      <c r="BJ64" s="42"/>
      <c r="BK64" s="42"/>
      <c r="BL64" s="46"/>
      <c r="BM64" s="42"/>
      <c r="BN64" s="42"/>
      <c r="BO64" s="42"/>
    </row>
    <row r="65" spans="1:67" x14ac:dyDescent="0.25">
      <c r="A65" s="167" t="s">
        <v>223</v>
      </c>
      <c r="B65" s="50">
        <f t="shared" si="40"/>
        <v>115.2</v>
      </c>
      <c r="C65" s="50">
        <f t="shared" si="41"/>
        <v>74.035929999999993</v>
      </c>
      <c r="D65" s="42">
        <f t="shared" si="104"/>
        <v>64.267300347222218</v>
      </c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6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>
        <v>115.2</v>
      </c>
      <c r="AY65" s="42">
        <v>74.035929999999993</v>
      </c>
      <c r="AZ65" s="42">
        <f t="shared" si="105"/>
        <v>64.267300347222218</v>
      </c>
      <c r="BA65" s="42"/>
      <c r="BB65" s="42"/>
      <c r="BC65" s="42"/>
      <c r="BD65" s="42"/>
      <c r="BE65" s="42"/>
      <c r="BF65" s="46"/>
      <c r="BG65" s="42"/>
      <c r="BH65" s="42"/>
      <c r="BI65" s="46"/>
      <c r="BJ65" s="42"/>
      <c r="BK65" s="42"/>
      <c r="BL65" s="46"/>
      <c r="BM65" s="42"/>
      <c r="BN65" s="42"/>
      <c r="BO65" s="42"/>
    </row>
    <row r="66" spans="1:67" x14ac:dyDescent="0.25">
      <c r="A66" s="167" t="s">
        <v>320</v>
      </c>
      <c r="B66" s="50">
        <f t="shared" si="40"/>
        <v>115.2</v>
      </c>
      <c r="C66" s="50">
        <f t="shared" si="41"/>
        <v>47.303510000000003</v>
      </c>
      <c r="D66" s="42">
        <f t="shared" si="104"/>
        <v>41.062074652777781</v>
      </c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>
        <v>115.2</v>
      </c>
      <c r="AY66" s="42">
        <v>47.303510000000003</v>
      </c>
      <c r="AZ66" s="42">
        <f t="shared" si="105"/>
        <v>41.062074652777781</v>
      </c>
      <c r="BA66" s="42"/>
      <c r="BB66" s="42"/>
      <c r="BC66" s="42"/>
      <c r="BD66" s="42"/>
      <c r="BE66" s="42"/>
      <c r="BF66" s="46"/>
      <c r="BG66" s="42"/>
      <c r="BH66" s="42"/>
      <c r="BI66" s="46"/>
      <c r="BJ66" s="42"/>
      <c r="BK66" s="42"/>
      <c r="BL66" s="46"/>
      <c r="BM66" s="42"/>
      <c r="BN66" s="42"/>
      <c r="BO66" s="42"/>
    </row>
    <row r="67" spans="1:67" x14ac:dyDescent="0.25">
      <c r="A67" s="167" t="s">
        <v>220</v>
      </c>
      <c r="B67" s="50">
        <f t="shared" si="40"/>
        <v>288.10000000000002</v>
      </c>
      <c r="C67" s="50">
        <f t="shared" si="41"/>
        <v>202.12821</v>
      </c>
      <c r="D67" s="42">
        <f t="shared" si="104"/>
        <v>70.159045470322795</v>
      </c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6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>
        <v>288.10000000000002</v>
      </c>
      <c r="AY67" s="42">
        <v>202.12821</v>
      </c>
      <c r="AZ67" s="42">
        <f t="shared" si="105"/>
        <v>70.159045470322795</v>
      </c>
      <c r="BA67" s="42"/>
      <c r="BB67" s="42"/>
      <c r="BC67" s="42"/>
      <c r="BD67" s="42"/>
      <c r="BE67" s="42"/>
      <c r="BF67" s="46"/>
      <c r="BG67" s="42"/>
      <c r="BH67" s="42"/>
      <c r="BI67" s="46"/>
      <c r="BJ67" s="42"/>
      <c r="BK67" s="42"/>
      <c r="BL67" s="46"/>
      <c r="BM67" s="42"/>
      <c r="BN67" s="42"/>
      <c r="BO67" s="42"/>
    </row>
    <row r="68" spans="1:67" x14ac:dyDescent="0.25">
      <c r="A68" s="167" t="s">
        <v>219</v>
      </c>
      <c r="B68" s="50">
        <f t="shared" si="40"/>
        <v>288.10000000000002</v>
      </c>
      <c r="C68" s="50">
        <f t="shared" si="41"/>
        <v>197.29092</v>
      </c>
      <c r="D68" s="42">
        <f t="shared" si="104"/>
        <v>68.480013884068029</v>
      </c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6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>
        <v>288.10000000000002</v>
      </c>
      <c r="AY68" s="42">
        <v>197.29092</v>
      </c>
      <c r="AZ68" s="42">
        <f t="shared" si="105"/>
        <v>68.480013884068029</v>
      </c>
      <c r="BA68" s="42"/>
      <c r="BB68" s="42"/>
      <c r="BC68" s="42"/>
      <c r="BD68" s="42"/>
      <c r="BE68" s="42"/>
      <c r="BF68" s="46"/>
      <c r="BG68" s="42"/>
      <c r="BH68" s="42"/>
      <c r="BI68" s="46"/>
      <c r="BJ68" s="42"/>
      <c r="BK68" s="42"/>
      <c r="BL68" s="46"/>
      <c r="BM68" s="42"/>
      <c r="BN68" s="42"/>
      <c r="BO68" s="42"/>
    </row>
    <row r="69" spans="1:67" x14ac:dyDescent="0.25">
      <c r="A69" s="167" t="s">
        <v>221</v>
      </c>
      <c r="B69" s="50">
        <f t="shared" si="40"/>
        <v>115.2</v>
      </c>
      <c r="C69" s="50">
        <f t="shared" si="41"/>
        <v>75.176179999999988</v>
      </c>
      <c r="D69" s="42">
        <f t="shared" si="104"/>
        <v>65.257100694444432</v>
      </c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6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>
        <v>115.2</v>
      </c>
      <c r="AY69" s="42">
        <v>75.176179999999988</v>
      </c>
      <c r="AZ69" s="42">
        <f t="shared" si="105"/>
        <v>65.257100694444432</v>
      </c>
      <c r="BA69" s="42"/>
      <c r="BB69" s="42"/>
      <c r="BC69" s="42"/>
      <c r="BD69" s="42"/>
      <c r="BE69" s="42"/>
      <c r="BF69" s="46"/>
      <c r="BG69" s="42"/>
      <c r="BH69" s="42"/>
      <c r="BI69" s="46"/>
      <c r="BJ69" s="42"/>
      <c r="BK69" s="42"/>
      <c r="BL69" s="46"/>
      <c r="BM69" s="42"/>
      <c r="BN69" s="42"/>
      <c r="BO69" s="42"/>
    </row>
    <row r="70" spans="1:67" x14ac:dyDescent="0.25">
      <c r="A70" s="167" t="s">
        <v>389</v>
      </c>
      <c r="B70" s="50">
        <f t="shared" si="40"/>
        <v>115.2</v>
      </c>
      <c r="C70" s="50">
        <f t="shared" si="41"/>
        <v>50.883069999999996</v>
      </c>
      <c r="D70" s="42">
        <f t="shared" si="104"/>
        <v>44.169331597222218</v>
      </c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6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>
        <v>115.2</v>
      </c>
      <c r="AY70" s="42">
        <v>50.883069999999996</v>
      </c>
      <c r="AZ70" s="42">
        <f t="shared" si="105"/>
        <v>44.169331597222218</v>
      </c>
      <c r="BA70" s="42"/>
      <c r="BB70" s="42"/>
      <c r="BC70" s="42"/>
      <c r="BD70" s="42"/>
      <c r="BE70" s="42"/>
      <c r="BF70" s="46"/>
      <c r="BG70" s="42"/>
      <c r="BH70" s="42"/>
      <c r="BI70" s="46"/>
      <c r="BJ70" s="42"/>
      <c r="BK70" s="42"/>
      <c r="BL70" s="46"/>
      <c r="BM70" s="42"/>
      <c r="BN70" s="42"/>
      <c r="BO70" s="42"/>
    </row>
    <row r="71" spans="1:67" x14ac:dyDescent="0.25">
      <c r="A71" s="167" t="s">
        <v>392</v>
      </c>
      <c r="B71" s="50">
        <f t="shared" si="40"/>
        <v>115.2</v>
      </c>
      <c r="C71" s="50">
        <f t="shared" si="41"/>
        <v>71.28797999999999</v>
      </c>
      <c r="D71" s="42">
        <f t="shared" si="104"/>
        <v>61.881927083333323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6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>
        <v>115.2</v>
      </c>
      <c r="AY71" s="42">
        <v>71.28797999999999</v>
      </c>
      <c r="AZ71" s="42">
        <f t="shared" si="105"/>
        <v>61.881927083333323</v>
      </c>
      <c r="BA71" s="42"/>
      <c r="BB71" s="42"/>
      <c r="BC71" s="42"/>
      <c r="BD71" s="42"/>
      <c r="BE71" s="42"/>
      <c r="BF71" s="46"/>
      <c r="BG71" s="42"/>
      <c r="BH71" s="42"/>
      <c r="BI71" s="46"/>
      <c r="BJ71" s="42"/>
      <c r="BK71" s="42"/>
      <c r="BL71" s="46"/>
      <c r="BM71" s="42"/>
      <c r="BN71" s="42"/>
      <c r="BO71" s="42"/>
    </row>
    <row r="72" spans="1:67" ht="20.25" customHeight="1" x14ac:dyDescent="0.25">
      <c r="A72" s="167" t="s">
        <v>222</v>
      </c>
      <c r="B72" s="50">
        <f t="shared" si="40"/>
        <v>115.2</v>
      </c>
      <c r="C72" s="50">
        <f t="shared" si="41"/>
        <v>73.17146000000001</v>
      </c>
      <c r="D72" s="42">
        <f t="shared" si="104"/>
        <v>63.516892361111118</v>
      </c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6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>
        <v>115.2</v>
      </c>
      <c r="AY72" s="42">
        <v>73.17146000000001</v>
      </c>
      <c r="AZ72" s="42">
        <f t="shared" si="105"/>
        <v>63.516892361111118</v>
      </c>
      <c r="BA72" s="42"/>
      <c r="BB72" s="42"/>
      <c r="BC72" s="42"/>
      <c r="BD72" s="42"/>
      <c r="BE72" s="42"/>
      <c r="BF72" s="46"/>
      <c r="BG72" s="42"/>
      <c r="BH72" s="42"/>
      <c r="BI72" s="46"/>
      <c r="BJ72" s="42"/>
      <c r="BK72" s="42"/>
      <c r="BL72" s="46"/>
      <c r="BM72" s="42"/>
      <c r="BN72" s="42"/>
      <c r="BO72" s="42"/>
    </row>
    <row r="73" spans="1:67" x14ac:dyDescent="0.25">
      <c r="A73" s="167" t="s">
        <v>391</v>
      </c>
      <c r="B73" s="50">
        <f t="shared" si="40"/>
        <v>288.10000000000002</v>
      </c>
      <c r="C73" s="50">
        <f t="shared" si="41"/>
        <v>177.66376</v>
      </c>
      <c r="D73" s="42">
        <f t="shared" si="104"/>
        <v>61.667393266227002</v>
      </c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6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>
        <v>288.10000000000002</v>
      </c>
      <c r="AY73" s="42">
        <v>177.66376</v>
      </c>
      <c r="AZ73" s="42">
        <f t="shared" si="105"/>
        <v>61.667393266227002</v>
      </c>
      <c r="BA73" s="42"/>
      <c r="BB73" s="42"/>
      <c r="BC73" s="42"/>
      <c r="BD73" s="42"/>
      <c r="BE73" s="42"/>
      <c r="BF73" s="46"/>
      <c r="BG73" s="42"/>
      <c r="BH73" s="42"/>
      <c r="BI73" s="46"/>
      <c r="BJ73" s="42"/>
      <c r="BK73" s="42"/>
      <c r="BL73" s="46"/>
      <c r="BM73" s="42"/>
      <c r="BN73" s="42"/>
      <c r="BO73" s="42"/>
    </row>
    <row r="74" spans="1:67" x14ac:dyDescent="0.25">
      <c r="A74" s="167" t="s">
        <v>390</v>
      </c>
      <c r="B74" s="50">
        <f t="shared" si="40"/>
        <v>288.10000000000002</v>
      </c>
      <c r="C74" s="50">
        <f t="shared" si="41"/>
        <v>193.9769</v>
      </c>
      <c r="D74" s="42">
        <f t="shared" si="104"/>
        <v>67.329711905588326</v>
      </c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6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>
        <v>288.10000000000002</v>
      </c>
      <c r="AY74" s="42">
        <v>193.9769</v>
      </c>
      <c r="AZ74" s="42">
        <f t="shared" si="105"/>
        <v>67.329711905588326</v>
      </c>
      <c r="BA74" s="42"/>
      <c r="BB74" s="42"/>
      <c r="BC74" s="42"/>
      <c r="BD74" s="42"/>
      <c r="BE74" s="42"/>
      <c r="BF74" s="46"/>
      <c r="BG74" s="42"/>
      <c r="BH74" s="42"/>
      <c r="BI74" s="46"/>
      <c r="BJ74" s="42"/>
      <c r="BK74" s="42"/>
      <c r="BL74" s="46"/>
      <c r="BM74" s="42"/>
      <c r="BN74" s="42"/>
      <c r="BO74" s="42"/>
    </row>
    <row r="75" spans="1:67" s="52" customFormat="1" ht="31.5" x14ac:dyDescent="0.25">
      <c r="A75" s="169" t="s">
        <v>229</v>
      </c>
      <c r="B75" s="134">
        <f t="shared" si="40"/>
        <v>157176.93479999999</v>
      </c>
      <c r="C75" s="134">
        <f t="shared" si="41"/>
        <v>117463.28861000002</v>
      </c>
      <c r="D75" s="49">
        <f t="shared" ref="D75" si="106">C75/B75*100</f>
        <v>74.733159009282332</v>
      </c>
      <c r="E75" s="48">
        <f>SUM(E76:E80)</f>
        <v>372.1</v>
      </c>
      <c r="F75" s="48">
        <f t="shared" ref="F75:BE75" si="107">SUM(F76:F80)</f>
        <v>133.50829999999999</v>
      </c>
      <c r="G75" s="49">
        <f t="shared" si="44"/>
        <v>35.879682880945978</v>
      </c>
      <c r="H75" s="48">
        <f t="shared" si="107"/>
        <v>75</v>
      </c>
      <c r="I75" s="48">
        <f t="shared" si="107"/>
        <v>42.749449999999996</v>
      </c>
      <c r="J75" s="49">
        <f t="shared" si="56"/>
        <v>56.999266666666657</v>
      </c>
      <c r="K75" s="48">
        <f t="shared" si="107"/>
        <v>1496</v>
      </c>
      <c r="L75" s="48">
        <f t="shared" si="107"/>
        <v>991.1701700000001</v>
      </c>
      <c r="M75" s="49">
        <f t="shared" si="57"/>
        <v>66.254690508021397</v>
      </c>
      <c r="N75" s="48">
        <f t="shared" si="107"/>
        <v>24275.110100000002</v>
      </c>
      <c r="O75" s="48">
        <f t="shared" si="107"/>
        <v>18333.599999999999</v>
      </c>
      <c r="P75" s="49">
        <f t="shared" si="30"/>
        <v>75.524271257579173</v>
      </c>
      <c r="Q75" s="48">
        <f t="shared" si="107"/>
        <v>1754.7</v>
      </c>
      <c r="R75" s="48">
        <f t="shared" si="107"/>
        <v>633.428</v>
      </c>
      <c r="S75" s="49">
        <f t="shared" si="45"/>
        <v>36.098934290761953</v>
      </c>
      <c r="T75" s="48">
        <f t="shared" si="107"/>
        <v>58.5</v>
      </c>
      <c r="U75" s="48">
        <f t="shared" si="107"/>
        <v>35.464480000000002</v>
      </c>
      <c r="V75" s="49">
        <f t="shared" si="46"/>
        <v>60.623042735042745</v>
      </c>
      <c r="W75" s="48">
        <f t="shared" si="107"/>
        <v>116725.8</v>
      </c>
      <c r="X75" s="48">
        <f t="shared" si="107"/>
        <v>88482.5</v>
      </c>
      <c r="Y75" s="49">
        <f t="shared" si="58"/>
        <v>75.803721199597689</v>
      </c>
      <c r="Z75" s="48">
        <f t="shared" si="107"/>
        <v>394</v>
      </c>
      <c r="AA75" s="48">
        <f t="shared" si="107"/>
        <v>253.56159</v>
      </c>
      <c r="AB75" s="48">
        <f t="shared" si="47"/>
        <v>64.355733502538072</v>
      </c>
      <c r="AC75" s="48">
        <f t="shared" si="107"/>
        <v>0</v>
      </c>
      <c r="AD75" s="48">
        <f t="shared" si="107"/>
        <v>0</v>
      </c>
      <c r="AE75" s="48">
        <f t="shared" si="107"/>
        <v>0</v>
      </c>
      <c r="AF75" s="48">
        <f t="shared" si="107"/>
        <v>394</v>
      </c>
      <c r="AG75" s="48">
        <f t="shared" si="107"/>
        <v>256.14489000000003</v>
      </c>
      <c r="AH75" s="48">
        <f t="shared" si="107"/>
        <v>65.011393401015241</v>
      </c>
      <c r="AI75" s="48">
        <f t="shared" si="107"/>
        <v>1577.3</v>
      </c>
      <c r="AJ75" s="48">
        <f t="shared" si="107"/>
        <v>866.08113000000003</v>
      </c>
      <c r="AK75" s="48">
        <f t="shared" si="107"/>
        <v>54.909093387434226</v>
      </c>
      <c r="AL75" s="48">
        <f t="shared" si="107"/>
        <v>394</v>
      </c>
      <c r="AM75" s="48">
        <f t="shared" si="107"/>
        <v>260.34817000000004</v>
      </c>
      <c r="AN75" s="48">
        <f t="shared" si="107"/>
        <v>66.078215736040619</v>
      </c>
      <c r="AO75" s="48">
        <f t="shared" si="107"/>
        <v>394</v>
      </c>
      <c r="AP75" s="48">
        <f t="shared" ref="AP75" si="108">SUM(AP76:AP80)</f>
        <v>246.15799999999999</v>
      </c>
      <c r="AQ75" s="48">
        <f t="shared" si="107"/>
        <v>62.476649746192891</v>
      </c>
      <c r="AR75" s="48">
        <f t="shared" si="107"/>
        <v>582.32470000000001</v>
      </c>
      <c r="AS75" s="48">
        <f t="shared" si="107"/>
        <v>450.1</v>
      </c>
      <c r="AT75" s="49">
        <f t="shared" si="63"/>
        <v>77.293647341423096</v>
      </c>
      <c r="AU75" s="48">
        <f t="shared" si="107"/>
        <v>0</v>
      </c>
      <c r="AV75" s="48">
        <f t="shared" ref="AV75" si="109">SUM(AV76:AV80)</f>
        <v>0</v>
      </c>
      <c r="AW75" s="48">
        <f t="shared" si="107"/>
        <v>0</v>
      </c>
      <c r="AX75" s="48">
        <f t="shared" si="107"/>
        <v>806.6</v>
      </c>
      <c r="AY75" s="48">
        <f t="shared" si="107"/>
        <v>526.17226000000005</v>
      </c>
      <c r="AZ75" s="48">
        <f t="shared" si="105"/>
        <v>65.233357302256394</v>
      </c>
      <c r="BA75" s="48">
        <f t="shared" si="107"/>
        <v>7718.4</v>
      </c>
      <c r="BB75" s="48">
        <f t="shared" si="107"/>
        <v>5890.6750000000002</v>
      </c>
      <c r="BC75" s="49">
        <f t="shared" si="35"/>
        <v>76.319897906301833</v>
      </c>
      <c r="BD75" s="48">
        <f t="shared" si="107"/>
        <v>127.2</v>
      </c>
      <c r="BE75" s="48">
        <f t="shared" si="107"/>
        <v>51.625</v>
      </c>
      <c r="BF75" s="49">
        <f t="shared" si="51"/>
        <v>40.585691823899374</v>
      </c>
      <c r="BG75" s="48">
        <f t="shared" ref="BG75" si="110">SUM(BG76:BG80)</f>
        <v>2</v>
      </c>
      <c r="BH75" s="48">
        <f t="shared" ref="BH75" si="111">SUM(BH76:BH80)</f>
        <v>2</v>
      </c>
      <c r="BI75" s="49">
        <f t="shared" ref="BI75:BI76" si="112">BH75/BG75*100</f>
        <v>100</v>
      </c>
      <c r="BJ75" s="48"/>
      <c r="BK75" s="48"/>
      <c r="BL75" s="49"/>
      <c r="BM75" s="48">
        <f>SUM(BM76:BM80)</f>
        <v>29.9</v>
      </c>
      <c r="BN75" s="48">
        <f t="shared" ref="BN75" si="113">SUM(BN76:BN80)</f>
        <v>8.0021699999999996</v>
      </c>
      <c r="BO75" s="49">
        <f t="shared" ref="BO75:BO76" si="114">BN75/BM75*100</f>
        <v>26.763110367892978</v>
      </c>
    </row>
    <row r="76" spans="1:67" x14ac:dyDescent="0.25">
      <c r="A76" s="167" t="s">
        <v>228</v>
      </c>
      <c r="B76" s="50">
        <f t="shared" si="40"/>
        <v>156370.33479999998</v>
      </c>
      <c r="C76" s="50">
        <f t="shared" si="41"/>
        <v>116937.11635000001</v>
      </c>
      <c r="D76" s="46">
        <f t="shared" si="0"/>
        <v>74.782161526714347</v>
      </c>
      <c r="E76" s="46">
        <v>372.1</v>
      </c>
      <c r="F76" s="46">
        <v>133.50829999999999</v>
      </c>
      <c r="G76" s="46">
        <f t="shared" si="44"/>
        <v>35.879682880945978</v>
      </c>
      <c r="H76" s="46">
        <v>75</v>
      </c>
      <c r="I76" s="46">
        <v>42.749449999999996</v>
      </c>
      <c r="J76" s="46">
        <f t="shared" si="56"/>
        <v>56.999266666666657</v>
      </c>
      <c r="K76" s="46">
        <v>1496</v>
      </c>
      <c r="L76" s="46">
        <v>991.1701700000001</v>
      </c>
      <c r="M76" s="46">
        <f t="shared" si="57"/>
        <v>66.254690508021397</v>
      </c>
      <c r="N76" s="46">
        <v>24275.110100000002</v>
      </c>
      <c r="O76" s="46">
        <v>18333.599999999999</v>
      </c>
      <c r="P76" s="46">
        <f t="shared" si="30"/>
        <v>75.524271257579173</v>
      </c>
      <c r="Q76" s="46">
        <v>1754.7</v>
      </c>
      <c r="R76" s="46">
        <v>633.428</v>
      </c>
      <c r="S76" s="46">
        <f t="shared" si="45"/>
        <v>36.098934290761953</v>
      </c>
      <c r="T76" s="46">
        <v>58.5</v>
      </c>
      <c r="U76" s="46">
        <v>35.464480000000002</v>
      </c>
      <c r="V76" s="46">
        <f t="shared" si="46"/>
        <v>60.623042735042745</v>
      </c>
      <c r="W76" s="46">
        <v>116725.8</v>
      </c>
      <c r="X76" s="46">
        <v>88482.5</v>
      </c>
      <c r="Y76" s="46">
        <f t="shared" si="58"/>
        <v>75.803721199597689</v>
      </c>
      <c r="Z76" s="46">
        <v>394</v>
      </c>
      <c r="AA76" s="46">
        <v>253.56159</v>
      </c>
      <c r="AB76" s="42">
        <f t="shared" si="47"/>
        <v>64.355733502538072</v>
      </c>
      <c r="AC76" s="42"/>
      <c r="AD76" s="46"/>
      <c r="AE76" s="46"/>
      <c r="AF76" s="46">
        <v>394</v>
      </c>
      <c r="AG76" s="46">
        <v>256.14489000000003</v>
      </c>
      <c r="AH76" s="46">
        <f t="shared" si="59"/>
        <v>65.011393401015241</v>
      </c>
      <c r="AI76" s="46">
        <v>1577.3</v>
      </c>
      <c r="AJ76" s="46">
        <v>866.08113000000003</v>
      </c>
      <c r="AK76" s="46">
        <f t="shared" si="60"/>
        <v>54.909093387434226</v>
      </c>
      <c r="AL76" s="46">
        <v>394</v>
      </c>
      <c r="AM76" s="46">
        <v>260.34817000000004</v>
      </c>
      <c r="AN76" s="46">
        <f t="shared" si="61"/>
        <v>66.078215736040619</v>
      </c>
      <c r="AO76" s="46">
        <v>394</v>
      </c>
      <c r="AP76" s="46">
        <v>246.15799999999999</v>
      </c>
      <c r="AQ76" s="46">
        <f t="shared" si="62"/>
        <v>62.476649746192891</v>
      </c>
      <c r="AR76" s="46">
        <v>582.32470000000001</v>
      </c>
      <c r="AS76" s="46">
        <v>450.1</v>
      </c>
      <c r="AT76" s="46">
        <f t="shared" si="63"/>
        <v>77.293647341423096</v>
      </c>
      <c r="AU76" s="46"/>
      <c r="AV76" s="46"/>
      <c r="AW76" s="46"/>
      <c r="AX76" s="46"/>
      <c r="AY76" s="46"/>
      <c r="AZ76" s="42"/>
      <c r="BA76" s="46">
        <v>7718.4</v>
      </c>
      <c r="BB76" s="46">
        <v>5890.6750000000002</v>
      </c>
      <c r="BC76" s="46">
        <f t="shared" si="35"/>
        <v>76.319897906301833</v>
      </c>
      <c r="BD76" s="46">
        <v>127.2</v>
      </c>
      <c r="BE76" s="46">
        <v>51.625</v>
      </c>
      <c r="BF76" s="46">
        <f t="shared" si="51"/>
        <v>40.585691823899374</v>
      </c>
      <c r="BG76" s="46">
        <v>2</v>
      </c>
      <c r="BH76" s="46">
        <v>2</v>
      </c>
      <c r="BI76" s="46">
        <f t="shared" si="112"/>
        <v>100</v>
      </c>
      <c r="BJ76" s="46"/>
      <c r="BK76" s="46"/>
      <c r="BL76" s="46"/>
      <c r="BM76" s="46">
        <v>29.9</v>
      </c>
      <c r="BN76" s="46">
        <v>8.0021699999999996</v>
      </c>
      <c r="BO76" s="46">
        <f t="shared" si="114"/>
        <v>26.763110367892978</v>
      </c>
    </row>
    <row r="77" spans="1:67" x14ac:dyDescent="0.25">
      <c r="A77" s="167" t="s">
        <v>226</v>
      </c>
      <c r="B77" s="50">
        <f t="shared" si="40"/>
        <v>288.10000000000002</v>
      </c>
      <c r="C77" s="50">
        <f t="shared" si="41"/>
        <v>178.22368</v>
      </c>
      <c r="D77" s="42">
        <f>C77/B77*100</f>
        <v>61.861742450538003</v>
      </c>
      <c r="E77" s="42"/>
      <c r="F77" s="42"/>
      <c r="G77" s="42"/>
      <c r="H77" s="42"/>
      <c r="I77" s="42"/>
      <c r="J77" s="46"/>
      <c r="K77" s="42"/>
      <c r="L77" s="42"/>
      <c r="M77" s="46"/>
      <c r="N77" s="42"/>
      <c r="O77" s="42"/>
      <c r="P77" s="42"/>
      <c r="Q77" s="42"/>
      <c r="R77" s="42"/>
      <c r="S77" s="42"/>
      <c r="T77" s="42"/>
      <c r="U77" s="42"/>
      <c r="V77" s="46"/>
      <c r="W77" s="42"/>
      <c r="X77" s="42"/>
      <c r="Y77" s="46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6"/>
      <c r="AU77" s="42"/>
      <c r="AV77" s="42"/>
      <c r="AW77" s="42"/>
      <c r="AX77" s="42">
        <v>288.10000000000002</v>
      </c>
      <c r="AY77" s="42">
        <v>178.22368</v>
      </c>
      <c r="AZ77" s="42">
        <f>AY77/AX77*100</f>
        <v>61.861742450538003</v>
      </c>
      <c r="BA77" s="42"/>
      <c r="BB77" s="42"/>
      <c r="BC77" s="46"/>
      <c r="BD77" s="42"/>
      <c r="BE77" s="42"/>
      <c r="BF77" s="46"/>
      <c r="BG77" s="42"/>
      <c r="BH77" s="42"/>
      <c r="BI77" s="46"/>
      <c r="BJ77" s="42"/>
      <c r="BK77" s="42"/>
      <c r="BL77" s="46"/>
      <c r="BM77" s="42"/>
      <c r="BN77" s="42"/>
      <c r="BO77" s="42"/>
    </row>
    <row r="78" spans="1:67" x14ac:dyDescent="0.25">
      <c r="A78" s="167" t="s">
        <v>395</v>
      </c>
      <c r="B78" s="50">
        <f t="shared" ref="B78:B141" si="115">E78+H78+K78+N78+Q78+T78+W78+Z78+AC78+AF78+AI78+AL78+AO78+AR78+AU78+AX78+BA78+BD78+BG78+BJ78+BM78</f>
        <v>115.2</v>
      </c>
      <c r="C78" s="50">
        <f t="shared" ref="C78:C141" si="116">F78+I78+L78+O78+R78+U78+X78+AA78+AD78+AG78+AJ78+AM78+AP78+AS78+AV78+AY78+BB78+BE78+BH78+BK78+BN78</f>
        <v>72.76867</v>
      </c>
      <c r="D78" s="42">
        <f>C78/B78*100</f>
        <v>63.167248263888887</v>
      </c>
      <c r="E78" s="42"/>
      <c r="F78" s="42"/>
      <c r="G78" s="42"/>
      <c r="H78" s="42"/>
      <c r="I78" s="42"/>
      <c r="J78" s="46"/>
      <c r="K78" s="42"/>
      <c r="L78" s="42"/>
      <c r="M78" s="46"/>
      <c r="N78" s="42"/>
      <c r="O78" s="42"/>
      <c r="P78" s="42"/>
      <c r="Q78" s="42"/>
      <c r="R78" s="42"/>
      <c r="S78" s="42"/>
      <c r="T78" s="42"/>
      <c r="U78" s="42"/>
      <c r="V78" s="46"/>
      <c r="W78" s="42"/>
      <c r="X78" s="42"/>
      <c r="Y78" s="46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6"/>
      <c r="AU78" s="42"/>
      <c r="AV78" s="42"/>
      <c r="AW78" s="42"/>
      <c r="AX78" s="42">
        <v>115.2</v>
      </c>
      <c r="AY78" s="42">
        <v>72.76867</v>
      </c>
      <c r="AZ78" s="42">
        <f>AY78/AX78*100</f>
        <v>63.167248263888887</v>
      </c>
      <c r="BA78" s="42"/>
      <c r="BB78" s="42"/>
      <c r="BC78" s="46"/>
      <c r="BD78" s="42"/>
      <c r="BE78" s="42"/>
      <c r="BF78" s="46"/>
      <c r="BG78" s="42"/>
      <c r="BH78" s="42"/>
      <c r="BI78" s="46"/>
      <c r="BJ78" s="42"/>
      <c r="BK78" s="42"/>
      <c r="BL78" s="46"/>
      <c r="BM78" s="42"/>
      <c r="BN78" s="42"/>
      <c r="BO78" s="42"/>
    </row>
    <row r="79" spans="1:67" x14ac:dyDescent="0.25">
      <c r="A79" s="167" t="s">
        <v>394</v>
      </c>
      <c r="B79" s="50">
        <f t="shared" si="115"/>
        <v>115.2</v>
      </c>
      <c r="C79" s="50">
        <f t="shared" si="116"/>
        <v>73.283360000000002</v>
      </c>
      <c r="D79" s="42">
        <f>C79/B79*100</f>
        <v>63.614027777777778</v>
      </c>
      <c r="E79" s="42"/>
      <c r="F79" s="42"/>
      <c r="G79" s="42"/>
      <c r="H79" s="42"/>
      <c r="I79" s="42"/>
      <c r="J79" s="46"/>
      <c r="K79" s="42"/>
      <c r="L79" s="42"/>
      <c r="M79" s="46"/>
      <c r="N79" s="42"/>
      <c r="O79" s="42"/>
      <c r="P79" s="42"/>
      <c r="Q79" s="42"/>
      <c r="R79" s="42"/>
      <c r="S79" s="42"/>
      <c r="T79" s="42"/>
      <c r="U79" s="42"/>
      <c r="V79" s="46"/>
      <c r="W79" s="42"/>
      <c r="X79" s="42"/>
      <c r="Y79" s="46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6"/>
      <c r="AU79" s="42"/>
      <c r="AV79" s="42"/>
      <c r="AW79" s="42"/>
      <c r="AX79" s="42">
        <v>115.2</v>
      </c>
      <c r="AY79" s="42">
        <v>73.283360000000002</v>
      </c>
      <c r="AZ79" s="42">
        <f>AY79/AX79*100</f>
        <v>63.614027777777778</v>
      </c>
      <c r="BA79" s="42"/>
      <c r="BB79" s="42"/>
      <c r="BC79" s="46"/>
      <c r="BD79" s="42"/>
      <c r="BE79" s="42"/>
      <c r="BF79" s="46"/>
      <c r="BG79" s="42"/>
      <c r="BH79" s="42"/>
      <c r="BI79" s="46"/>
      <c r="BJ79" s="42"/>
      <c r="BK79" s="42"/>
      <c r="BL79" s="46"/>
      <c r="BM79" s="42"/>
      <c r="BN79" s="42"/>
      <c r="BO79" s="42"/>
    </row>
    <row r="80" spans="1:67" x14ac:dyDescent="0.25">
      <c r="A80" s="167" t="s">
        <v>227</v>
      </c>
      <c r="B80" s="50">
        <f t="shared" si="115"/>
        <v>288.10000000000002</v>
      </c>
      <c r="C80" s="50">
        <f t="shared" si="116"/>
        <v>201.89654999999999</v>
      </c>
      <c r="D80" s="42">
        <f>C80/B80*100</f>
        <v>70.078635890315851</v>
      </c>
      <c r="E80" s="42"/>
      <c r="F80" s="42"/>
      <c r="G80" s="42"/>
      <c r="H80" s="42"/>
      <c r="I80" s="42"/>
      <c r="J80" s="46"/>
      <c r="K80" s="42"/>
      <c r="L80" s="42"/>
      <c r="M80" s="46"/>
      <c r="N80" s="42"/>
      <c r="O80" s="42"/>
      <c r="P80" s="42"/>
      <c r="Q80" s="42"/>
      <c r="R80" s="42"/>
      <c r="S80" s="42"/>
      <c r="T80" s="42"/>
      <c r="U80" s="42"/>
      <c r="V80" s="46"/>
      <c r="W80" s="42"/>
      <c r="X80" s="42"/>
      <c r="Y80" s="46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6"/>
      <c r="AU80" s="42"/>
      <c r="AV80" s="42"/>
      <c r="AW80" s="42"/>
      <c r="AX80" s="42">
        <v>288.10000000000002</v>
      </c>
      <c r="AY80" s="42">
        <v>201.89654999999999</v>
      </c>
      <c r="AZ80" s="42">
        <f>AY80/AX80*100</f>
        <v>70.078635890315851</v>
      </c>
      <c r="BA80" s="42"/>
      <c r="BB80" s="42"/>
      <c r="BC80" s="46"/>
      <c r="BD80" s="42"/>
      <c r="BE80" s="42"/>
      <c r="BF80" s="46"/>
      <c r="BG80" s="42"/>
      <c r="BH80" s="42"/>
      <c r="BI80" s="46"/>
      <c r="BJ80" s="42"/>
      <c r="BK80" s="42"/>
      <c r="BL80" s="46"/>
      <c r="BM80" s="42"/>
      <c r="BN80" s="42"/>
      <c r="BO80" s="42"/>
    </row>
    <row r="81" spans="1:67" s="52" customFormat="1" ht="31.5" x14ac:dyDescent="0.25">
      <c r="A81" s="169" t="s">
        <v>407</v>
      </c>
      <c r="B81" s="134">
        <f t="shared" si="115"/>
        <v>876919.46510000003</v>
      </c>
      <c r="C81" s="134">
        <f t="shared" si="116"/>
        <v>641187.51942999987</v>
      </c>
      <c r="D81" s="49">
        <f t="shared" ref="D81" si="117">C81/B81*100</f>
        <v>73.118176177886724</v>
      </c>
      <c r="E81" s="49">
        <f>SUM(E82:E96)</f>
        <v>4298.8</v>
      </c>
      <c r="F81" s="49">
        <f t="shared" ref="F81:BE81" si="118">SUM(F82:F96)</f>
        <v>2895.71747</v>
      </c>
      <c r="G81" s="49">
        <f t="shared" si="44"/>
        <v>67.361065180980745</v>
      </c>
      <c r="H81" s="49">
        <f t="shared" si="118"/>
        <v>853.1</v>
      </c>
      <c r="I81" s="49">
        <f t="shared" si="118"/>
        <v>645.38840000000005</v>
      </c>
      <c r="J81" s="49">
        <f t="shared" si="56"/>
        <v>75.65213925682805</v>
      </c>
      <c r="K81" s="49">
        <f t="shared" si="118"/>
        <v>17740.900000000001</v>
      </c>
      <c r="L81" s="49">
        <f t="shared" si="118"/>
        <v>11316.71459</v>
      </c>
      <c r="M81" s="49">
        <f t="shared" si="57"/>
        <v>63.788841546933917</v>
      </c>
      <c r="N81" s="49">
        <f t="shared" si="118"/>
        <v>257509.7801</v>
      </c>
      <c r="O81" s="49">
        <f t="shared" si="118"/>
        <v>195418.72368999998</v>
      </c>
      <c r="P81" s="49">
        <f t="shared" si="30"/>
        <v>75.887884186034455</v>
      </c>
      <c r="Q81" s="49">
        <f t="shared" si="118"/>
        <v>13858.2</v>
      </c>
      <c r="R81" s="49">
        <f t="shared" si="118"/>
        <v>9376.3379999999997</v>
      </c>
      <c r="S81" s="49">
        <f t="shared" si="45"/>
        <v>67.659133220764602</v>
      </c>
      <c r="T81" s="49">
        <f t="shared" si="118"/>
        <v>549.5</v>
      </c>
      <c r="U81" s="49">
        <f t="shared" si="118"/>
        <v>438.10726</v>
      </c>
      <c r="V81" s="49">
        <f t="shared" si="46"/>
        <v>79.7283457688808</v>
      </c>
      <c r="W81" s="49">
        <f t="shared" si="118"/>
        <v>508473.59999999998</v>
      </c>
      <c r="X81" s="49">
        <f t="shared" si="118"/>
        <v>371934.68670999998</v>
      </c>
      <c r="Y81" s="49">
        <f t="shared" si="58"/>
        <v>73.147295495774017</v>
      </c>
      <c r="Z81" s="49">
        <f t="shared" si="118"/>
        <v>3105.1</v>
      </c>
      <c r="AA81" s="49">
        <f t="shared" si="118"/>
        <v>2468.56603</v>
      </c>
      <c r="AB81" s="48">
        <f t="shared" ref="AB81:AB138" si="119">AA81/Z81*100</f>
        <v>79.500371324595022</v>
      </c>
      <c r="AC81" s="49">
        <f t="shared" si="118"/>
        <v>0</v>
      </c>
      <c r="AD81" s="49">
        <f t="shared" si="118"/>
        <v>0</v>
      </c>
      <c r="AE81" s="49"/>
      <c r="AF81" s="49">
        <f t="shared" si="118"/>
        <v>1774.3</v>
      </c>
      <c r="AG81" s="49">
        <f t="shared" si="118"/>
        <v>1305.4591599999999</v>
      </c>
      <c r="AH81" s="49">
        <f t="shared" si="118"/>
        <v>73.576010821168907</v>
      </c>
      <c r="AI81" s="49">
        <f t="shared" si="118"/>
        <v>21772.1</v>
      </c>
      <c r="AJ81" s="49">
        <f t="shared" si="118"/>
        <v>13096.490529999999</v>
      </c>
      <c r="AK81" s="49">
        <f t="shared" si="118"/>
        <v>60.152628960917873</v>
      </c>
      <c r="AL81" s="49">
        <f t="shared" si="118"/>
        <v>1330.7</v>
      </c>
      <c r="AM81" s="49">
        <f t="shared" si="118"/>
        <v>985.8610799999999</v>
      </c>
      <c r="AN81" s="49">
        <f t="shared" si="118"/>
        <v>74.085900653791228</v>
      </c>
      <c r="AO81" s="49">
        <f t="shared" si="118"/>
        <v>887.1</v>
      </c>
      <c r="AP81" s="49">
        <f t="shared" ref="AP81" si="120">SUM(AP82:AP96)</f>
        <v>594.30110999999999</v>
      </c>
      <c r="AQ81" s="49">
        <f t="shared" si="118"/>
        <v>66.99369969563746</v>
      </c>
      <c r="AR81" s="49">
        <f t="shared" si="118"/>
        <v>4756.6850000000004</v>
      </c>
      <c r="AS81" s="49">
        <f t="shared" si="118"/>
        <v>3572.4</v>
      </c>
      <c r="AT81" s="49">
        <f t="shared" si="63"/>
        <v>75.102723850749001</v>
      </c>
      <c r="AU81" s="49">
        <f t="shared" si="118"/>
        <v>3548.6</v>
      </c>
      <c r="AV81" s="49">
        <f t="shared" ref="AV81" si="121">SUM(AV82:AV96)</f>
        <v>1617.4433799999999</v>
      </c>
      <c r="AW81" s="49">
        <f>AV81/AU81*100</f>
        <v>45.579760468917321</v>
      </c>
      <c r="AX81" s="49">
        <f t="shared" si="118"/>
        <v>2304.4</v>
      </c>
      <c r="AY81" s="49">
        <f t="shared" si="118"/>
        <v>1351.34782</v>
      </c>
      <c r="AZ81" s="48">
        <f t="shared" ref="AZ81:AZ97" si="122">AY81/AX81*100</f>
        <v>58.64206821732337</v>
      </c>
      <c r="BA81" s="49">
        <f t="shared" si="118"/>
        <v>33551</v>
      </c>
      <c r="BB81" s="49">
        <f t="shared" si="118"/>
        <v>23626.3</v>
      </c>
      <c r="BC81" s="49">
        <f t="shared" si="35"/>
        <v>70.419063515245455</v>
      </c>
      <c r="BD81" s="49">
        <f t="shared" si="118"/>
        <v>523.9</v>
      </c>
      <c r="BE81" s="49">
        <f t="shared" si="118"/>
        <v>523.625</v>
      </c>
      <c r="BF81" s="49">
        <f t="shared" ref="BF81:BF138" si="123">BE81/BD81*100</f>
        <v>99.947509066615766</v>
      </c>
      <c r="BG81" s="49">
        <f t="shared" ref="BG81" si="124">SUM(BG82:BG96)</f>
        <v>10.4</v>
      </c>
      <c r="BH81" s="49">
        <f t="shared" ref="BH81" si="125">SUM(BH82:BH96)</f>
        <v>10.4</v>
      </c>
      <c r="BI81" s="49">
        <f t="shared" ref="BI81:BI82" si="126">BH81/BG81*100</f>
        <v>100</v>
      </c>
      <c r="BJ81" s="49"/>
      <c r="BK81" s="49"/>
      <c r="BL81" s="49"/>
      <c r="BM81" s="49">
        <f>SUM(BM82:BM96)</f>
        <v>71.3</v>
      </c>
      <c r="BN81" s="49">
        <f t="shared" ref="BN81" si="127">SUM(BN82:BN96)</f>
        <v>9.6492000000000004</v>
      </c>
      <c r="BO81" s="49">
        <f t="shared" ref="BO81:BO82" si="128">BN81/BM81*100</f>
        <v>13.533239831697056</v>
      </c>
    </row>
    <row r="82" spans="1:67" x14ac:dyDescent="0.25">
      <c r="A82" s="167" t="s">
        <v>232</v>
      </c>
      <c r="B82" s="50">
        <f t="shared" si="115"/>
        <v>874615.06510000001</v>
      </c>
      <c r="C82" s="50">
        <f t="shared" si="116"/>
        <v>639836.17160999984</v>
      </c>
      <c r="D82" s="46">
        <f t="shared" si="0"/>
        <v>73.156317235039111</v>
      </c>
      <c r="E82" s="46">
        <v>4298.8</v>
      </c>
      <c r="F82" s="46">
        <v>2895.71747</v>
      </c>
      <c r="G82" s="46">
        <f t="shared" si="44"/>
        <v>67.361065180980745</v>
      </c>
      <c r="H82" s="46">
        <v>853.1</v>
      </c>
      <c r="I82" s="46">
        <v>645.38840000000005</v>
      </c>
      <c r="J82" s="46">
        <f t="shared" si="56"/>
        <v>75.65213925682805</v>
      </c>
      <c r="K82" s="46">
        <v>17740.900000000001</v>
      </c>
      <c r="L82" s="46">
        <v>11316.71459</v>
      </c>
      <c r="M82" s="46">
        <f t="shared" si="57"/>
        <v>63.788841546933917</v>
      </c>
      <c r="N82" s="46">
        <v>257509.7801</v>
      </c>
      <c r="O82" s="46">
        <v>195418.72368999998</v>
      </c>
      <c r="P82" s="46">
        <f t="shared" si="30"/>
        <v>75.887884186034455</v>
      </c>
      <c r="Q82" s="46">
        <v>13858.2</v>
      </c>
      <c r="R82" s="46">
        <v>9376.3379999999997</v>
      </c>
      <c r="S82" s="46">
        <f t="shared" si="45"/>
        <v>67.659133220764602</v>
      </c>
      <c r="T82" s="46">
        <v>549.5</v>
      </c>
      <c r="U82" s="46">
        <v>438.10726</v>
      </c>
      <c r="V82" s="46">
        <f t="shared" si="46"/>
        <v>79.7283457688808</v>
      </c>
      <c r="W82" s="46">
        <v>508473.59999999998</v>
      </c>
      <c r="X82" s="46">
        <v>371934.68670999998</v>
      </c>
      <c r="Y82" s="46">
        <f t="shared" si="58"/>
        <v>73.147295495774017</v>
      </c>
      <c r="Z82" s="46">
        <v>3105.1</v>
      </c>
      <c r="AA82" s="46">
        <v>2468.56603</v>
      </c>
      <c r="AB82" s="42">
        <f t="shared" si="119"/>
        <v>79.500371324595022</v>
      </c>
      <c r="AC82" s="42"/>
      <c r="AD82" s="46"/>
      <c r="AE82" s="46"/>
      <c r="AF82" s="46">
        <v>1774.3</v>
      </c>
      <c r="AG82" s="46">
        <v>1305.4591599999999</v>
      </c>
      <c r="AH82" s="46">
        <f t="shared" si="59"/>
        <v>73.576010821168907</v>
      </c>
      <c r="AI82" s="46">
        <v>21772.1</v>
      </c>
      <c r="AJ82" s="46">
        <v>13096.490529999999</v>
      </c>
      <c r="AK82" s="46">
        <f t="shared" si="60"/>
        <v>60.152628960917873</v>
      </c>
      <c r="AL82" s="46">
        <v>1330.7</v>
      </c>
      <c r="AM82" s="46">
        <v>985.8610799999999</v>
      </c>
      <c r="AN82" s="46">
        <f t="shared" si="61"/>
        <v>74.085900653791228</v>
      </c>
      <c r="AO82" s="46">
        <v>887.1</v>
      </c>
      <c r="AP82" s="46">
        <v>594.30110999999999</v>
      </c>
      <c r="AQ82" s="46">
        <f t="shared" si="62"/>
        <v>66.99369969563746</v>
      </c>
      <c r="AR82" s="46">
        <v>4756.6850000000004</v>
      </c>
      <c r="AS82" s="46">
        <v>3572.4</v>
      </c>
      <c r="AT82" s="46">
        <f t="shared" si="63"/>
        <v>75.102723850749001</v>
      </c>
      <c r="AU82" s="46">
        <v>3548.6</v>
      </c>
      <c r="AV82" s="46">
        <v>1617.4433799999999</v>
      </c>
      <c r="AW82" s="46">
        <f>AV82/AU82*100</f>
        <v>45.579760468917321</v>
      </c>
      <c r="AX82" s="46"/>
      <c r="AY82" s="46"/>
      <c r="AZ82" s="42"/>
      <c r="BA82" s="46">
        <v>33551</v>
      </c>
      <c r="BB82" s="46">
        <v>23626.3</v>
      </c>
      <c r="BC82" s="46">
        <f t="shared" si="35"/>
        <v>70.419063515245455</v>
      </c>
      <c r="BD82" s="46">
        <v>523.9</v>
      </c>
      <c r="BE82" s="46">
        <v>523.625</v>
      </c>
      <c r="BF82" s="46">
        <f t="shared" si="123"/>
        <v>99.947509066615766</v>
      </c>
      <c r="BG82" s="46">
        <v>10.4</v>
      </c>
      <c r="BH82" s="46">
        <v>10.4</v>
      </c>
      <c r="BI82" s="46">
        <f t="shared" si="126"/>
        <v>100</v>
      </c>
      <c r="BJ82" s="46"/>
      <c r="BK82" s="46"/>
      <c r="BL82" s="46"/>
      <c r="BM82" s="46">
        <v>71.3</v>
      </c>
      <c r="BN82" s="46">
        <v>9.6492000000000004</v>
      </c>
      <c r="BO82" s="46">
        <f t="shared" si="128"/>
        <v>13.533239831697056</v>
      </c>
    </row>
    <row r="83" spans="1:67" x14ac:dyDescent="0.25">
      <c r="A83" s="167" t="s">
        <v>206</v>
      </c>
      <c r="B83" s="50">
        <f t="shared" si="115"/>
        <v>115.2</v>
      </c>
      <c r="C83" s="50">
        <f t="shared" si="116"/>
        <v>72.08335000000001</v>
      </c>
      <c r="D83" s="42">
        <f t="shared" ref="D83:D96" si="129">C83/B83*100</f>
        <v>62.572352430555569</v>
      </c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6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>
        <v>115.2</v>
      </c>
      <c r="AY83" s="42">
        <v>72.08335000000001</v>
      </c>
      <c r="AZ83" s="42">
        <f t="shared" si="122"/>
        <v>62.572352430555569</v>
      </c>
      <c r="BA83" s="42"/>
      <c r="BB83" s="42"/>
      <c r="BC83" s="42"/>
      <c r="BD83" s="42"/>
      <c r="BE83" s="42"/>
      <c r="BF83" s="46"/>
      <c r="BG83" s="42"/>
      <c r="BH83" s="42"/>
      <c r="BI83" s="46"/>
      <c r="BJ83" s="42"/>
      <c r="BK83" s="42"/>
      <c r="BL83" s="46"/>
      <c r="BM83" s="42"/>
      <c r="BN83" s="42"/>
      <c r="BO83" s="42"/>
    </row>
    <row r="84" spans="1:67" x14ac:dyDescent="0.25">
      <c r="A84" s="167" t="s">
        <v>396</v>
      </c>
      <c r="B84" s="50">
        <f t="shared" si="115"/>
        <v>115.2</v>
      </c>
      <c r="C84" s="50">
        <f t="shared" si="116"/>
        <v>71.406850000000006</v>
      </c>
      <c r="D84" s="42">
        <f t="shared" si="129"/>
        <v>61.985112847222226</v>
      </c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6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>
        <v>115.2</v>
      </c>
      <c r="AY84" s="42">
        <v>71.406850000000006</v>
      </c>
      <c r="AZ84" s="42">
        <f t="shared" si="122"/>
        <v>61.985112847222226</v>
      </c>
      <c r="BA84" s="42"/>
      <c r="BB84" s="42"/>
      <c r="BC84" s="42"/>
      <c r="BD84" s="42"/>
      <c r="BE84" s="42"/>
      <c r="BF84" s="46"/>
      <c r="BG84" s="42"/>
      <c r="BH84" s="42"/>
      <c r="BI84" s="46"/>
      <c r="BJ84" s="42"/>
      <c r="BK84" s="42"/>
      <c r="BL84" s="46"/>
      <c r="BM84" s="42"/>
      <c r="BN84" s="42"/>
      <c r="BO84" s="42"/>
    </row>
    <row r="85" spans="1:67" x14ac:dyDescent="0.25">
      <c r="A85" s="167" t="s">
        <v>397</v>
      </c>
      <c r="B85" s="50">
        <f t="shared" si="115"/>
        <v>115.2</v>
      </c>
      <c r="C85" s="50">
        <f t="shared" si="116"/>
        <v>61.632449999999999</v>
      </c>
      <c r="D85" s="42">
        <f t="shared" si="129"/>
        <v>53.500390624999994</v>
      </c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6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>
        <v>115.2</v>
      </c>
      <c r="AY85" s="42">
        <v>61.632449999999999</v>
      </c>
      <c r="AZ85" s="42">
        <f t="shared" si="122"/>
        <v>53.500390624999994</v>
      </c>
      <c r="BA85" s="42"/>
      <c r="BB85" s="42"/>
      <c r="BC85" s="42"/>
      <c r="BD85" s="42"/>
      <c r="BE85" s="42"/>
      <c r="BF85" s="46"/>
      <c r="BG85" s="42"/>
      <c r="BH85" s="42"/>
      <c r="BI85" s="46"/>
      <c r="BJ85" s="42"/>
      <c r="BK85" s="42"/>
      <c r="BL85" s="46"/>
      <c r="BM85" s="42"/>
      <c r="BN85" s="42"/>
      <c r="BO85" s="42"/>
    </row>
    <row r="86" spans="1:67" x14ac:dyDescent="0.25">
      <c r="A86" s="167" t="s">
        <v>398</v>
      </c>
      <c r="B86" s="50">
        <f t="shared" si="115"/>
        <v>115.2</v>
      </c>
      <c r="C86" s="50">
        <f t="shared" si="116"/>
        <v>71.513410000000007</v>
      </c>
      <c r="D86" s="42">
        <f t="shared" si="129"/>
        <v>62.077612847222227</v>
      </c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>
        <v>115.2</v>
      </c>
      <c r="AY86" s="42">
        <v>71.513410000000007</v>
      </c>
      <c r="AZ86" s="42">
        <f t="shared" si="122"/>
        <v>62.077612847222227</v>
      </c>
      <c r="BA86" s="42"/>
      <c r="BB86" s="42"/>
      <c r="BC86" s="42"/>
      <c r="BD86" s="42"/>
      <c r="BE86" s="42"/>
      <c r="BF86" s="46"/>
      <c r="BG86" s="42"/>
      <c r="BH86" s="42"/>
      <c r="BI86" s="46"/>
      <c r="BJ86" s="42"/>
      <c r="BK86" s="42"/>
      <c r="BL86" s="46"/>
      <c r="BM86" s="42"/>
      <c r="BN86" s="42"/>
      <c r="BO86" s="42"/>
    </row>
    <row r="87" spans="1:67" x14ac:dyDescent="0.25">
      <c r="A87" s="167" t="s">
        <v>399</v>
      </c>
      <c r="B87" s="50">
        <f t="shared" si="115"/>
        <v>115.2</v>
      </c>
      <c r="C87" s="50">
        <f t="shared" si="116"/>
        <v>64.429739999999995</v>
      </c>
      <c r="D87" s="42">
        <f t="shared" si="129"/>
        <v>55.928593749999997</v>
      </c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6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>
        <v>115.2</v>
      </c>
      <c r="AY87" s="42">
        <v>64.429739999999995</v>
      </c>
      <c r="AZ87" s="42">
        <f t="shared" si="122"/>
        <v>55.928593749999997</v>
      </c>
      <c r="BA87" s="42"/>
      <c r="BB87" s="42"/>
      <c r="BC87" s="42"/>
      <c r="BD87" s="42"/>
      <c r="BE87" s="42"/>
      <c r="BF87" s="46"/>
      <c r="BG87" s="42"/>
      <c r="BH87" s="42"/>
      <c r="BI87" s="46"/>
      <c r="BJ87" s="42"/>
      <c r="BK87" s="42"/>
      <c r="BL87" s="46"/>
      <c r="BM87" s="42"/>
      <c r="BN87" s="42"/>
      <c r="BO87" s="42"/>
    </row>
    <row r="88" spans="1:67" x14ac:dyDescent="0.25">
      <c r="A88" s="167" t="s">
        <v>309</v>
      </c>
      <c r="B88" s="50">
        <f t="shared" si="115"/>
        <v>115.2</v>
      </c>
      <c r="C88" s="50">
        <f t="shared" si="116"/>
        <v>76.002330000000001</v>
      </c>
      <c r="D88" s="42">
        <f t="shared" si="129"/>
        <v>65.974244791666663</v>
      </c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6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>
        <v>115.2</v>
      </c>
      <c r="AY88" s="42">
        <v>76.002330000000001</v>
      </c>
      <c r="AZ88" s="42">
        <f t="shared" si="122"/>
        <v>65.974244791666663</v>
      </c>
      <c r="BA88" s="42"/>
      <c r="BB88" s="42"/>
      <c r="BC88" s="42"/>
      <c r="BD88" s="42"/>
      <c r="BE88" s="42"/>
      <c r="BF88" s="46"/>
      <c r="BG88" s="42"/>
      <c r="BH88" s="42"/>
      <c r="BI88" s="46"/>
      <c r="BJ88" s="42"/>
      <c r="BK88" s="42"/>
      <c r="BL88" s="46"/>
      <c r="BM88" s="42"/>
      <c r="BN88" s="42"/>
      <c r="BO88" s="42"/>
    </row>
    <row r="89" spans="1:67" x14ac:dyDescent="0.25">
      <c r="A89" s="167" t="s">
        <v>400</v>
      </c>
      <c r="B89" s="50">
        <f t="shared" si="115"/>
        <v>115.2</v>
      </c>
      <c r="C89" s="50">
        <f t="shared" si="116"/>
        <v>58.800179999999997</v>
      </c>
      <c r="D89" s="42">
        <f t="shared" si="129"/>
        <v>51.041822916666668</v>
      </c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6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>
        <v>115.2</v>
      </c>
      <c r="AY89" s="42">
        <v>58.800179999999997</v>
      </c>
      <c r="AZ89" s="42">
        <f t="shared" si="122"/>
        <v>51.041822916666668</v>
      </c>
      <c r="BA89" s="42"/>
      <c r="BB89" s="42"/>
      <c r="BC89" s="42"/>
      <c r="BD89" s="42"/>
      <c r="BE89" s="42"/>
      <c r="BF89" s="46"/>
      <c r="BG89" s="42"/>
      <c r="BH89" s="42"/>
      <c r="BI89" s="46"/>
      <c r="BJ89" s="42"/>
      <c r="BK89" s="42"/>
      <c r="BL89" s="46"/>
      <c r="BM89" s="42"/>
      <c r="BN89" s="42"/>
      <c r="BO89" s="42"/>
    </row>
    <row r="90" spans="1:67" x14ac:dyDescent="0.25">
      <c r="A90" s="167" t="s">
        <v>401</v>
      </c>
      <c r="B90" s="50">
        <f t="shared" si="115"/>
        <v>115.2</v>
      </c>
      <c r="C90" s="50">
        <f t="shared" si="116"/>
        <v>71.073729999999998</v>
      </c>
      <c r="D90" s="42">
        <f t="shared" si="129"/>
        <v>61.695946180555552</v>
      </c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6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>
        <v>115.2</v>
      </c>
      <c r="AY90" s="42">
        <v>71.073729999999998</v>
      </c>
      <c r="AZ90" s="42">
        <f t="shared" si="122"/>
        <v>61.695946180555552</v>
      </c>
      <c r="BA90" s="42"/>
      <c r="BB90" s="42"/>
      <c r="BC90" s="42"/>
      <c r="BD90" s="42"/>
      <c r="BE90" s="42"/>
      <c r="BF90" s="46"/>
      <c r="BG90" s="42"/>
      <c r="BH90" s="42"/>
      <c r="BI90" s="46"/>
      <c r="BJ90" s="42"/>
      <c r="BK90" s="42"/>
      <c r="BL90" s="46"/>
      <c r="BM90" s="42"/>
      <c r="BN90" s="42"/>
      <c r="BO90" s="42"/>
    </row>
    <row r="91" spans="1:67" x14ac:dyDescent="0.25">
      <c r="A91" s="167" t="s">
        <v>406</v>
      </c>
      <c r="B91" s="50">
        <f t="shared" si="115"/>
        <v>115.2</v>
      </c>
      <c r="C91" s="50">
        <f t="shared" si="116"/>
        <v>70.544259999999994</v>
      </c>
      <c r="D91" s="42">
        <f t="shared" si="129"/>
        <v>61.236336805555545</v>
      </c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6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>
        <v>115.2</v>
      </c>
      <c r="AY91" s="42">
        <v>70.544259999999994</v>
      </c>
      <c r="AZ91" s="42">
        <f t="shared" si="122"/>
        <v>61.236336805555545</v>
      </c>
      <c r="BA91" s="42"/>
      <c r="BB91" s="42"/>
      <c r="BC91" s="42"/>
      <c r="BD91" s="42"/>
      <c r="BE91" s="42"/>
      <c r="BF91" s="46"/>
      <c r="BG91" s="42"/>
      <c r="BH91" s="42"/>
      <c r="BI91" s="46"/>
      <c r="BJ91" s="42"/>
      <c r="BK91" s="42"/>
      <c r="BL91" s="46"/>
      <c r="BM91" s="42"/>
      <c r="BN91" s="42"/>
      <c r="BO91" s="42"/>
    </row>
    <row r="92" spans="1:67" x14ac:dyDescent="0.25">
      <c r="A92" s="167" t="s">
        <v>230</v>
      </c>
      <c r="B92" s="50">
        <f t="shared" si="115"/>
        <v>288.10000000000002</v>
      </c>
      <c r="C92" s="50">
        <f t="shared" si="116"/>
        <v>158.14870000000002</v>
      </c>
      <c r="D92" s="42">
        <f t="shared" si="129"/>
        <v>54.893682749045468</v>
      </c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6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>
        <v>288.10000000000002</v>
      </c>
      <c r="AY92" s="42">
        <v>158.14870000000002</v>
      </c>
      <c r="AZ92" s="42">
        <f t="shared" si="122"/>
        <v>54.893682749045468</v>
      </c>
      <c r="BA92" s="42"/>
      <c r="BB92" s="42"/>
      <c r="BC92" s="42"/>
      <c r="BD92" s="42"/>
      <c r="BE92" s="42"/>
      <c r="BF92" s="46"/>
      <c r="BG92" s="42"/>
      <c r="BH92" s="42"/>
      <c r="BI92" s="46"/>
      <c r="BJ92" s="42"/>
      <c r="BK92" s="42"/>
      <c r="BL92" s="46"/>
      <c r="BM92" s="42"/>
      <c r="BN92" s="42"/>
      <c r="BO92" s="42"/>
    </row>
    <row r="93" spans="1:67" x14ac:dyDescent="0.25">
      <c r="A93" s="167" t="s">
        <v>402</v>
      </c>
      <c r="B93" s="50">
        <f t="shared" si="115"/>
        <v>115.2</v>
      </c>
      <c r="C93" s="50">
        <f t="shared" si="116"/>
        <v>72.919889999999995</v>
      </c>
      <c r="D93" s="42">
        <f t="shared" si="129"/>
        <v>63.298515624999993</v>
      </c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6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>
        <v>115.2</v>
      </c>
      <c r="AY93" s="42">
        <v>72.919889999999995</v>
      </c>
      <c r="AZ93" s="42">
        <f t="shared" si="122"/>
        <v>63.298515624999993</v>
      </c>
      <c r="BA93" s="42"/>
      <c r="BB93" s="42"/>
      <c r="BC93" s="42"/>
      <c r="BD93" s="42"/>
      <c r="BE93" s="42"/>
      <c r="BF93" s="46"/>
      <c r="BG93" s="42"/>
      <c r="BH93" s="42"/>
      <c r="BI93" s="46"/>
      <c r="BJ93" s="42"/>
      <c r="BK93" s="42"/>
      <c r="BL93" s="46"/>
      <c r="BM93" s="42"/>
      <c r="BN93" s="42"/>
      <c r="BO93" s="42"/>
    </row>
    <row r="94" spans="1:67" x14ac:dyDescent="0.25">
      <c r="A94" s="167" t="s">
        <v>403</v>
      </c>
      <c r="B94" s="50">
        <f t="shared" si="115"/>
        <v>288.10000000000002</v>
      </c>
      <c r="C94" s="50">
        <f t="shared" si="116"/>
        <v>129.98568</v>
      </c>
      <c r="D94" s="42">
        <f t="shared" si="129"/>
        <v>45.118250607427974</v>
      </c>
      <c r="E94" s="42"/>
      <c r="F94" s="42"/>
      <c r="G94" s="42"/>
      <c r="H94" s="42"/>
      <c r="I94" s="42"/>
      <c r="J94" s="42"/>
      <c r="K94" s="42"/>
      <c r="L94" s="42"/>
      <c r="M94" s="46"/>
      <c r="N94" s="42"/>
      <c r="O94" s="42"/>
      <c r="P94" s="46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>
        <v>288.10000000000002</v>
      </c>
      <c r="AY94" s="42">
        <v>129.98568</v>
      </c>
      <c r="AZ94" s="42">
        <f t="shared" si="122"/>
        <v>45.118250607427974</v>
      </c>
      <c r="BA94" s="42"/>
      <c r="BB94" s="42"/>
      <c r="BC94" s="42"/>
      <c r="BD94" s="42"/>
      <c r="BE94" s="42"/>
      <c r="BF94" s="46"/>
      <c r="BG94" s="42"/>
      <c r="BH94" s="42"/>
      <c r="BI94" s="46"/>
      <c r="BJ94" s="42"/>
      <c r="BK94" s="42"/>
      <c r="BL94" s="46"/>
      <c r="BM94" s="42"/>
      <c r="BN94" s="42"/>
      <c r="BO94" s="42"/>
    </row>
    <row r="95" spans="1:67" x14ac:dyDescent="0.25">
      <c r="A95" s="167" t="s">
        <v>404</v>
      </c>
      <c r="B95" s="50">
        <f t="shared" si="115"/>
        <v>288.10000000000002</v>
      </c>
      <c r="C95" s="50">
        <f t="shared" si="116"/>
        <v>194.15181000000001</v>
      </c>
      <c r="D95" s="42">
        <f t="shared" si="129"/>
        <v>67.390423464074985</v>
      </c>
      <c r="E95" s="42"/>
      <c r="F95" s="42"/>
      <c r="G95" s="42"/>
      <c r="H95" s="42"/>
      <c r="I95" s="42"/>
      <c r="J95" s="42"/>
      <c r="K95" s="42"/>
      <c r="L95" s="42"/>
      <c r="M95" s="46"/>
      <c r="N95" s="42"/>
      <c r="O95" s="42"/>
      <c r="P95" s="46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>
        <v>288.10000000000002</v>
      </c>
      <c r="AY95" s="42">
        <v>194.15181000000001</v>
      </c>
      <c r="AZ95" s="42">
        <f t="shared" si="122"/>
        <v>67.390423464074985</v>
      </c>
      <c r="BA95" s="42"/>
      <c r="BB95" s="42"/>
      <c r="BC95" s="42"/>
      <c r="BD95" s="42"/>
      <c r="BE95" s="42"/>
      <c r="BF95" s="46"/>
      <c r="BG95" s="42"/>
      <c r="BH95" s="42"/>
      <c r="BI95" s="46"/>
      <c r="BJ95" s="42"/>
      <c r="BK95" s="42"/>
      <c r="BL95" s="46"/>
      <c r="BM95" s="42"/>
      <c r="BN95" s="42"/>
      <c r="BO95" s="42"/>
    </row>
    <row r="96" spans="1:67" x14ac:dyDescent="0.25">
      <c r="A96" s="167" t="s">
        <v>405</v>
      </c>
      <c r="B96" s="50">
        <f t="shared" si="115"/>
        <v>288.10000000000002</v>
      </c>
      <c r="C96" s="50">
        <f t="shared" si="116"/>
        <v>178.65544</v>
      </c>
      <c r="D96" s="42">
        <f t="shared" si="129"/>
        <v>62.01160708087469</v>
      </c>
      <c r="E96" s="42"/>
      <c r="F96" s="42"/>
      <c r="G96" s="42"/>
      <c r="H96" s="42"/>
      <c r="I96" s="42"/>
      <c r="J96" s="42"/>
      <c r="K96" s="42"/>
      <c r="L96" s="42"/>
      <c r="M96" s="46"/>
      <c r="N96" s="42"/>
      <c r="O96" s="42"/>
      <c r="P96" s="46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>
        <v>288.10000000000002</v>
      </c>
      <c r="AY96" s="42">
        <v>178.65544</v>
      </c>
      <c r="AZ96" s="42">
        <f t="shared" si="122"/>
        <v>62.01160708087469</v>
      </c>
      <c r="BA96" s="42"/>
      <c r="BB96" s="42"/>
      <c r="BC96" s="42"/>
      <c r="BD96" s="42"/>
      <c r="BE96" s="42"/>
      <c r="BF96" s="46"/>
      <c r="BG96" s="42"/>
      <c r="BH96" s="42"/>
      <c r="BI96" s="46"/>
      <c r="BJ96" s="42"/>
      <c r="BK96" s="42"/>
      <c r="BL96" s="46"/>
      <c r="BM96" s="42"/>
      <c r="BN96" s="42"/>
      <c r="BO96" s="42"/>
    </row>
    <row r="97" spans="1:67" s="52" customFormat="1" ht="31.5" x14ac:dyDescent="0.25">
      <c r="A97" s="169" t="s">
        <v>236</v>
      </c>
      <c r="B97" s="134">
        <f t="shared" si="115"/>
        <v>159483.70839999997</v>
      </c>
      <c r="C97" s="134">
        <f t="shared" si="116"/>
        <v>129738.30510999999</v>
      </c>
      <c r="D97" s="49">
        <f t="shared" ref="D97" si="130">C97/B97*100</f>
        <v>81.348939281374271</v>
      </c>
      <c r="E97" s="49">
        <f>SUM(E98:E101)</f>
        <v>315.2</v>
      </c>
      <c r="F97" s="49">
        <f t="shared" ref="F97:BE97" si="131">SUM(F98:F101)</f>
        <v>115.32616</v>
      </c>
      <c r="G97" s="49">
        <f t="shared" si="44"/>
        <v>36.588248730964466</v>
      </c>
      <c r="H97" s="49">
        <f t="shared" si="131"/>
        <v>40.6</v>
      </c>
      <c r="I97" s="49">
        <f t="shared" si="131"/>
        <v>27.064</v>
      </c>
      <c r="J97" s="49">
        <f t="shared" si="56"/>
        <v>66.660098522167488</v>
      </c>
      <c r="K97" s="49">
        <f t="shared" si="131"/>
        <v>1124.8</v>
      </c>
      <c r="L97" s="49">
        <f t="shared" si="131"/>
        <v>769.60511999999994</v>
      </c>
      <c r="M97" s="49">
        <f t="shared" si="57"/>
        <v>68.421507823613084</v>
      </c>
      <c r="N97" s="49">
        <f t="shared" si="131"/>
        <v>17962.948399999997</v>
      </c>
      <c r="O97" s="49">
        <f t="shared" si="131"/>
        <v>14586.088589999999</v>
      </c>
      <c r="P97" s="49">
        <f t="shared" si="30"/>
        <v>81.200971383962781</v>
      </c>
      <c r="Q97" s="49">
        <f t="shared" si="131"/>
        <v>1637.8</v>
      </c>
      <c r="R97" s="49">
        <f t="shared" si="131"/>
        <v>1021.63636</v>
      </c>
      <c r="S97" s="49">
        <f t="shared" si="45"/>
        <v>62.378578581023326</v>
      </c>
      <c r="T97" s="49">
        <f t="shared" si="131"/>
        <v>58.2</v>
      </c>
      <c r="U97" s="49">
        <f t="shared" si="131"/>
        <v>38.799999999999997</v>
      </c>
      <c r="V97" s="49">
        <f t="shared" si="46"/>
        <v>66.666666666666657</v>
      </c>
      <c r="W97" s="49">
        <f t="shared" si="131"/>
        <v>126571.6</v>
      </c>
      <c r="X97" s="49">
        <f t="shared" si="131"/>
        <v>105948.61867</v>
      </c>
      <c r="Y97" s="49">
        <f t="shared" si="58"/>
        <v>83.706470227128349</v>
      </c>
      <c r="Z97" s="49">
        <f t="shared" si="131"/>
        <v>394</v>
      </c>
      <c r="AA97" s="49">
        <f t="shared" si="131"/>
        <v>272.09134</v>
      </c>
      <c r="AB97" s="48">
        <f t="shared" si="119"/>
        <v>69.058715736040611</v>
      </c>
      <c r="AC97" s="49">
        <f t="shared" si="131"/>
        <v>0</v>
      </c>
      <c r="AD97" s="49">
        <f t="shared" si="131"/>
        <v>0</v>
      </c>
      <c r="AE97" s="49">
        <f t="shared" si="131"/>
        <v>0</v>
      </c>
      <c r="AF97" s="49">
        <f t="shared" si="131"/>
        <v>394</v>
      </c>
      <c r="AG97" s="49">
        <f t="shared" si="131"/>
        <v>255.53023999999999</v>
      </c>
      <c r="AH97" s="49">
        <f t="shared" si="131"/>
        <v>64.855390862944162</v>
      </c>
      <c r="AI97" s="49">
        <f t="shared" si="131"/>
        <v>929.2</v>
      </c>
      <c r="AJ97" s="49">
        <f t="shared" si="131"/>
        <v>399.63409999999999</v>
      </c>
      <c r="AK97" s="49">
        <f t="shared" si="131"/>
        <v>43.008405079638393</v>
      </c>
      <c r="AL97" s="49">
        <f t="shared" si="131"/>
        <v>394</v>
      </c>
      <c r="AM97" s="49">
        <f t="shared" si="131"/>
        <v>242.44441</v>
      </c>
      <c r="AN97" s="49">
        <f t="shared" si="131"/>
        <v>61.534114213197967</v>
      </c>
      <c r="AO97" s="49">
        <f t="shared" si="131"/>
        <v>394</v>
      </c>
      <c r="AP97" s="49">
        <f t="shared" ref="AP97" si="132">SUM(AP98:AP101)</f>
        <v>111.01635</v>
      </c>
      <c r="AQ97" s="49">
        <f t="shared" si="131"/>
        <v>28.176738578680204</v>
      </c>
      <c r="AR97" s="49">
        <f t="shared" si="131"/>
        <v>623.96</v>
      </c>
      <c r="AS97" s="49">
        <f t="shared" si="131"/>
        <v>489.6</v>
      </c>
      <c r="AT97" s="49">
        <f t="shared" si="63"/>
        <v>78.466568369767288</v>
      </c>
      <c r="AU97" s="49">
        <f t="shared" si="131"/>
        <v>0</v>
      </c>
      <c r="AV97" s="49">
        <f t="shared" ref="AV97" si="133">SUM(AV98:AV101)</f>
        <v>0</v>
      </c>
      <c r="AW97" s="49">
        <f t="shared" si="131"/>
        <v>0</v>
      </c>
      <c r="AX97" s="49">
        <f t="shared" si="131"/>
        <v>691.40000000000009</v>
      </c>
      <c r="AY97" s="49">
        <f t="shared" si="131"/>
        <v>355.61131999999998</v>
      </c>
      <c r="AZ97" s="48">
        <f t="shared" si="122"/>
        <v>51.433514608041641</v>
      </c>
      <c r="BA97" s="49">
        <f t="shared" si="131"/>
        <v>7875.8</v>
      </c>
      <c r="BB97" s="49">
        <f t="shared" si="131"/>
        <v>5030.1884500000006</v>
      </c>
      <c r="BC97" s="49">
        <f t="shared" si="35"/>
        <v>63.868920617588067</v>
      </c>
      <c r="BD97" s="49">
        <f t="shared" si="131"/>
        <v>74.900000000000006</v>
      </c>
      <c r="BE97" s="49">
        <f t="shared" si="131"/>
        <v>73.75</v>
      </c>
      <c r="BF97" s="49">
        <f t="shared" si="123"/>
        <v>98.464619492656865</v>
      </c>
      <c r="BG97" s="49">
        <f t="shared" ref="BG97" si="134">SUM(BG98:BG101)</f>
        <v>1.3</v>
      </c>
      <c r="BH97" s="49">
        <f t="shared" ref="BH97" si="135">SUM(BH98:BH101)</f>
        <v>1.3</v>
      </c>
      <c r="BI97" s="49">
        <f t="shared" ref="BI97:BI98" si="136">BH97/BG97*100</f>
        <v>100</v>
      </c>
      <c r="BJ97" s="49"/>
      <c r="BK97" s="49"/>
      <c r="BL97" s="49"/>
      <c r="BM97" s="49">
        <f>SUM(BM98:BM101)</f>
        <v>0</v>
      </c>
      <c r="BN97" s="49">
        <f t="shared" ref="BN97" si="137">SUM(BN98:BN101)</f>
        <v>0</v>
      </c>
      <c r="BO97" s="49"/>
    </row>
    <row r="98" spans="1:67" ht="21" customHeight="1" x14ac:dyDescent="0.25">
      <c r="A98" s="167" t="s">
        <v>235</v>
      </c>
      <c r="B98" s="50">
        <f t="shared" si="115"/>
        <v>158792.30839999998</v>
      </c>
      <c r="C98" s="50">
        <f t="shared" si="116"/>
        <v>129382.69378999999</v>
      </c>
      <c r="D98" s="46">
        <f t="shared" si="0"/>
        <v>81.479194485971718</v>
      </c>
      <c r="E98" s="46">
        <v>315.2</v>
      </c>
      <c r="F98" s="46">
        <v>115.32616</v>
      </c>
      <c r="G98" s="46">
        <f t="shared" si="44"/>
        <v>36.588248730964466</v>
      </c>
      <c r="H98" s="46">
        <v>40.6</v>
      </c>
      <c r="I98" s="46">
        <v>27.064</v>
      </c>
      <c r="J98" s="46">
        <f t="shared" si="56"/>
        <v>66.660098522167488</v>
      </c>
      <c r="K98" s="46">
        <v>1124.8</v>
      </c>
      <c r="L98" s="46">
        <v>769.60511999999994</v>
      </c>
      <c r="M98" s="46">
        <f t="shared" si="57"/>
        <v>68.421507823613084</v>
      </c>
      <c r="N98" s="46">
        <v>17962.948399999997</v>
      </c>
      <c r="O98" s="46">
        <v>14586.088589999999</v>
      </c>
      <c r="P98" s="46">
        <f t="shared" si="30"/>
        <v>81.200971383962781</v>
      </c>
      <c r="Q98" s="46">
        <v>1637.8</v>
      </c>
      <c r="R98" s="46">
        <v>1021.63636</v>
      </c>
      <c r="S98" s="46">
        <f t="shared" si="45"/>
        <v>62.378578581023326</v>
      </c>
      <c r="T98" s="46">
        <v>58.2</v>
      </c>
      <c r="U98" s="46">
        <v>38.799999999999997</v>
      </c>
      <c r="V98" s="46">
        <f t="shared" si="46"/>
        <v>66.666666666666657</v>
      </c>
      <c r="W98" s="46">
        <v>126571.6</v>
      </c>
      <c r="X98" s="46">
        <v>105948.61867</v>
      </c>
      <c r="Y98" s="46">
        <f t="shared" si="58"/>
        <v>83.706470227128349</v>
      </c>
      <c r="Z98" s="46">
        <v>394</v>
      </c>
      <c r="AA98" s="46">
        <v>272.09134</v>
      </c>
      <c r="AB98" s="42">
        <f t="shared" si="119"/>
        <v>69.058715736040611</v>
      </c>
      <c r="AC98" s="42"/>
      <c r="AD98" s="46"/>
      <c r="AE98" s="46"/>
      <c r="AF98" s="46">
        <v>394</v>
      </c>
      <c r="AG98" s="46">
        <v>255.53023999999999</v>
      </c>
      <c r="AH98" s="46">
        <f t="shared" si="59"/>
        <v>64.855390862944162</v>
      </c>
      <c r="AI98" s="46">
        <v>929.2</v>
      </c>
      <c r="AJ98" s="46">
        <v>399.63409999999999</v>
      </c>
      <c r="AK98" s="46">
        <f t="shared" si="60"/>
        <v>43.008405079638393</v>
      </c>
      <c r="AL98" s="46">
        <v>394</v>
      </c>
      <c r="AM98" s="46">
        <v>242.44441</v>
      </c>
      <c r="AN98" s="46">
        <f t="shared" si="61"/>
        <v>61.534114213197967</v>
      </c>
      <c r="AO98" s="46">
        <v>394</v>
      </c>
      <c r="AP98" s="46">
        <v>111.01635</v>
      </c>
      <c r="AQ98" s="46">
        <f t="shared" si="62"/>
        <v>28.176738578680204</v>
      </c>
      <c r="AR98" s="46">
        <v>623.96</v>
      </c>
      <c r="AS98" s="46">
        <v>489.6</v>
      </c>
      <c r="AT98" s="46">
        <f t="shared" si="63"/>
        <v>78.466568369767288</v>
      </c>
      <c r="AU98" s="46"/>
      <c r="AV98" s="46"/>
      <c r="AW98" s="46"/>
      <c r="AX98" s="46"/>
      <c r="AY98" s="46"/>
      <c r="AZ98" s="42"/>
      <c r="BA98" s="46">
        <v>7875.8</v>
      </c>
      <c r="BB98" s="46">
        <v>5030.1884500000006</v>
      </c>
      <c r="BC98" s="46">
        <f t="shared" si="35"/>
        <v>63.868920617588067</v>
      </c>
      <c r="BD98" s="46">
        <v>74.900000000000006</v>
      </c>
      <c r="BE98" s="46">
        <v>73.75</v>
      </c>
      <c r="BF98" s="46">
        <f t="shared" si="123"/>
        <v>98.464619492656865</v>
      </c>
      <c r="BG98" s="46">
        <v>1.3</v>
      </c>
      <c r="BH98" s="46">
        <v>1.3</v>
      </c>
      <c r="BI98" s="46">
        <f t="shared" si="136"/>
        <v>100</v>
      </c>
      <c r="BJ98" s="46"/>
      <c r="BK98" s="46"/>
      <c r="BL98" s="46"/>
      <c r="BM98" s="46"/>
      <c r="BN98" s="46"/>
      <c r="BO98" s="46"/>
    </row>
    <row r="99" spans="1:67" x14ac:dyDescent="0.25">
      <c r="A99" s="167" t="s">
        <v>234</v>
      </c>
      <c r="B99" s="50">
        <f t="shared" si="115"/>
        <v>288.10000000000002</v>
      </c>
      <c r="C99" s="50">
        <f t="shared" si="116"/>
        <v>73.027419999999992</v>
      </c>
      <c r="D99" s="42">
        <f>C99/B99*100</f>
        <v>25.347941686914261</v>
      </c>
      <c r="E99" s="42"/>
      <c r="F99" s="42"/>
      <c r="G99" s="42"/>
      <c r="H99" s="42"/>
      <c r="I99" s="42"/>
      <c r="J99" s="46"/>
      <c r="K99" s="42"/>
      <c r="L99" s="42"/>
      <c r="M99" s="46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6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6"/>
      <c r="AU99" s="42"/>
      <c r="AV99" s="42"/>
      <c r="AW99" s="42"/>
      <c r="AX99" s="42">
        <v>288.10000000000002</v>
      </c>
      <c r="AY99" s="42">
        <v>73.027419999999992</v>
      </c>
      <c r="AZ99" s="42">
        <f>AY99/AX99*100</f>
        <v>25.347941686914261</v>
      </c>
      <c r="BA99" s="42"/>
      <c r="BB99" s="42"/>
      <c r="BC99" s="46"/>
      <c r="BD99" s="42"/>
      <c r="BE99" s="42"/>
      <c r="BF99" s="46"/>
      <c r="BG99" s="42"/>
      <c r="BH99" s="42"/>
      <c r="BI99" s="46"/>
      <c r="BJ99" s="42"/>
      <c r="BK99" s="42"/>
      <c r="BL99" s="46"/>
      <c r="BM99" s="42"/>
      <c r="BN99" s="42"/>
      <c r="BO99" s="42"/>
    </row>
    <row r="100" spans="1:67" x14ac:dyDescent="0.25">
      <c r="A100" s="167" t="s">
        <v>408</v>
      </c>
      <c r="B100" s="50">
        <f t="shared" si="115"/>
        <v>288.10000000000002</v>
      </c>
      <c r="C100" s="50">
        <f t="shared" si="116"/>
        <v>197.63417000000001</v>
      </c>
      <c r="D100" s="42">
        <f>C100/B100*100</f>
        <v>68.599156542867064</v>
      </c>
      <c r="E100" s="42"/>
      <c r="F100" s="42"/>
      <c r="G100" s="42"/>
      <c r="H100" s="42"/>
      <c r="I100" s="42"/>
      <c r="J100" s="46"/>
      <c r="K100" s="42"/>
      <c r="L100" s="42"/>
      <c r="M100" s="46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6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6"/>
      <c r="AU100" s="42"/>
      <c r="AV100" s="42"/>
      <c r="AW100" s="42"/>
      <c r="AX100" s="42">
        <v>288.10000000000002</v>
      </c>
      <c r="AY100" s="42">
        <v>197.63417000000001</v>
      </c>
      <c r="AZ100" s="42">
        <f>AY100/AX100*100</f>
        <v>68.599156542867064</v>
      </c>
      <c r="BA100" s="42"/>
      <c r="BB100" s="42"/>
      <c r="BC100" s="46"/>
      <c r="BD100" s="42"/>
      <c r="BE100" s="42"/>
      <c r="BF100" s="46"/>
      <c r="BG100" s="42"/>
      <c r="BH100" s="42"/>
      <c r="BI100" s="46"/>
      <c r="BJ100" s="42"/>
      <c r="BK100" s="42"/>
      <c r="BL100" s="46"/>
      <c r="BM100" s="42"/>
      <c r="BN100" s="42"/>
      <c r="BO100" s="42"/>
    </row>
    <row r="101" spans="1:67" x14ac:dyDescent="0.25">
      <c r="A101" s="167" t="s">
        <v>409</v>
      </c>
      <c r="B101" s="50">
        <f t="shared" si="115"/>
        <v>115.2</v>
      </c>
      <c r="C101" s="50">
        <f t="shared" si="116"/>
        <v>84.949730000000002</v>
      </c>
      <c r="D101" s="42">
        <f>C101/B101*100</f>
        <v>73.741085069444452</v>
      </c>
      <c r="E101" s="42"/>
      <c r="F101" s="42"/>
      <c r="G101" s="42"/>
      <c r="H101" s="42"/>
      <c r="I101" s="42"/>
      <c r="J101" s="46"/>
      <c r="K101" s="42"/>
      <c r="L101" s="42"/>
      <c r="M101" s="46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6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6"/>
      <c r="AU101" s="42"/>
      <c r="AV101" s="42"/>
      <c r="AW101" s="42"/>
      <c r="AX101" s="42">
        <v>115.2</v>
      </c>
      <c r="AY101" s="42">
        <v>84.949730000000002</v>
      </c>
      <c r="AZ101" s="42">
        <f>AY101/AX101*100</f>
        <v>73.741085069444452</v>
      </c>
      <c r="BA101" s="42"/>
      <c r="BB101" s="42"/>
      <c r="BC101" s="46"/>
      <c r="BD101" s="42"/>
      <c r="BE101" s="42"/>
      <c r="BF101" s="46"/>
      <c r="BG101" s="42"/>
      <c r="BH101" s="42"/>
      <c r="BI101" s="46"/>
      <c r="BJ101" s="42"/>
      <c r="BK101" s="42"/>
      <c r="BL101" s="46"/>
      <c r="BM101" s="42"/>
      <c r="BN101" s="42"/>
      <c r="BO101" s="42"/>
    </row>
    <row r="102" spans="1:67" s="52" customFormat="1" ht="31.5" x14ac:dyDescent="0.25">
      <c r="A102" s="169" t="s">
        <v>239</v>
      </c>
      <c r="B102" s="134">
        <f t="shared" si="115"/>
        <v>253855.77209999994</v>
      </c>
      <c r="C102" s="134">
        <f t="shared" si="116"/>
        <v>183989.27612000002</v>
      </c>
      <c r="D102" s="49">
        <f t="shared" ref="D102" si="138">C102/B102*100</f>
        <v>72.477877732684433</v>
      </c>
      <c r="E102" s="49">
        <f>SUM(E103:E113)</f>
        <v>636</v>
      </c>
      <c r="F102" s="49">
        <f t="shared" ref="F102:BE102" si="139">SUM(F103:F113)</f>
        <v>421.76150000000001</v>
      </c>
      <c r="G102" s="49">
        <f t="shared" si="44"/>
        <v>66.314701257861643</v>
      </c>
      <c r="H102" s="49">
        <f t="shared" si="139"/>
        <v>108.4</v>
      </c>
      <c r="I102" s="49">
        <f t="shared" si="139"/>
        <v>77.097080000000005</v>
      </c>
      <c r="J102" s="49">
        <f t="shared" si="56"/>
        <v>71.122767527675279</v>
      </c>
      <c r="K102" s="49">
        <f t="shared" si="139"/>
        <v>2781.7</v>
      </c>
      <c r="L102" s="49">
        <f t="shared" si="139"/>
        <v>1911.808</v>
      </c>
      <c r="M102" s="49">
        <f t="shared" si="57"/>
        <v>68.728044001869364</v>
      </c>
      <c r="N102" s="49">
        <f t="shared" si="139"/>
        <v>43194.377099999998</v>
      </c>
      <c r="O102" s="49">
        <f t="shared" si="139"/>
        <v>33370.669139999998</v>
      </c>
      <c r="P102" s="49">
        <f t="shared" si="30"/>
        <v>77.256975051968041</v>
      </c>
      <c r="Q102" s="49">
        <f t="shared" si="139"/>
        <v>3377.1</v>
      </c>
      <c r="R102" s="49">
        <f t="shared" si="139"/>
        <v>1774.9145000000001</v>
      </c>
      <c r="S102" s="49">
        <f t="shared" si="45"/>
        <v>52.557356903852423</v>
      </c>
      <c r="T102" s="49">
        <f t="shared" si="139"/>
        <v>116.6</v>
      </c>
      <c r="U102" s="49">
        <f t="shared" si="139"/>
        <v>82.916499999999999</v>
      </c>
      <c r="V102" s="49">
        <f t="shared" si="46"/>
        <v>71.111921097770164</v>
      </c>
      <c r="W102" s="49">
        <f t="shared" si="139"/>
        <v>186404.4</v>
      </c>
      <c r="X102" s="49">
        <f t="shared" si="139"/>
        <v>133914.69025000001</v>
      </c>
      <c r="Y102" s="49">
        <f t="shared" si="58"/>
        <v>71.840949167508924</v>
      </c>
      <c r="Z102" s="49">
        <f t="shared" si="139"/>
        <v>394</v>
      </c>
      <c r="AA102" s="49">
        <f t="shared" si="139"/>
        <v>271.94668999999999</v>
      </c>
      <c r="AB102" s="48">
        <f t="shared" si="119"/>
        <v>69.022002538071064</v>
      </c>
      <c r="AC102" s="49">
        <f t="shared" si="139"/>
        <v>0</v>
      </c>
      <c r="AD102" s="49">
        <f t="shared" si="139"/>
        <v>0</v>
      </c>
      <c r="AE102" s="49">
        <f t="shared" si="139"/>
        <v>0</v>
      </c>
      <c r="AF102" s="49">
        <f t="shared" si="139"/>
        <v>394</v>
      </c>
      <c r="AG102" s="49">
        <f t="shared" si="139"/>
        <v>289.01565999999997</v>
      </c>
      <c r="AH102" s="49">
        <f t="shared" si="139"/>
        <v>73.354228426395935</v>
      </c>
      <c r="AI102" s="49">
        <f t="shared" si="139"/>
        <v>1893.8</v>
      </c>
      <c r="AJ102" s="49">
        <f t="shared" si="139"/>
        <v>1089.0850700000001</v>
      </c>
      <c r="AK102" s="49">
        <f t="shared" si="139"/>
        <v>57.507924279226955</v>
      </c>
      <c r="AL102" s="49">
        <f t="shared" si="139"/>
        <v>394</v>
      </c>
      <c r="AM102" s="49">
        <f t="shared" si="139"/>
        <v>245.21448000000001</v>
      </c>
      <c r="AN102" s="49">
        <f t="shared" si="139"/>
        <v>62.237177664974617</v>
      </c>
      <c r="AO102" s="49">
        <f t="shared" si="139"/>
        <v>394</v>
      </c>
      <c r="AP102" s="49">
        <f t="shared" ref="AP102" si="140">SUM(AP103:AP113)</f>
        <v>200.29281</v>
      </c>
      <c r="AQ102" s="49">
        <f t="shared" si="139"/>
        <v>50.8357385786802</v>
      </c>
      <c r="AR102" s="49">
        <f t="shared" si="139"/>
        <v>938.89499999999998</v>
      </c>
      <c r="AS102" s="49">
        <f t="shared" si="139"/>
        <v>733.4</v>
      </c>
      <c r="AT102" s="49">
        <f t="shared" si="63"/>
        <v>78.113101038987324</v>
      </c>
      <c r="AU102" s="49">
        <f t="shared" si="139"/>
        <v>0</v>
      </c>
      <c r="AV102" s="49">
        <f t="shared" ref="AV102" si="141">SUM(AV103:AV113)</f>
        <v>0</v>
      </c>
      <c r="AW102" s="49">
        <f t="shared" si="139"/>
        <v>0</v>
      </c>
      <c r="AX102" s="49">
        <f t="shared" si="139"/>
        <v>1786.3000000000002</v>
      </c>
      <c r="AY102" s="49">
        <f t="shared" si="139"/>
        <v>1218.19191</v>
      </c>
      <c r="AZ102" s="48">
        <f t="shared" ref="AZ102:AZ113" si="142">AY102/AX102*100</f>
        <v>68.196378547836304</v>
      </c>
      <c r="BA102" s="49">
        <f t="shared" si="139"/>
        <v>10632.4</v>
      </c>
      <c r="BB102" s="49">
        <f t="shared" si="139"/>
        <v>8266.75</v>
      </c>
      <c r="BC102" s="49">
        <f t="shared" si="35"/>
        <v>77.750554907640804</v>
      </c>
      <c r="BD102" s="49">
        <f t="shared" si="139"/>
        <v>374.3</v>
      </c>
      <c r="BE102" s="49">
        <f t="shared" si="139"/>
        <v>103.25</v>
      </c>
      <c r="BF102" s="49">
        <f t="shared" si="123"/>
        <v>27.584825006679132</v>
      </c>
      <c r="BG102" s="49">
        <f t="shared" ref="BG102" si="143">SUM(BG103:BG113)</f>
        <v>1.9</v>
      </c>
      <c r="BH102" s="49">
        <f t="shared" ref="BH102" si="144">SUM(BH103:BH113)</f>
        <v>1.9</v>
      </c>
      <c r="BI102" s="49">
        <f t="shared" ref="BI102:BI103" si="145">BH102/BG102*100</f>
        <v>100</v>
      </c>
      <c r="BJ102" s="49"/>
      <c r="BK102" s="49"/>
      <c r="BL102" s="49"/>
      <c r="BM102" s="49">
        <f>SUM(BM103:BM113)</f>
        <v>33.6</v>
      </c>
      <c r="BN102" s="49">
        <f>SUM(BN103:BN113)</f>
        <v>16.372530000000001</v>
      </c>
      <c r="BO102" s="49">
        <f t="shared" ref="BO102:BO103" si="146">BN102/BM102*100</f>
        <v>48.727767857142858</v>
      </c>
    </row>
    <row r="103" spans="1:67" ht="21.75" customHeight="1" x14ac:dyDescent="0.25">
      <c r="A103" s="167" t="s">
        <v>238</v>
      </c>
      <c r="B103" s="50">
        <f t="shared" si="115"/>
        <v>252069.47209999996</v>
      </c>
      <c r="C103" s="50">
        <f t="shared" si="116"/>
        <v>182771.08421000003</v>
      </c>
      <c r="D103" s="46">
        <f t="shared" si="0"/>
        <v>72.508218741177771</v>
      </c>
      <c r="E103" s="46">
        <v>636</v>
      </c>
      <c r="F103" s="46">
        <v>421.76150000000001</v>
      </c>
      <c r="G103" s="46">
        <f t="shared" si="44"/>
        <v>66.314701257861643</v>
      </c>
      <c r="H103" s="46">
        <v>108.4</v>
      </c>
      <c r="I103" s="46">
        <v>77.097080000000005</v>
      </c>
      <c r="J103" s="46">
        <f t="shared" si="56"/>
        <v>71.122767527675279</v>
      </c>
      <c r="K103" s="46">
        <v>2781.7</v>
      </c>
      <c r="L103" s="46">
        <v>1911.808</v>
      </c>
      <c r="M103" s="46">
        <f t="shared" si="57"/>
        <v>68.728044001869364</v>
      </c>
      <c r="N103" s="46">
        <v>43194.377099999998</v>
      </c>
      <c r="O103" s="46">
        <v>33370.669139999998</v>
      </c>
      <c r="P103" s="46">
        <f t="shared" si="30"/>
        <v>77.256975051968041</v>
      </c>
      <c r="Q103" s="46">
        <v>3377.1</v>
      </c>
      <c r="R103" s="46">
        <v>1774.9145000000001</v>
      </c>
      <c r="S103" s="46">
        <f t="shared" si="45"/>
        <v>52.557356903852423</v>
      </c>
      <c r="T103" s="46">
        <v>116.6</v>
      </c>
      <c r="U103" s="46">
        <v>82.916499999999999</v>
      </c>
      <c r="V103" s="46">
        <f t="shared" si="46"/>
        <v>71.111921097770164</v>
      </c>
      <c r="W103" s="46">
        <v>186404.4</v>
      </c>
      <c r="X103" s="46">
        <v>133914.69025000001</v>
      </c>
      <c r="Y103" s="46">
        <f t="shared" si="58"/>
        <v>71.840949167508924</v>
      </c>
      <c r="Z103" s="46">
        <v>394</v>
      </c>
      <c r="AA103" s="46">
        <v>271.94668999999999</v>
      </c>
      <c r="AB103" s="42">
        <f t="shared" si="119"/>
        <v>69.022002538071064</v>
      </c>
      <c r="AC103" s="42"/>
      <c r="AD103" s="46"/>
      <c r="AE103" s="46"/>
      <c r="AF103" s="46">
        <v>394</v>
      </c>
      <c r="AG103" s="46">
        <v>289.01565999999997</v>
      </c>
      <c r="AH103" s="46">
        <f t="shared" si="59"/>
        <v>73.354228426395935</v>
      </c>
      <c r="AI103" s="46">
        <v>1893.8</v>
      </c>
      <c r="AJ103" s="46">
        <v>1089.0850700000001</v>
      </c>
      <c r="AK103" s="46">
        <f t="shared" si="60"/>
        <v>57.507924279226955</v>
      </c>
      <c r="AL103" s="46">
        <v>394</v>
      </c>
      <c r="AM103" s="46">
        <v>245.21448000000001</v>
      </c>
      <c r="AN103" s="46">
        <f t="shared" si="61"/>
        <v>62.237177664974617</v>
      </c>
      <c r="AO103" s="46">
        <v>394</v>
      </c>
      <c r="AP103" s="46">
        <v>200.29281</v>
      </c>
      <c r="AQ103" s="46">
        <f t="shared" si="62"/>
        <v>50.8357385786802</v>
      </c>
      <c r="AR103" s="46">
        <v>938.89499999999998</v>
      </c>
      <c r="AS103" s="46">
        <v>733.4</v>
      </c>
      <c r="AT103" s="46">
        <f t="shared" si="63"/>
        <v>78.113101038987324</v>
      </c>
      <c r="AU103" s="46"/>
      <c r="AV103" s="46"/>
      <c r="AW103" s="46"/>
      <c r="AX103" s="46"/>
      <c r="AY103" s="46"/>
      <c r="AZ103" s="42"/>
      <c r="BA103" s="46">
        <v>10632.4</v>
      </c>
      <c r="BB103" s="46">
        <v>8266.75</v>
      </c>
      <c r="BC103" s="46">
        <f t="shared" si="35"/>
        <v>77.750554907640804</v>
      </c>
      <c r="BD103" s="46">
        <v>374.3</v>
      </c>
      <c r="BE103" s="46">
        <v>103.25</v>
      </c>
      <c r="BF103" s="46">
        <f t="shared" si="123"/>
        <v>27.584825006679132</v>
      </c>
      <c r="BG103" s="46">
        <v>1.9</v>
      </c>
      <c r="BH103" s="46">
        <v>1.9</v>
      </c>
      <c r="BI103" s="46">
        <f t="shared" si="145"/>
        <v>100</v>
      </c>
      <c r="BJ103" s="46"/>
      <c r="BK103" s="46"/>
      <c r="BL103" s="46"/>
      <c r="BM103" s="46">
        <v>33.6</v>
      </c>
      <c r="BN103" s="46">
        <v>16.372530000000001</v>
      </c>
      <c r="BO103" s="46">
        <f t="shared" si="146"/>
        <v>48.727767857142858</v>
      </c>
    </row>
    <row r="104" spans="1:67" x14ac:dyDescent="0.25">
      <c r="A104" s="167" t="s">
        <v>410</v>
      </c>
      <c r="B104" s="50">
        <f t="shared" si="115"/>
        <v>115.2</v>
      </c>
      <c r="C104" s="50">
        <f t="shared" si="116"/>
        <v>80.445419999999999</v>
      </c>
      <c r="D104" s="42">
        <f t="shared" ref="D104:D114" si="147">C104/B104*100</f>
        <v>69.831093749999994</v>
      </c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6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>
        <v>115.2</v>
      </c>
      <c r="AY104" s="42">
        <v>80.445419999999999</v>
      </c>
      <c r="AZ104" s="42">
        <f t="shared" si="142"/>
        <v>69.831093749999994</v>
      </c>
      <c r="BA104" s="42"/>
      <c r="BB104" s="42"/>
      <c r="BC104" s="42"/>
      <c r="BD104" s="42"/>
      <c r="BE104" s="42"/>
      <c r="BF104" s="46"/>
      <c r="BG104" s="42"/>
      <c r="BH104" s="42"/>
      <c r="BI104" s="46"/>
      <c r="BJ104" s="42"/>
      <c r="BK104" s="42"/>
      <c r="BL104" s="46"/>
      <c r="BM104" s="42"/>
      <c r="BN104" s="42"/>
      <c r="BO104" s="46"/>
    </row>
    <row r="105" spans="1:67" x14ac:dyDescent="0.25">
      <c r="A105" s="167" t="s">
        <v>411</v>
      </c>
      <c r="B105" s="50">
        <f t="shared" si="115"/>
        <v>115.2</v>
      </c>
      <c r="C105" s="50">
        <f t="shared" si="116"/>
        <v>77.114639999999994</v>
      </c>
      <c r="D105" s="42">
        <f t="shared" si="147"/>
        <v>66.939791666666665</v>
      </c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6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>
        <v>115.2</v>
      </c>
      <c r="AY105" s="42">
        <v>77.114639999999994</v>
      </c>
      <c r="AZ105" s="42">
        <f t="shared" si="142"/>
        <v>66.939791666666665</v>
      </c>
      <c r="BA105" s="42"/>
      <c r="BB105" s="42"/>
      <c r="BC105" s="42"/>
      <c r="BD105" s="42"/>
      <c r="BE105" s="42"/>
      <c r="BF105" s="46"/>
      <c r="BG105" s="42"/>
      <c r="BH105" s="42"/>
      <c r="BI105" s="46"/>
      <c r="BJ105" s="42"/>
      <c r="BK105" s="42"/>
      <c r="BL105" s="46"/>
      <c r="BM105" s="42"/>
      <c r="BN105" s="42"/>
      <c r="BO105" s="46"/>
    </row>
    <row r="106" spans="1:67" x14ac:dyDescent="0.25">
      <c r="A106" s="167" t="s">
        <v>412</v>
      </c>
      <c r="B106" s="50">
        <f t="shared" si="115"/>
        <v>115.2</v>
      </c>
      <c r="C106" s="50">
        <f t="shared" si="116"/>
        <v>76.492809999999992</v>
      </c>
      <c r="D106" s="42">
        <f t="shared" si="147"/>
        <v>66.400008680555544</v>
      </c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6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>
        <v>115.2</v>
      </c>
      <c r="AY106" s="42">
        <v>76.492809999999992</v>
      </c>
      <c r="AZ106" s="42">
        <f t="shared" si="142"/>
        <v>66.400008680555544</v>
      </c>
      <c r="BA106" s="42"/>
      <c r="BB106" s="42"/>
      <c r="BC106" s="42"/>
      <c r="BD106" s="42"/>
      <c r="BE106" s="42"/>
      <c r="BF106" s="46"/>
      <c r="BG106" s="42"/>
      <c r="BH106" s="42"/>
      <c r="BI106" s="46"/>
      <c r="BJ106" s="42"/>
      <c r="BK106" s="42"/>
      <c r="BL106" s="46"/>
      <c r="BM106" s="42"/>
      <c r="BN106" s="42"/>
      <c r="BO106" s="46"/>
    </row>
    <row r="107" spans="1:67" x14ac:dyDescent="0.25">
      <c r="A107" s="167" t="s">
        <v>240</v>
      </c>
      <c r="B107" s="50">
        <f t="shared" si="115"/>
        <v>576.6</v>
      </c>
      <c r="C107" s="50">
        <f t="shared" si="116"/>
        <v>373.43536999999998</v>
      </c>
      <c r="D107" s="42">
        <f t="shared" si="147"/>
        <v>64.765065903572662</v>
      </c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6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>
        <v>576.6</v>
      </c>
      <c r="AY107" s="42">
        <v>373.43536999999998</v>
      </c>
      <c r="AZ107" s="42">
        <f t="shared" si="142"/>
        <v>64.765065903572662</v>
      </c>
      <c r="BA107" s="42"/>
      <c r="BB107" s="42"/>
      <c r="BC107" s="42"/>
      <c r="BD107" s="42"/>
      <c r="BE107" s="42"/>
      <c r="BF107" s="46"/>
      <c r="BG107" s="42"/>
      <c r="BH107" s="42"/>
      <c r="BI107" s="46"/>
      <c r="BJ107" s="42"/>
      <c r="BK107" s="42"/>
      <c r="BL107" s="46"/>
      <c r="BM107" s="42"/>
      <c r="BN107" s="42"/>
      <c r="BO107" s="46"/>
    </row>
    <row r="108" spans="1:67" x14ac:dyDescent="0.25">
      <c r="A108" s="167" t="s">
        <v>413</v>
      </c>
      <c r="B108" s="50">
        <f t="shared" si="115"/>
        <v>115.2</v>
      </c>
      <c r="C108" s="50">
        <f t="shared" si="116"/>
        <v>77.188670000000002</v>
      </c>
      <c r="D108" s="42">
        <f t="shared" si="147"/>
        <v>67.004053819444437</v>
      </c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6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>
        <v>115.2</v>
      </c>
      <c r="AY108" s="42">
        <v>77.188670000000002</v>
      </c>
      <c r="AZ108" s="42">
        <f t="shared" si="142"/>
        <v>67.004053819444437</v>
      </c>
      <c r="BA108" s="42"/>
      <c r="BB108" s="42"/>
      <c r="BC108" s="42"/>
      <c r="BD108" s="42"/>
      <c r="BE108" s="42"/>
      <c r="BF108" s="46"/>
      <c r="BG108" s="42"/>
      <c r="BH108" s="42"/>
      <c r="BI108" s="46"/>
      <c r="BJ108" s="42"/>
      <c r="BK108" s="42"/>
      <c r="BL108" s="46"/>
      <c r="BM108" s="42"/>
      <c r="BN108" s="42"/>
      <c r="BO108" s="46"/>
    </row>
    <row r="109" spans="1:67" x14ac:dyDescent="0.25">
      <c r="A109" s="167" t="s">
        <v>414</v>
      </c>
      <c r="B109" s="50">
        <f t="shared" si="115"/>
        <v>288.10000000000002</v>
      </c>
      <c r="C109" s="50">
        <f t="shared" si="116"/>
        <v>212.16919000000001</v>
      </c>
      <c r="D109" s="42">
        <f t="shared" si="147"/>
        <v>73.644286706004863</v>
      </c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6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>
        <v>288.10000000000002</v>
      </c>
      <c r="AY109" s="42">
        <v>212.16919000000001</v>
      </c>
      <c r="AZ109" s="42">
        <f t="shared" si="142"/>
        <v>73.644286706004863</v>
      </c>
      <c r="BA109" s="42"/>
      <c r="BB109" s="42"/>
      <c r="BC109" s="42"/>
      <c r="BD109" s="42"/>
      <c r="BE109" s="42"/>
      <c r="BF109" s="46"/>
      <c r="BG109" s="42"/>
      <c r="BH109" s="42"/>
      <c r="BI109" s="46"/>
      <c r="BJ109" s="42"/>
      <c r="BK109" s="42"/>
      <c r="BL109" s="46"/>
      <c r="BM109" s="42"/>
      <c r="BN109" s="42"/>
      <c r="BO109" s="46"/>
    </row>
    <row r="110" spans="1:67" x14ac:dyDescent="0.25">
      <c r="A110" s="167" t="s">
        <v>223</v>
      </c>
      <c r="B110" s="50">
        <f t="shared" si="115"/>
        <v>115.2</v>
      </c>
      <c r="C110" s="50">
        <f t="shared" si="116"/>
        <v>77.762649999999994</v>
      </c>
      <c r="D110" s="42">
        <f t="shared" si="147"/>
        <v>67.502300347222217</v>
      </c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6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>
        <v>115.2</v>
      </c>
      <c r="AY110" s="42">
        <v>77.762649999999994</v>
      </c>
      <c r="AZ110" s="42">
        <f t="shared" si="142"/>
        <v>67.502300347222217</v>
      </c>
      <c r="BA110" s="42"/>
      <c r="BB110" s="42"/>
      <c r="BC110" s="42"/>
      <c r="BD110" s="42"/>
      <c r="BE110" s="42"/>
      <c r="BF110" s="46"/>
      <c r="BG110" s="42"/>
      <c r="BH110" s="42"/>
      <c r="BI110" s="46"/>
      <c r="BJ110" s="42"/>
      <c r="BK110" s="42"/>
      <c r="BL110" s="46"/>
      <c r="BM110" s="42"/>
      <c r="BN110" s="42"/>
      <c r="BO110" s="46"/>
    </row>
    <row r="111" spans="1:67" x14ac:dyDescent="0.25">
      <c r="A111" s="167" t="s">
        <v>237</v>
      </c>
      <c r="B111" s="50">
        <f t="shared" si="115"/>
        <v>115.2</v>
      </c>
      <c r="C111" s="50">
        <f t="shared" si="116"/>
        <v>81.26661</v>
      </c>
      <c r="D111" s="42">
        <f t="shared" si="147"/>
        <v>70.543932291666664</v>
      </c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6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>
        <v>115.2</v>
      </c>
      <c r="AY111" s="42">
        <v>81.26661</v>
      </c>
      <c r="AZ111" s="42">
        <f t="shared" si="142"/>
        <v>70.543932291666664</v>
      </c>
      <c r="BA111" s="42"/>
      <c r="BB111" s="42"/>
      <c r="BC111" s="42"/>
      <c r="BD111" s="42"/>
      <c r="BE111" s="42"/>
      <c r="BF111" s="46"/>
      <c r="BG111" s="42"/>
      <c r="BH111" s="42"/>
      <c r="BI111" s="46"/>
      <c r="BJ111" s="42"/>
      <c r="BK111" s="42"/>
      <c r="BL111" s="46"/>
      <c r="BM111" s="42"/>
      <c r="BN111" s="42"/>
      <c r="BO111" s="46"/>
    </row>
    <row r="112" spans="1:67" x14ac:dyDescent="0.25">
      <c r="A112" s="167" t="s">
        <v>415</v>
      </c>
      <c r="B112" s="50">
        <f t="shared" si="115"/>
        <v>115.2</v>
      </c>
      <c r="C112" s="50">
        <f t="shared" si="116"/>
        <v>82.877399999999994</v>
      </c>
      <c r="D112" s="42">
        <f t="shared" si="147"/>
        <v>71.942187500000003</v>
      </c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6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>
        <v>115.2</v>
      </c>
      <c r="AY112" s="42">
        <v>82.877399999999994</v>
      </c>
      <c r="AZ112" s="42">
        <f t="shared" si="142"/>
        <v>71.942187500000003</v>
      </c>
      <c r="BA112" s="42"/>
      <c r="BB112" s="42"/>
      <c r="BC112" s="42"/>
      <c r="BD112" s="42"/>
      <c r="BE112" s="42"/>
      <c r="BF112" s="46"/>
      <c r="BG112" s="42"/>
      <c r="BH112" s="42"/>
      <c r="BI112" s="46"/>
      <c r="BJ112" s="42"/>
      <c r="BK112" s="42"/>
      <c r="BL112" s="46"/>
      <c r="BM112" s="42"/>
      <c r="BN112" s="42"/>
      <c r="BO112" s="46"/>
    </row>
    <row r="113" spans="1:67" x14ac:dyDescent="0.25">
      <c r="A113" s="167" t="s">
        <v>345</v>
      </c>
      <c r="B113" s="50">
        <f t="shared" si="115"/>
        <v>115.2</v>
      </c>
      <c r="C113" s="50">
        <f t="shared" si="116"/>
        <v>79.439149999999998</v>
      </c>
      <c r="D113" s="42">
        <f t="shared" si="147"/>
        <v>68.957595486111117</v>
      </c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6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>
        <v>115.2</v>
      </c>
      <c r="AY113" s="42">
        <v>79.439149999999998</v>
      </c>
      <c r="AZ113" s="42">
        <f t="shared" si="142"/>
        <v>68.957595486111117</v>
      </c>
      <c r="BA113" s="42"/>
      <c r="BB113" s="42"/>
      <c r="BC113" s="42"/>
      <c r="BD113" s="42"/>
      <c r="BE113" s="42"/>
      <c r="BF113" s="46"/>
      <c r="BG113" s="42"/>
      <c r="BH113" s="42"/>
      <c r="BI113" s="46"/>
      <c r="BJ113" s="42"/>
      <c r="BK113" s="42"/>
      <c r="BL113" s="46"/>
      <c r="BM113" s="42"/>
      <c r="BN113" s="42"/>
      <c r="BO113" s="46"/>
    </row>
    <row r="114" spans="1:67" s="52" customFormat="1" ht="31.5" x14ac:dyDescent="0.25">
      <c r="A114" s="169" t="s">
        <v>245</v>
      </c>
      <c r="B114" s="134">
        <f t="shared" si="115"/>
        <v>156720.5373</v>
      </c>
      <c r="C114" s="134">
        <f t="shared" si="116"/>
        <v>109197.39448</v>
      </c>
      <c r="D114" s="49">
        <f t="shared" si="147"/>
        <v>69.676505939339961</v>
      </c>
      <c r="E114" s="49">
        <f>SUM(E115:E122)</f>
        <v>374.3</v>
      </c>
      <c r="F114" s="49">
        <f t="shared" ref="F114:BE114" si="148">SUM(F115:F122)</f>
        <v>300.2097</v>
      </c>
      <c r="G114" s="49">
        <f t="shared" si="44"/>
        <v>80.205637189420258</v>
      </c>
      <c r="H114" s="49">
        <f t="shared" si="148"/>
        <v>83.6</v>
      </c>
      <c r="I114" s="49">
        <f t="shared" si="148"/>
        <v>62.701999999999998</v>
      </c>
      <c r="J114" s="49">
        <f t="shared" si="56"/>
        <v>75.002392344497622</v>
      </c>
      <c r="K114" s="49">
        <f t="shared" si="148"/>
        <v>895.1</v>
      </c>
      <c r="L114" s="49">
        <f t="shared" si="148"/>
        <v>614.44817</v>
      </c>
      <c r="M114" s="49">
        <f t="shared" si="57"/>
        <v>68.645756898670541</v>
      </c>
      <c r="N114" s="49">
        <f t="shared" si="148"/>
        <v>25268.372299999999</v>
      </c>
      <c r="O114" s="49">
        <f t="shared" si="148"/>
        <v>16970.599999999999</v>
      </c>
      <c r="P114" s="49">
        <f t="shared" si="30"/>
        <v>67.161429309793732</v>
      </c>
      <c r="Q114" s="49">
        <f t="shared" si="148"/>
        <v>2295.5</v>
      </c>
      <c r="R114" s="49">
        <f t="shared" si="148"/>
        <v>1143.2237</v>
      </c>
      <c r="S114" s="49">
        <f t="shared" si="45"/>
        <v>49.802818558048358</v>
      </c>
      <c r="T114" s="49">
        <f t="shared" si="148"/>
        <v>60.3</v>
      </c>
      <c r="U114" s="49">
        <f t="shared" si="148"/>
        <v>45.225000000000001</v>
      </c>
      <c r="V114" s="49">
        <f t="shared" si="46"/>
        <v>75.000000000000014</v>
      </c>
      <c r="W114" s="49">
        <f t="shared" si="148"/>
        <v>113568.1</v>
      </c>
      <c r="X114" s="49">
        <f t="shared" si="148"/>
        <v>80794.531000000003</v>
      </c>
      <c r="Y114" s="49">
        <f t="shared" si="58"/>
        <v>71.141923656378864</v>
      </c>
      <c r="Z114" s="49">
        <f t="shared" si="148"/>
        <v>394</v>
      </c>
      <c r="AA114" s="49">
        <f t="shared" si="148"/>
        <v>258.41602999999998</v>
      </c>
      <c r="AB114" s="48">
        <f t="shared" si="119"/>
        <v>65.587824873096451</v>
      </c>
      <c r="AC114" s="49">
        <f t="shared" si="148"/>
        <v>0</v>
      </c>
      <c r="AD114" s="49">
        <f t="shared" si="148"/>
        <v>0</v>
      </c>
      <c r="AE114" s="49">
        <f t="shared" si="148"/>
        <v>0</v>
      </c>
      <c r="AF114" s="49">
        <f t="shared" si="148"/>
        <v>394</v>
      </c>
      <c r="AG114" s="49">
        <f t="shared" si="148"/>
        <v>274.42786999999998</v>
      </c>
      <c r="AH114" s="49">
        <f t="shared" si="148"/>
        <v>69.651743654822326</v>
      </c>
      <c r="AI114" s="49">
        <f t="shared" si="148"/>
        <v>2740.6</v>
      </c>
      <c r="AJ114" s="49">
        <f t="shared" si="148"/>
        <v>1232.17695</v>
      </c>
      <c r="AK114" s="49">
        <f t="shared" si="148"/>
        <v>44.960116397869079</v>
      </c>
      <c r="AL114" s="49">
        <f t="shared" si="148"/>
        <v>394</v>
      </c>
      <c r="AM114" s="49">
        <f t="shared" si="148"/>
        <v>293.55</v>
      </c>
      <c r="AN114" s="49">
        <f t="shared" si="148"/>
        <v>74.505076142131983</v>
      </c>
      <c r="AO114" s="49">
        <f t="shared" si="148"/>
        <v>394</v>
      </c>
      <c r="AP114" s="49">
        <f t="shared" ref="AP114" si="149">SUM(AP115:AP122)</f>
        <v>232.70804000000001</v>
      </c>
      <c r="AQ114" s="49">
        <f t="shared" si="148"/>
        <v>59.06295431472082</v>
      </c>
      <c r="AR114" s="49">
        <f t="shared" si="148"/>
        <v>595.56500000000005</v>
      </c>
      <c r="AS114" s="49">
        <f t="shared" si="148"/>
        <v>464</v>
      </c>
      <c r="AT114" s="49">
        <f t="shared" si="63"/>
        <v>77.909212260626461</v>
      </c>
      <c r="AU114" s="49">
        <f t="shared" si="148"/>
        <v>0</v>
      </c>
      <c r="AV114" s="49">
        <f t="shared" ref="AV114" si="150">SUM(AV115:AV122)</f>
        <v>0</v>
      </c>
      <c r="AW114" s="49">
        <f t="shared" si="148"/>
        <v>0</v>
      </c>
      <c r="AX114" s="49">
        <f t="shared" si="148"/>
        <v>979.30000000000018</v>
      </c>
      <c r="AY114" s="49">
        <f t="shared" si="148"/>
        <v>627.27602000000002</v>
      </c>
      <c r="AZ114" s="48">
        <f t="shared" ref="AZ114:AZ122" si="151">AY114/AX114*100</f>
        <v>64.053509649749813</v>
      </c>
      <c r="BA114" s="49">
        <f t="shared" si="148"/>
        <v>8033.3</v>
      </c>
      <c r="BB114" s="49">
        <f t="shared" si="148"/>
        <v>5838.35</v>
      </c>
      <c r="BC114" s="49">
        <f t="shared" si="35"/>
        <v>72.676857580321908</v>
      </c>
      <c r="BD114" s="49">
        <f t="shared" si="148"/>
        <v>179.6</v>
      </c>
      <c r="BE114" s="49">
        <f t="shared" si="148"/>
        <v>44.25</v>
      </c>
      <c r="BF114" s="49">
        <f t="shared" si="123"/>
        <v>24.638084632516705</v>
      </c>
      <c r="BG114" s="49">
        <f t="shared" ref="BG114" si="152">SUM(BG115:BG122)</f>
        <v>1.3</v>
      </c>
      <c r="BH114" s="49">
        <f t="shared" ref="BH114" si="153">SUM(BH115:BH122)</f>
        <v>1.3</v>
      </c>
      <c r="BI114" s="49">
        <f t="shared" ref="BI114:BI115" si="154">BH114/BG114*100</f>
        <v>100</v>
      </c>
      <c r="BJ114" s="49"/>
      <c r="BK114" s="49"/>
      <c r="BL114" s="49"/>
      <c r="BM114" s="49">
        <f>SUM(BM115:BM122)</f>
        <v>69.599999999999994</v>
      </c>
      <c r="BN114" s="49">
        <f t="shared" ref="BN114" si="155">SUM(BN115:BN122)</f>
        <v>0</v>
      </c>
      <c r="BO114" s="49">
        <f t="shared" ref="BO114:BO115" si="156">BN114/BM114*100</f>
        <v>0</v>
      </c>
    </row>
    <row r="115" spans="1:67" ht="16.5" customHeight="1" x14ac:dyDescent="0.25">
      <c r="A115" s="167" t="s">
        <v>244</v>
      </c>
      <c r="B115" s="50">
        <f t="shared" si="115"/>
        <v>155741.23730000001</v>
      </c>
      <c r="C115" s="50">
        <f t="shared" si="116"/>
        <v>108570.11846</v>
      </c>
      <c r="D115" s="46">
        <f t="shared" si="0"/>
        <v>69.711863307509489</v>
      </c>
      <c r="E115" s="46">
        <v>374.3</v>
      </c>
      <c r="F115" s="46">
        <v>300.2097</v>
      </c>
      <c r="G115" s="46">
        <f t="shared" si="44"/>
        <v>80.205637189420258</v>
      </c>
      <c r="H115" s="46">
        <v>83.6</v>
      </c>
      <c r="I115" s="46">
        <v>62.701999999999998</v>
      </c>
      <c r="J115" s="46">
        <f t="shared" si="56"/>
        <v>75.002392344497622</v>
      </c>
      <c r="K115" s="46">
        <v>895.1</v>
      </c>
      <c r="L115" s="46">
        <v>614.44817</v>
      </c>
      <c r="M115" s="46">
        <f t="shared" si="57"/>
        <v>68.645756898670541</v>
      </c>
      <c r="N115" s="46">
        <v>25268.372299999999</v>
      </c>
      <c r="O115" s="46">
        <v>16970.599999999999</v>
      </c>
      <c r="P115" s="46">
        <f t="shared" si="30"/>
        <v>67.161429309793732</v>
      </c>
      <c r="Q115" s="46">
        <v>2295.5</v>
      </c>
      <c r="R115" s="46">
        <v>1143.2237</v>
      </c>
      <c r="S115" s="46">
        <f t="shared" si="45"/>
        <v>49.802818558048358</v>
      </c>
      <c r="T115" s="46">
        <v>60.3</v>
      </c>
      <c r="U115" s="46">
        <v>45.225000000000001</v>
      </c>
      <c r="V115" s="46">
        <f t="shared" si="46"/>
        <v>75.000000000000014</v>
      </c>
      <c r="W115" s="46">
        <v>113568.1</v>
      </c>
      <c r="X115" s="46">
        <v>80794.531000000003</v>
      </c>
      <c r="Y115" s="46">
        <f t="shared" si="58"/>
        <v>71.141923656378864</v>
      </c>
      <c r="Z115" s="46">
        <v>394</v>
      </c>
      <c r="AA115" s="46">
        <v>258.41602999999998</v>
      </c>
      <c r="AB115" s="42">
        <f t="shared" si="119"/>
        <v>65.587824873096451</v>
      </c>
      <c r="AC115" s="42"/>
      <c r="AD115" s="46"/>
      <c r="AE115" s="46"/>
      <c r="AF115" s="46">
        <v>394</v>
      </c>
      <c r="AG115" s="46">
        <v>274.42786999999998</v>
      </c>
      <c r="AH115" s="46">
        <f t="shared" si="59"/>
        <v>69.651743654822326</v>
      </c>
      <c r="AI115" s="46">
        <v>2740.6</v>
      </c>
      <c r="AJ115" s="46">
        <v>1232.17695</v>
      </c>
      <c r="AK115" s="46">
        <f t="shared" si="60"/>
        <v>44.960116397869079</v>
      </c>
      <c r="AL115" s="46">
        <v>394</v>
      </c>
      <c r="AM115" s="46">
        <v>293.55</v>
      </c>
      <c r="AN115" s="46">
        <f t="shared" si="61"/>
        <v>74.505076142131983</v>
      </c>
      <c r="AO115" s="46">
        <v>394</v>
      </c>
      <c r="AP115" s="46">
        <v>232.70804000000001</v>
      </c>
      <c r="AQ115" s="46">
        <f t="shared" si="62"/>
        <v>59.06295431472082</v>
      </c>
      <c r="AR115" s="46">
        <v>595.56500000000005</v>
      </c>
      <c r="AS115" s="46">
        <v>464</v>
      </c>
      <c r="AT115" s="46">
        <f t="shared" si="63"/>
        <v>77.909212260626461</v>
      </c>
      <c r="AU115" s="46"/>
      <c r="AV115" s="46"/>
      <c r="AW115" s="46"/>
      <c r="AX115" s="46"/>
      <c r="AY115" s="46"/>
      <c r="AZ115" s="42"/>
      <c r="BA115" s="46">
        <v>8033.3</v>
      </c>
      <c r="BB115" s="46">
        <v>5838.35</v>
      </c>
      <c r="BC115" s="46">
        <f t="shared" si="35"/>
        <v>72.676857580321908</v>
      </c>
      <c r="BD115" s="46">
        <v>179.6</v>
      </c>
      <c r="BE115" s="46">
        <v>44.25</v>
      </c>
      <c r="BF115" s="46">
        <f t="shared" si="123"/>
        <v>24.638084632516705</v>
      </c>
      <c r="BG115" s="46">
        <v>1.3</v>
      </c>
      <c r="BH115" s="46">
        <v>1.3</v>
      </c>
      <c r="BI115" s="46">
        <f t="shared" si="154"/>
        <v>100</v>
      </c>
      <c r="BJ115" s="46"/>
      <c r="BK115" s="46"/>
      <c r="BL115" s="46"/>
      <c r="BM115" s="46">
        <v>69.599999999999994</v>
      </c>
      <c r="BN115" s="46">
        <v>0</v>
      </c>
      <c r="BO115" s="46">
        <f t="shared" si="156"/>
        <v>0</v>
      </c>
    </row>
    <row r="116" spans="1:67" x14ac:dyDescent="0.25">
      <c r="A116" s="167" t="s">
        <v>241</v>
      </c>
      <c r="B116" s="50">
        <f t="shared" si="115"/>
        <v>115.2</v>
      </c>
      <c r="C116" s="50">
        <f t="shared" si="116"/>
        <v>73.260570000000001</v>
      </c>
      <c r="D116" s="42">
        <f t="shared" ref="D116:D118" si="157">C116/B116*100</f>
        <v>63.594244791666668</v>
      </c>
      <c r="E116" s="42"/>
      <c r="F116" s="42"/>
      <c r="G116" s="42"/>
      <c r="H116" s="42"/>
      <c r="I116" s="42"/>
      <c r="J116" s="46"/>
      <c r="K116" s="42"/>
      <c r="L116" s="42"/>
      <c r="M116" s="46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6"/>
      <c r="AU116" s="42"/>
      <c r="AV116" s="42"/>
      <c r="AW116" s="42"/>
      <c r="AX116" s="42">
        <v>115.2</v>
      </c>
      <c r="AY116" s="42">
        <v>73.260570000000001</v>
      </c>
      <c r="AZ116" s="42">
        <f t="shared" si="151"/>
        <v>63.594244791666668</v>
      </c>
      <c r="BA116" s="42"/>
      <c r="BB116" s="42"/>
      <c r="BC116" s="42"/>
      <c r="BD116" s="42"/>
      <c r="BE116" s="42"/>
      <c r="BF116" s="46"/>
      <c r="BG116" s="42"/>
      <c r="BH116" s="42"/>
      <c r="BI116" s="46"/>
      <c r="BJ116" s="42"/>
      <c r="BK116" s="42"/>
      <c r="BL116" s="46"/>
      <c r="BM116" s="42"/>
      <c r="BN116" s="42"/>
      <c r="BO116" s="42"/>
    </row>
    <row r="117" spans="1:67" x14ac:dyDescent="0.25">
      <c r="A117" s="167" t="s">
        <v>416</v>
      </c>
      <c r="B117" s="50">
        <f t="shared" si="115"/>
        <v>115.2</v>
      </c>
      <c r="C117" s="50">
        <f t="shared" si="116"/>
        <v>77.175529999999995</v>
      </c>
      <c r="D117" s="42">
        <f t="shared" si="157"/>
        <v>66.992647569444443</v>
      </c>
      <c r="E117" s="42"/>
      <c r="F117" s="42"/>
      <c r="G117" s="42"/>
      <c r="H117" s="42"/>
      <c r="I117" s="42"/>
      <c r="J117" s="46"/>
      <c r="K117" s="42"/>
      <c r="L117" s="42"/>
      <c r="M117" s="46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6"/>
      <c r="AU117" s="42"/>
      <c r="AV117" s="42"/>
      <c r="AW117" s="42"/>
      <c r="AX117" s="42">
        <v>115.2</v>
      </c>
      <c r="AY117" s="42">
        <v>77.175529999999995</v>
      </c>
      <c r="AZ117" s="42">
        <f t="shared" si="151"/>
        <v>66.992647569444443</v>
      </c>
      <c r="BA117" s="42"/>
      <c r="BB117" s="42"/>
      <c r="BC117" s="42"/>
      <c r="BD117" s="42"/>
      <c r="BE117" s="42"/>
      <c r="BF117" s="46"/>
      <c r="BG117" s="42"/>
      <c r="BH117" s="42"/>
      <c r="BI117" s="46"/>
      <c r="BJ117" s="42"/>
      <c r="BK117" s="42"/>
      <c r="BL117" s="46"/>
      <c r="BM117" s="42"/>
      <c r="BN117" s="42"/>
      <c r="BO117" s="42"/>
    </row>
    <row r="118" spans="1:67" x14ac:dyDescent="0.25">
      <c r="A118" s="167" t="s">
        <v>242</v>
      </c>
      <c r="B118" s="50">
        <f t="shared" si="115"/>
        <v>115.2</v>
      </c>
      <c r="C118" s="50">
        <f t="shared" si="116"/>
        <v>33.901849999999996</v>
      </c>
      <c r="D118" s="42">
        <f t="shared" si="157"/>
        <v>29.428689236111104</v>
      </c>
      <c r="E118" s="42"/>
      <c r="F118" s="42"/>
      <c r="G118" s="42"/>
      <c r="H118" s="42"/>
      <c r="I118" s="42"/>
      <c r="J118" s="46"/>
      <c r="K118" s="42"/>
      <c r="L118" s="42"/>
      <c r="M118" s="46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6"/>
      <c r="AU118" s="42"/>
      <c r="AV118" s="42"/>
      <c r="AW118" s="42"/>
      <c r="AX118" s="42">
        <v>115.2</v>
      </c>
      <c r="AY118" s="42">
        <v>33.901849999999996</v>
      </c>
      <c r="AZ118" s="42">
        <f t="shared" si="151"/>
        <v>29.428689236111104</v>
      </c>
      <c r="BA118" s="42"/>
      <c r="BB118" s="42"/>
      <c r="BC118" s="42"/>
      <c r="BD118" s="42"/>
      <c r="BE118" s="42"/>
      <c r="BF118" s="46"/>
      <c r="BG118" s="42"/>
      <c r="BH118" s="42"/>
      <c r="BI118" s="46"/>
      <c r="BJ118" s="42"/>
      <c r="BK118" s="42"/>
      <c r="BL118" s="46"/>
      <c r="BM118" s="42"/>
      <c r="BN118" s="42"/>
      <c r="BO118" s="42"/>
    </row>
    <row r="119" spans="1:67" x14ac:dyDescent="0.25">
      <c r="A119" s="167" t="s">
        <v>489</v>
      </c>
      <c r="B119" s="50">
        <f t="shared" si="115"/>
        <v>115.2</v>
      </c>
      <c r="C119" s="50">
        <f t="shared" si="116"/>
        <v>71.485919999999993</v>
      </c>
      <c r="D119" s="42">
        <f>C119/B119*100</f>
        <v>62.053749999999994</v>
      </c>
      <c r="E119" s="42"/>
      <c r="F119" s="42"/>
      <c r="G119" s="42"/>
      <c r="H119" s="42"/>
      <c r="I119" s="42"/>
      <c r="J119" s="46"/>
      <c r="K119" s="42"/>
      <c r="L119" s="42"/>
      <c r="M119" s="46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6"/>
      <c r="AU119" s="42"/>
      <c r="AV119" s="42"/>
      <c r="AW119" s="42"/>
      <c r="AX119" s="42">
        <v>115.2</v>
      </c>
      <c r="AY119" s="42">
        <v>71.485919999999993</v>
      </c>
      <c r="AZ119" s="42">
        <f t="shared" si="151"/>
        <v>62.053749999999994</v>
      </c>
      <c r="BA119" s="42"/>
      <c r="BB119" s="42"/>
      <c r="BC119" s="42"/>
      <c r="BD119" s="42"/>
      <c r="BE119" s="42"/>
      <c r="BF119" s="46"/>
      <c r="BG119" s="42"/>
      <c r="BH119" s="42"/>
      <c r="BI119" s="46"/>
      <c r="BJ119" s="42"/>
      <c r="BK119" s="42"/>
      <c r="BL119" s="46"/>
      <c r="BM119" s="42"/>
      <c r="BN119" s="42"/>
      <c r="BO119" s="42"/>
    </row>
    <row r="120" spans="1:67" x14ac:dyDescent="0.25">
      <c r="A120" s="167" t="s">
        <v>243</v>
      </c>
      <c r="B120" s="50">
        <f t="shared" si="115"/>
        <v>288.10000000000002</v>
      </c>
      <c r="C120" s="50">
        <f t="shared" si="116"/>
        <v>214.33251999999999</v>
      </c>
      <c r="D120" s="42">
        <f>C120/B120*100</f>
        <v>74.395182228392912</v>
      </c>
      <c r="E120" s="42"/>
      <c r="F120" s="42"/>
      <c r="G120" s="42"/>
      <c r="H120" s="42"/>
      <c r="I120" s="42"/>
      <c r="J120" s="46"/>
      <c r="K120" s="42"/>
      <c r="L120" s="42"/>
      <c r="M120" s="46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6"/>
      <c r="AU120" s="42"/>
      <c r="AV120" s="42"/>
      <c r="AW120" s="42"/>
      <c r="AX120" s="42">
        <v>288.10000000000002</v>
      </c>
      <c r="AY120" s="42">
        <v>214.33251999999999</v>
      </c>
      <c r="AZ120" s="42">
        <f t="shared" si="151"/>
        <v>74.395182228392912</v>
      </c>
      <c r="BA120" s="42"/>
      <c r="BB120" s="42"/>
      <c r="BC120" s="42"/>
      <c r="BD120" s="42"/>
      <c r="BE120" s="42"/>
      <c r="BF120" s="46"/>
      <c r="BG120" s="42"/>
      <c r="BH120" s="42"/>
      <c r="BI120" s="46"/>
      <c r="BJ120" s="42"/>
      <c r="BK120" s="42"/>
      <c r="BL120" s="46"/>
      <c r="BM120" s="42"/>
      <c r="BN120" s="42"/>
      <c r="BO120" s="42"/>
    </row>
    <row r="121" spans="1:67" x14ac:dyDescent="0.25">
      <c r="A121" s="167" t="s">
        <v>302</v>
      </c>
      <c r="B121" s="50">
        <f t="shared" si="115"/>
        <v>115.2</v>
      </c>
      <c r="C121" s="50">
        <f t="shared" si="116"/>
        <v>80.11972999999999</v>
      </c>
      <c r="D121" s="42">
        <f>C121/B121*100</f>
        <v>69.548376736111109</v>
      </c>
      <c r="E121" s="42"/>
      <c r="F121" s="42"/>
      <c r="G121" s="42"/>
      <c r="H121" s="42"/>
      <c r="I121" s="42"/>
      <c r="J121" s="46"/>
      <c r="K121" s="42"/>
      <c r="L121" s="42"/>
      <c r="M121" s="46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6"/>
      <c r="AU121" s="42"/>
      <c r="AV121" s="42"/>
      <c r="AW121" s="42"/>
      <c r="AX121" s="42">
        <v>115.2</v>
      </c>
      <c r="AY121" s="42">
        <v>80.11972999999999</v>
      </c>
      <c r="AZ121" s="42">
        <f t="shared" si="151"/>
        <v>69.548376736111109</v>
      </c>
      <c r="BA121" s="42"/>
      <c r="BB121" s="42"/>
      <c r="BC121" s="42"/>
      <c r="BD121" s="42"/>
      <c r="BE121" s="42"/>
      <c r="BF121" s="46"/>
      <c r="BG121" s="42"/>
      <c r="BH121" s="42"/>
      <c r="BI121" s="46"/>
      <c r="BJ121" s="42"/>
      <c r="BK121" s="42"/>
      <c r="BL121" s="46"/>
      <c r="BM121" s="42"/>
      <c r="BN121" s="42"/>
      <c r="BO121" s="42"/>
    </row>
    <row r="122" spans="1:67" x14ac:dyDescent="0.25">
      <c r="A122" s="167" t="s">
        <v>419</v>
      </c>
      <c r="B122" s="50">
        <f t="shared" si="115"/>
        <v>115.2</v>
      </c>
      <c r="C122" s="50">
        <f t="shared" si="116"/>
        <v>76.999899999999997</v>
      </c>
      <c r="D122" s="42">
        <f>C122/B122*100</f>
        <v>66.840190972222217</v>
      </c>
      <c r="E122" s="42"/>
      <c r="F122" s="42"/>
      <c r="G122" s="42"/>
      <c r="H122" s="42"/>
      <c r="I122" s="42"/>
      <c r="J122" s="46"/>
      <c r="K122" s="42"/>
      <c r="L122" s="42"/>
      <c r="M122" s="46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6"/>
      <c r="AU122" s="42"/>
      <c r="AV122" s="42"/>
      <c r="AW122" s="42"/>
      <c r="AX122" s="42">
        <v>115.2</v>
      </c>
      <c r="AY122" s="42">
        <v>76.999899999999997</v>
      </c>
      <c r="AZ122" s="42">
        <f t="shared" si="151"/>
        <v>66.840190972222217</v>
      </c>
      <c r="BA122" s="42"/>
      <c r="BB122" s="42"/>
      <c r="BC122" s="42"/>
      <c r="BD122" s="42"/>
      <c r="BE122" s="42"/>
      <c r="BF122" s="46"/>
      <c r="BG122" s="42"/>
      <c r="BH122" s="42"/>
      <c r="BI122" s="46"/>
      <c r="BJ122" s="42"/>
      <c r="BK122" s="42"/>
      <c r="BL122" s="46"/>
      <c r="BM122" s="42"/>
      <c r="BN122" s="42"/>
      <c r="BO122" s="42"/>
    </row>
    <row r="123" spans="1:67" s="52" customFormat="1" ht="31.5" x14ac:dyDescent="0.25">
      <c r="A123" s="169" t="s">
        <v>248</v>
      </c>
      <c r="B123" s="134">
        <f t="shared" si="115"/>
        <v>251096.33230000004</v>
      </c>
      <c r="C123" s="134">
        <f t="shared" si="116"/>
        <v>173178.11532000001</v>
      </c>
      <c r="D123" s="49">
        <f t="shared" ref="D123" si="158">C123/B123*100</f>
        <v>68.968795256273836</v>
      </c>
      <c r="E123" s="49">
        <f>SUM(E124:E136)</f>
        <v>671.4</v>
      </c>
      <c r="F123" s="49">
        <f t="shared" ref="F123:BE123" si="159">SUM(F124:F136)</f>
        <v>310.02422999999999</v>
      </c>
      <c r="G123" s="49">
        <f t="shared" si="44"/>
        <v>46.175786416443252</v>
      </c>
      <c r="H123" s="49">
        <f>SUM(H124:H136)</f>
        <v>120.5</v>
      </c>
      <c r="I123" s="49">
        <f>SUM(I124:I136)</f>
        <v>56.088180000000001</v>
      </c>
      <c r="J123" s="49">
        <f t="shared" si="56"/>
        <v>46.546207468879672</v>
      </c>
      <c r="K123" s="49">
        <f t="shared" si="159"/>
        <v>2133.1</v>
      </c>
      <c r="L123" s="49">
        <f t="shared" si="159"/>
        <v>940.66260999999997</v>
      </c>
      <c r="M123" s="49">
        <f t="shared" si="57"/>
        <v>44.098383104402046</v>
      </c>
      <c r="N123" s="49">
        <f t="shared" si="159"/>
        <v>27200.772300000001</v>
      </c>
      <c r="O123" s="49">
        <f t="shared" si="159"/>
        <v>17936.728620000002</v>
      </c>
      <c r="P123" s="49">
        <f t="shared" si="30"/>
        <v>65.941982904654523</v>
      </c>
      <c r="Q123" s="49">
        <f t="shared" si="159"/>
        <v>2788</v>
      </c>
      <c r="R123" s="49">
        <f t="shared" si="159"/>
        <v>1023.70525</v>
      </c>
      <c r="S123" s="49">
        <f t="shared" si="45"/>
        <v>36.718265781922526</v>
      </c>
      <c r="T123" s="49">
        <f t="shared" si="159"/>
        <v>117</v>
      </c>
      <c r="U123" s="49">
        <f t="shared" si="159"/>
        <v>60.738839999999996</v>
      </c>
      <c r="V123" s="49">
        <f t="shared" si="46"/>
        <v>51.913538461538458</v>
      </c>
      <c r="W123" s="49">
        <f t="shared" si="159"/>
        <v>197866.5</v>
      </c>
      <c r="X123" s="49">
        <f t="shared" si="159"/>
        <v>138977.43117</v>
      </c>
      <c r="Y123" s="49">
        <f t="shared" si="58"/>
        <v>70.23797922841915</v>
      </c>
      <c r="Z123" s="49">
        <f t="shared" si="159"/>
        <v>394</v>
      </c>
      <c r="AA123" s="49">
        <f t="shared" si="159"/>
        <v>265.10658000000001</v>
      </c>
      <c r="AB123" s="48">
        <f t="shared" si="119"/>
        <v>67.285934010152289</v>
      </c>
      <c r="AC123" s="49">
        <f t="shared" si="159"/>
        <v>0</v>
      </c>
      <c r="AD123" s="49">
        <f t="shared" si="159"/>
        <v>0</v>
      </c>
      <c r="AE123" s="49">
        <f t="shared" si="159"/>
        <v>0</v>
      </c>
      <c r="AF123" s="49">
        <f t="shared" si="159"/>
        <v>394</v>
      </c>
      <c r="AG123" s="49">
        <f t="shared" si="159"/>
        <v>267.46393</v>
      </c>
      <c r="AH123" s="49">
        <f t="shared" si="159"/>
        <v>67.8842461928934</v>
      </c>
      <c r="AI123" s="49">
        <f t="shared" si="159"/>
        <v>626.1</v>
      </c>
      <c r="AJ123" s="49">
        <f t="shared" si="159"/>
        <v>321.41020000000003</v>
      </c>
      <c r="AK123" s="49">
        <f t="shared" si="159"/>
        <v>51.335281903849229</v>
      </c>
      <c r="AL123" s="49">
        <f t="shared" si="159"/>
        <v>394</v>
      </c>
      <c r="AM123" s="49">
        <f t="shared" si="159"/>
        <v>285.13475</v>
      </c>
      <c r="AN123" s="49">
        <f t="shared" si="159"/>
        <v>72.369225888324877</v>
      </c>
      <c r="AO123" s="49">
        <f t="shared" si="159"/>
        <v>394</v>
      </c>
      <c r="AP123" s="49">
        <f t="shared" ref="AP123" si="160">SUM(AP124:AP136)</f>
        <v>265.79554999999999</v>
      </c>
      <c r="AQ123" s="49">
        <f t="shared" si="159"/>
        <v>67.460799492385775</v>
      </c>
      <c r="AR123" s="49">
        <f t="shared" si="159"/>
        <v>976.76</v>
      </c>
      <c r="AS123" s="49">
        <f t="shared" si="159"/>
        <v>751</v>
      </c>
      <c r="AT123" s="49">
        <f t="shared" si="63"/>
        <v>76.886850403374424</v>
      </c>
      <c r="AU123" s="49">
        <f t="shared" si="159"/>
        <v>0</v>
      </c>
      <c r="AV123" s="49">
        <f t="shared" ref="AV123" si="161">SUM(AV124:AV136)</f>
        <v>0</v>
      </c>
      <c r="AW123" s="49">
        <f t="shared" si="159"/>
        <v>0</v>
      </c>
      <c r="AX123" s="49">
        <f t="shared" si="159"/>
        <v>1613.0000000000002</v>
      </c>
      <c r="AY123" s="49">
        <f t="shared" si="159"/>
        <v>1018.3561100000001</v>
      </c>
      <c r="AZ123" s="48">
        <f t="shared" ref="AZ123:AZ134" si="162">AY123/AX123*100</f>
        <v>63.134290762554244</v>
      </c>
      <c r="BA123" s="49">
        <f t="shared" si="159"/>
        <v>15121.5</v>
      </c>
      <c r="BB123" s="49">
        <f t="shared" si="159"/>
        <v>10449.4</v>
      </c>
      <c r="BC123" s="49">
        <f t="shared" si="35"/>
        <v>69.102932910094893</v>
      </c>
      <c r="BD123" s="49">
        <f t="shared" si="159"/>
        <v>224.6</v>
      </c>
      <c r="BE123" s="49">
        <f t="shared" si="159"/>
        <v>221.25</v>
      </c>
      <c r="BF123" s="49">
        <f t="shared" si="123"/>
        <v>98.508459483526266</v>
      </c>
      <c r="BG123" s="49">
        <f t="shared" ref="BG123" si="163">SUM(BG124:BG136)</f>
        <v>2.1</v>
      </c>
      <c r="BH123" s="49">
        <f t="shared" ref="BH123" si="164">SUM(BH124:BH136)</f>
        <v>2.1</v>
      </c>
      <c r="BI123" s="49">
        <f t="shared" ref="BI123:BI124" si="165">BH123/BG123*100</f>
        <v>100</v>
      </c>
      <c r="BJ123" s="49"/>
      <c r="BK123" s="49"/>
      <c r="BL123" s="49"/>
      <c r="BM123" s="49">
        <f>SUM(BM124:BM136)</f>
        <v>59</v>
      </c>
      <c r="BN123" s="49">
        <f t="shared" ref="BN123" si="166">SUM(BN124:BN136)</f>
        <v>25.7193</v>
      </c>
      <c r="BO123" s="49">
        <f t="shared" ref="BO123:BO124" si="167">BN123/BM123*100</f>
        <v>43.59203389830509</v>
      </c>
    </row>
    <row r="124" spans="1:67" ht="31.5" x14ac:dyDescent="0.25">
      <c r="A124" s="167" t="s">
        <v>247</v>
      </c>
      <c r="B124" s="50">
        <f>E124+H124+K124+N124+Q124+T124+W124+Z124+AC124+AF124+AI124+AL124+AO124+AR124+AU124+AX124+BA124+BD124+BG124+BJ124+BM124</f>
        <v>249483.33230000004</v>
      </c>
      <c r="C124" s="50">
        <f>F124+I124+L124+O124+R124+U124+X124+AA124+AD124+AG124+AJ124+AM124+AP124+AS124+AV124+AY124+BB124+BE124+BH124+BK124+BN124</f>
        <v>172159.75921000002</v>
      </c>
      <c r="D124" s="46">
        <f t="shared" si="0"/>
        <v>69.006517438600042</v>
      </c>
      <c r="E124" s="46">
        <v>671.4</v>
      </c>
      <c r="F124" s="46">
        <v>310.02422999999999</v>
      </c>
      <c r="G124" s="46">
        <f t="shared" si="44"/>
        <v>46.175786416443252</v>
      </c>
      <c r="H124" s="46">
        <v>120.5</v>
      </c>
      <c r="I124" s="46">
        <v>56.088180000000001</v>
      </c>
      <c r="J124" s="46">
        <f>I124/H124*100</f>
        <v>46.546207468879672</v>
      </c>
      <c r="K124" s="46">
        <v>2133.1</v>
      </c>
      <c r="L124" s="46">
        <v>940.66260999999997</v>
      </c>
      <c r="M124" s="46">
        <f t="shared" si="57"/>
        <v>44.098383104402046</v>
      </c>
      <c r="N124" s="46">
        <v>27200.772300000001</v>
      </c>
      <c r="O124" s="46">
        <v>17936.728620000002</v>
      </c>
      <c r="P124" s="46">
        <f t="shared" si="30"/>
        <v>65.941982904654523</v>
      </c>
      <c r="Q124" s="46">
        <v>2788</v>
      </c>
      <c r="R124" s="46">
        <v>1023.70525</v>
      </c>
      <c r="S124" s="46">
        <f t="shared" si="45"/>
        <v>36.718265781922526</v>
      </c>
      <c r="T124" s="46">
        <v>117</v>
      </c>
      <c r="U124" s="46">
        <v>60.738839999999996</v>
      </c>
      <c r="V124" s="46">
        <f t="shared" si="46"/>
        <v>51.913538461538458</v>
      </c>
      <c r="W124" s="46">
        <v>197866.5</v>
      </c>
      <c r="X124" s="46">
        <v>138977.43117</v>
      </c>
      <c r="Y124" s="46">
        <f t="shared" si="58"/>
        <v>70.23797922841915</v>
      </c>
      <c r="Z124" s="46">
        <v>394</v>
      </c>
      <c r="AA124" s="46">
        <v>265.10658000000001</v>
      </c>
      <c r="AB124" s="42">
        <f t="shared" si="119"/>
        <v>67.285934010152289</v>
      </c>
      <c r="AC124" s="42"/>
      <c r="AD124" s="46"/>
      <c r="AE124" s="46"/>
      <c r="AF124" s="46">
        <v>394</v>
      </c>
      <c r="AG124" s="46">
        <v>267.46393</v>
      </c>
      <c r="AH124" s="46">
        <f t="shared" si="59"/>
        <v>67.8842461928934</v>
      </c>
      <c r="AI124" s="46">
        <v>626.1</v>
      </c>
      <c r="AJ124" s="46">
        <v>321.41020000000003</v>
      </c>
      <c r="AK124" s="46">
        <f t="shared" si="60"/>
        <v>51.335281903849229</v>
      </c>
      <c r="AL124" s="46">
        <v>394</v>
      </c>
      <c r="AM124" s="46">
        <v>285.13475</v>
      </c>
      <c r="AN124" s="46">
        <f t="shared" si="61"/>
        <v>72.369225888324877</v>
      </c>
      <c r="AO124" s="46">
        <v>394</v>
      </c>
      <c r="AP124" s="46">
        <v>265.79554999999999</v>
      </c>
      <c r="AQ124" s="46">
        <f t="shared" si="62"/>
        <v>67.460799492385775</v>
      </c>
      <c r="AR124" s="46">
        <v>976.76</v>
      </c>
      <c r="AS124" s="46">
        <v>751</v>
      </c>
      <c r="AT124" s="46">
        <f t="shared" si="63"/>
        <v>76.886850403374424</v>
      </c>
      <c r="AU124" s="46"/>
      <c r="AV124" s="46"/>
      <c r="AW124" s="46"/>
      <c r="AX124" s="46"/>
      <c r="AY124" s="46"/>
      <c r="AZ124" s="42"/>
      <c r="BA124" s="46">
        <v>15121.5</v>
      </c>
      <c r="BB124" s="46">
        <v>10449.4</v>
      </c>
      <c r="BC124" s="46">
        <f t="shared" si="35"/>
        <v>69.102932910094893</v>
      </c>
      <c r="BD124" s="46">
        <v>224.6</v>
      </c>
      <c r="BE124" s="46">
        <v>221.25</v>
      </c>
      <c r="BF124" s="46">
        <f t="shared" si="123"/>
        <v>98.508459483526266</v>
      </c>
      <c r="BG124" s="46">
        <v>2.1</v>
      </c>
      <c r="BH124" s="46">
        <v>2.1</v>
      </c>
      <c r="BI124" s="46">
        <f t="shared" si="165"/>
        <v>100</v>
      </c>
      <c r="BJ124" s="46"/>
      <c r="BK124" s="46"/>
      <c r="BL124" s="46"/>
      <c r="BM124" s="46">
        <v>59</v>
      </c>
      <c r="BN124" s="46">
        <v>25.7193</v>
      </c>
      <c r="BO124" s="46">
        <f t="shared" si="167"/>
        <v>43.59203389830509</v>
      </c>
    </row>
    <row r="125" spans="1:67" x14ac:dyDescent="0.25">
      <c r="A125" s="167" t="s">
        <v>420</v>
      </c>
      <c r="B125" s="50">
        <f t="shared" si="115"/>
        <v>115.2</v>
      </c>
      <c r="C125" s="50">
        <f t="shared" si="116"/>
        <v>74.75788</v>
      </c>
      <c r="D125" s="42">
        <f t="shared" ref="D125:D134" si="168">C125/B125*100</f>
        <v>64.893993055555555</v>
      </c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6"/>
      <c r="Q125" s="42"/>
      <c r="R125" s="42"/>
      <c r="S125" s="42"/>
      <c r="T125" s="42"/>
      <c r="U125" s="42"/>
      <c r="V125" s="46"/>
      <c r="W125" s="42"/>
      <c r="X125" s="42"/>
      <c r="Y125" s="46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>
        <v>115.2</v>
      </c>
      <c r="AY125" s="42">
        <v>74.75788</v>
      </c>
      <c r="AZ125" s="42">
        <f t="shared" si="162"/>
        <v>64.893993055555555</v>
      </c>
      <c r="BA125" s="42"/>
      <c r="BB125" s="42"/>
      <c r="BC125" s="46"/>
      <c r="BD125" s="42"/>
      <c r="BE125" s="42"/>
      <c r="BF125" s="46"/>
      <c r="BG125" s="42"/>
      <c r="BH125" s="42"/>
      <c r="BI125" s="46"/>
      <c r="BJ125" s="42"/>
      <c r="BK125" s="42"/>
      <c r="BL125" s="46"/>
      <c r="BM125" s="42"/>
      <c r="BN125" s="42"/>
      <c r="BO125" s="42"/>
    </row>
    <row r="126" spans="1:67" x14ac:dyDescent="0.25">
      <c r="A126" s="167" t="s">
        <v>421</v>
      </c>
      <c r="B126" s="50">
        <f t="shared" si="115"/>
        <v>115.2</v>
      </c>
      <c r="C126" s="50">
        <f t="shared" si="116"/>
        <v>71.171210000000002</v>
      </c>
      <c r="D126" s="42">
        <f t="shared" si="168"/>
        <v>61.780564236111111</v>
      </c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6"/>
      <c r="Q126" s="42"/>
      <c r="R126" s="42"/>
      <c r="S126" s="42"/>
      <c r="T126" s="42"/>
      <c r="U126" s="42"/>
      <c r="V126" s="46"/>
      <c r="W126" s="42"/>
      <c r="X126" s="42"/>
      <c r="Y126" s="46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>
        <v>115.2</v>
      </c>
      <c r="AY126" s="42">
        <v>71.171210000000002</v>
      </c>
      <c r="AZ126" s="42">
        <f t="shared" si="162"/>
        <v>61.780564236111111</v>
      </c>
      <c r="BA126" s="42"/>
      <c r="BB126" s="42"/>
      <c r="BC126" s="46"/>
      <c r="BD126" s="42"/>
      <c r="BE126" s="42"/>
      <c r="BF126" s="46"/>
      <c r="BG126" s="42"/>
      <c r="BH126" s="42"/>
      <c r="BI126" s="46"/>
      <c r="BJ126" s="42"/>
      <c r="BK126" s="42"/>
      <c r="BL126" s="46"/>
      <c r="BM126" s="42"/>
      <c r="BN126" s="42"/>
      <c r="BO126" s="42"/>
    </row>
    <row r="127" spans="1:67" x14ac:dyDescent="0.25">
      <c r="A127" s="167" t="s">
        <v>422</v>
      </c>
      <c r="B127" s="50">
        <f t="shared" si="115"/>
        <v>288.10000000000002</v>
      </c>
      <c r="C127" s="50">
        <f t="shared" si="116"/>
        <v>173.34589000000003</v>
      </c>
      <c r="D127" s="42">
        <f t="shared" si="168"/>
        <v>60.168653245400904</v>
      </c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6"/>
      <c r="Q127" s="42"/>
      <c r="R127" s="42"/>
      <c r="S127" s="42"/>
      <c r="T127" s="42"/>
      <c r="U127" s="42"/>
      <c r="V127" s="46"/>
      <c r="W127" s="42"/>
      <c r="X127" s="42"/>
      <c r="Y127" s="46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>
        <v>288.10000000000002</v>
      </c>
      <c r="AY127" s="42">
        <v>173.34589000000003</v>
      </c>
      <c r="AZ127" s="42">
        <f t="shared" si="162"/>
        <v>60.168653245400904</v>
      </c>
      <c r="BA127" s="42"/>
      <c r="BB127" s="42"/>
      <c r="BC127" s="46"/>
      <c r="BD127" s="42"/>
      <c r="BE127" s="42"/>
      <c r="BF127" s="46"/>
      <c r="BG127" s="42"/>
      <c r="BH127" s="42"/>
      <c r="BI127" s="46"/>
      <c r="BJ127" s="42"/>
      <c r="BK127" s="42"/>
      <c r="BL127" s="46"/>
      <c r="BM127" s="42"/>
      <c r="BN127" s="42"/>
      <c r="BO127" s="42"/>
    </row>
    <row r="128" spans="1:67" x14ac:dyDescent="0.25">
      <c r="A128" s="167" t="s">
        <v>423</v>
      </c>
      <c r="B128" s="50">
        <f t="shared" si="115"/>
        <v>115.2</v>
      </c>
      <c r="C128" s="50">
        <f t="shared" si="116"/>
        <v>74.547690000000003</v>
      </c>
      <c r="D128" s="42">
        <f t="shared" si="168"/>
        <v>64.711536458333327</v>
      </c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6"/>
      <c r="Q128" s="42"/>
      <c r="R128" s="42"/>
      <c r="S128" s="42"/>
      <c r="T128" s="42"/>
      <c r="U128" s="42"/>
      <c r="V128" s="46"/>
      <c r="W128" s="42"/>
      <c r="X128" s="42"/>
      <c r="Y128" s="46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>
        <v>115.2</v>
      </c>
      <c r="AY128" s="42">
        <v>74.547690000000003</v>
      </c>
      <c r="AZ128" s="42">
        <f t="shared" si="162"/>
        <v>64.711536458333327</v>
      </c>
      <c r="BA128" s="42"/>
      <c r="BB128" s="42"/>
      <c r="BC128" s="46"/>
      <c r="BD128" s="42"/>
      <c r="BE128" s="42"/>
      <c r="BF128" s="46"/>
      <c r="BG128" s="42"/>
      <c r="BH128" s="42"/>
      <c r="BI128" s="46"/>
      <c r="BJ128" s="42"/>
      <c r="BK128" s="42"/>
      <c r="BL128" s="46"/>
      <c r="BM128" s="42"/>
      <c r="BN128" s="42"/>
      <c r="BO128" s="42"/>
    </row>
    <row r="129" spans="1:67" x14ac:dyDescent="0.25">
      <c r="A129" s="167" t="s">
        <v>246</v>
      </c>
      <c r="B129" s="50">
        <f t="shared" si="115"/>
        <v>288.10000000000002</v>
      </c>
      <c r="C129" s="50">
        <f t="shared" si="116"/>
        <v>184.28582999999998</v>
      </c>
      <c r="D129" s="42">
        <f t="shared" si="168"/>
        <v>63.965925026032608</v>
      </c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6"/>
      <c r="Q129" s="42"/>
      <c r="R129" s="42"/>
      <c r="S129" s="42"/>
      <c r="T129" s="42"/>
      <c r="U129" s="42"/>
      <c r="V129" s="46"/>
      <c r="W129" s="42"/>
      <c r="X129" s="42"/>
      <c r="Y129" s="46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>
        <v>288.10000000000002</v>
      </c>
      <c r="AY129" s="42">
        <v>184.28582999999998</v>
      </c>
      <c r="AZ129" s="42">
        <f t="shared" si="162"/>
        <v>63.965925026032608</v>
      </c>
      <c r="BA129" s="42"/>
      <c r="BB129" s="42"/>
      <c r="BC129" s="46"/>
      <c r="BD129" s="42"/>
      <c r="BE129" s="42"/>
      <c r="BF129" s="46"/>
      <c r="BG129" s="42"/>
      <c r="BH129" s="42"/>
      <c r="BI129" s="46"/>
      <c r="BJ129" s="42"/>
      <c r="BK129" s="42"/>
      <c r="BL129" s="46"/>
      <c r="BM129" s="42"/>
      <c r="BN129" s="42"/>
      <c r="BO129" s="42"/>
    </row>
    <row r="130" spans="1:67" x14ac:dyDescent="0.25">
      <c r="A130" s="167" t="s">
        <v>424</v>
      </c>
      <c r="B130" s="50">
        <f t="shared" si="115"/>
        <v>115.2</v>
      </c>
      <c r="C130" s="50">
        <f t="shared" si="116"/>
        <v>66.65200999999999</v>
      </c>
      <c r="D130" s="42">
        <f t="shared" si="168"/>
        <v>57.857647569444438</v>
      </c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6"/>
      <c r="Q130" s="42"/>
      <c r="R130" s="42"/>
      <c r="S130" s="42"/>
      <c r="T130" s="42"/>
      <c r="U130" s="42"/>
      <c r="V130" s="46"/>
      <c r="W130" s="42"/>
      <c r="X130" s="42"/>
      <c r="Y130" s="46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>
        <v>115.2</v>
      </c>
      <c r="AY130" s="42">
        <v>66.65200999999999</v>
      </c>
      <c r="AZ130" s="42">
        <f t="shared" si="162"/>
        <v>57.857647569444438</v>
      </c>
      <c r="BA130" s="42"/>
      <c r="BB130" s="42"/>
      <c r="BC130" s="46"/>
      <c r="BD130" s="42"/>
      <c r="BE130" s="42"/>
      <c r="BF130" s="46"/>
      <c r="BG130" s="42"/>
      <c r="BH130" s="42"/>
      <c r="BI130" s="46"/>
      <c r="BJ130" s="42"/>
      <c r="BK130" s="42"/>
      <c r="BL130" s="46"/>
      <c r="BM130" s="42"/>
      <c r="BN130" s="42"/>
      <c r="BO130" s="42"/>
    </row>
    <row r="131" spans="1:67" x14ac:dyDescent="0.25">
      <c r="A131" s="167" t="s">
        <v>566</v>
      </c>
      <c r="B131" s="50">
        <f t="shared" si="115"/>
        <v>115.2</v>
      </c>
      <c r="C131" s="50">
        <f t="shared" si="116"/>
        <v>74.51858</v>
      </c>
      <c r="D131" s="42">
        <f t="shared" si="168"/>
        <v>64.686267361111106</v>
      </c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6"/>
      <c r="Q131" s="42"/>
      <c r="R131" s="42"/>
      <c r="S131" s="42"/>
      <c r="T131" s="42"/>
      <c r="U131" s="42"/>
      <c r="V131" s="46"/>
      <c r="W131" s="42"/>
      <c r="X131" s="42"/>
      <c r="Y131" s="46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>
        <v>115.2</v>
      </c>
      <c r="AY131" s="42">
        <v>74.51858</v>
      </c>
      <c r="AZ131" s="42">
        <f t="shared" si="162"/>
        <v>64.686267361111106</v>
      </c>
      <c r="BA131" s="42"/>
      <c r="BB131" s="42"/>
      <c r="BC131" s="46"/>
      <c r="BD131" s="42"/>
      <c r="BE131" s="42"/>
      <c r="BF131" s="46"/>
      <c r="BG131" s="42"/>
      <c r="BH131" s="42"/>
      <c r="BI131" s="46"/>
      <c r="BJ131" s="42"/>
      <c r="BK131" s="42"/>
      <c r="BL131" s="46"/>
      <c r="BM131" s="42"/>
      <c r="BN131" s="42"/>
      <c r="BO131" s="42"/>
    </row>
    <row r="132" spans="1:67" x14ac:dyDescent="0.25">
      <c r="A132" s="167" t="s">
        <v>425</v>
      </c>
      <c r="B132" s="50">
        <f t="shared" si="115"/>
        <v>115.2</v>
      </c>
      <c r="C132" s="50">
        <f t="shared" si="116"/>
        <v>74.252449999999996</v>
      </c>
      <c r="D132" s="42">
        <f t="shared" si="168"/>
        <v>64.455251736111109</v>
      </c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6"/>
      <c r="Q132" s="42"/>
      <c r="R132" s="42"/>
      <c r="S132" s="42"/>
      <c r="T132" s="42"/>
      <c r="U132" s="42"/>
      <c r="V132" s="46"/>
      <c r="W132" s="42"/>
      <c r="X132" s="42"/>
      <c r="Y132" s="46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>
        <v>115.2</v>
      </c>
      <c r="AY132" s="42">
        <v>74.252449999999996</v>
      </c>
      <c r="AZ132" s="42">
        <f t="shared" si="162"/>
        <v>64.455251736111109</v>
      </c>
      <c r="BA132" s="42"/>
      <c r="BB132" s="42"/>
      <c r="BC132" s="46"/>
      <c r="BD132" s="42"/>
      <c r="BE132" s="42"/>
      <c r="BF132" s="46"/>
      <c r="BG132" s="42"/>
      <c r="BH132" s="42"/>
      <c r="BI132" s="46"/>
      <c r="BJ132" s="42"/>
      <c r="BK132" s="42"/>
      <c r="BL132" s="46"/>
      <c r="BM132" s="42"/>
      <c r="BN132" s="42"/>
      <c r="BO132" s="42"/>
    </row>
    <row r="133" spans="1:67" x14ac:dyDescent="0.25">
      <c r="A133" s="167" t="s">
        <v>426</v>
      </c>
      <c r="B133" s="50">
        <f t="shared" si="115"/>
        <v>115.2</v>
      </c>
      <c r="C133" s="50">
        <f t="shared" si="116"/>
        <v>74.301330000000007</v>
      </c>
      <c r="D133" s="42">
        <f t="shared" si="168"/>
        <v>64.497682291666663</v>
      </c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6"/>
      <c r="Q133" s="42"/>
      <c r="R133" s="42"/>
      <c r="S133" s="42"/>
      <c r="T133" s="42"/>
      <c r="U133" s="42"/>
      <c r="V133" s="46"/>
      <c r="W133" s="42"/>
      <c r="X133" s="42"/>
      <c r="Y133" s="46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>
        <v>115.2</v>
      </c>
      <c r="AY133" s="42">
        <v>74.301330000000007</v>
      </c>
      <c r="AZ133" s="42">
        <f t="shared" si="162"/>
        <v>64.497682291666663</v>
      </c>
      <c r="BA133" s="42"/>
      <c r="BB133" s="42"/>
      <c r="BC133" s="46"/>
      <c r="BD133" s="42"/>
      <c r="BE133" s="42"/>
      <c r="BF133" s="46"/>
      <c r="BG133" s="42"/>
      <c r="BH133" s="42"/>
      <c r="BI133" s="46"/>
      <c r="BJ133" s="42"/>
      <c r="BK133" s="42"/>
      <c r="BL133" s="46"/>
      <c r="BM133" s="42"/>
      <c r="BN133" s="42"/>
      <c r="BO133" s="42"/>
    </row>
    <row r="134" spans="1:67" x14ac:dyDescent="0.25">
      <c r="A134" s="167" t="s">
        <v>427</v>
      </c>
      <c r="B134" s="50">
        <f t="shared" si="115"/>
        <v>115.2</v>
      </c>
      <c r="C134" s="50">
        <f t="shared" si="116"/>
        <v>76.35875999999999</v>
      </c>
      <c r="D134" s="42">
        <f t="shared" si="168"/>
        <v>66.283645833333324</v>
      </c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6"/>
      <c r="Q134" s="42"/>
      <c r="R134" s="42"/>
      <c r="S134" s="42"/>
      <c r="T134" s="42"/>
      <c r="U134" s="42"/>
      <c r="V134" s="46"/>
      <c r="W134" s="42"/>
      <c r="X134" s="42"/>
      <c r="Y134" s="46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>
        <v>115.2</v>
      </c>
      <c r="AY134" s="42">
        <v>76.35875999999999</v>
      </c>
      <c r="AZ134" s="42">
        <f t="shared" si="162"/>
        <v>66.283645833333324</v>
      </c>
      <c r="BA134" s="42"/>
      <c r="BB134" s="42"/>
      <c r="BC134" s="46"/>
      <c r="BD134" s="42"/>
      <c r="BE134" s="42"/>
      <c r="BF134" s="46"/>
      <c r="BG134" s="42"/>
      <c r="BH134" s="42"/>
      <c r="BI134" s="46"/>
      <c r="BJ134" s="42"/>
      <c r="BK134" s="42"/>
      <c r="BL134" s="46"/>
      <c r="BM134" s="42"/>
      <c r="BN134" s="42"/>
      <c r="BO134" s="42"/>
    </row>
    <row r="135" spans="1:67" x14ac:dyDescent="0.25">
      <c r="A135" s="167" t="s">
        <v>565</v>
      </c>
      <c r="B135" s="50">
        <f t="shared" si="115"/>
        <v>0</v>
      </c>
      <c r="C135" s="50">
        <f t="shared" si="116"/>
        <v>0</v>
      </c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6"/>
      <c r="Q135" s="42"/>
      <c r="R135" s="42"/>
      <c r="S135" s="42"/>
      <c r="T135" s="42"/>
      <c r="U135" s="42"/>
      <c r="V135" s="46"/>
      <c r="W135" s="42"/>
      <c r="X135" s="42"/>
      <c r="Y135" s="46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6"/>
      <c r="BD135" s="42"/>
      <c r="BE135" s="42"/>
      <c r="BF135" s="46"/>
      <c r="BG135" s="42"/>
      <c r="BH135" s="42"/>
      <c r="BI135" s="46"/>
      <c r="BJ135" s="42"/>
      <c r="BK135" s="42"/>
      <c r="BL135" s="46"/>
      <c r="BM135" s="42"/>
      <c r="BN135" s="42"/>
      <c r="BO135" s="42"/>
    </row>
    <row r="136" spans="1:67" x14ac:dyDescent="0.25">
      <c r="A136" s="167" t="s">
        <v>428</v>
      </c>
      <c r="B136" s="50">
        <f t="shared" si="115"/>
        <v>115.2</v>
      </c>
      <c r="C136" s="50">
        <f t="shared" si="116"/>
        <v>74.164479999999998</v>
      </c>
      <c r="D136" s="42">
        <f>C136/B136*100</f>
        <v>64.378888888888881</v>
      </c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6"/>
      <c r="Q136" s="42"/>
      <c r="R136" s="42"/>
      <c r="S136" s="42"/>
      <c r="T136" s="42"/>
      <c r="U136" s="42"/>
      <c r="V136" s="46"/>
      <c r="W136" s="42"/>
      <c r="X136" s="42"/>
      <c r="Y136" s="46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>
        <v>115.2</v>
      </c>
      <c r="AY136" s="42">
        <v>74.164479999999998</v>
      </c>
      <c r="AZ136" s="42">
        <f>AY136/AX136*100</f>
        <v>64.378888888888881</v>
      </c>
      <c r="BA136" s="42"/>
      <c r="BB136" s="42"/>
      <c r="BC136" s="46"/>
      <c r="BD136" s="42"/>
      <c r="BE136" s="42"/>
      <c r="BF136" s="46"/>
      <c r="BG136" s="42"/>
      <c r="BH136" s="42"/>
      <c r="BI136" s="46"/>
      <c r="BJ136" s="42"/>
      <c r="BK136" s="42"/>
      <c r="BL136" s="46"/>
      <c r="BM136" s="42"/>
      <c r="BN136" s="42"/>
      <c r="BO136" s="42"/>
    </row>
    <row r="137" spans="1:67" s="52" customFormat="1" ht="31.5" x14ac:dyDescent="0.25">
      <c r="A137" s="168" t="s">
        <v>251</v>
      </c>
      <c r="B137" s="134">
        <f t="shared" si="115"/>
        <v>500416.86330000008</v>
      </c>
      <c r="C137" s="134">
        <f t="shared" si="116"/>
        <v>369941.79030000005</v>
      </c>
      <c r="D137" s="49">
        <f t="shared" ref="D137" si="169">C137/B137*100</f>
        <v>73.926723384263695</v>
      </c>
      <c r="E137" s="49">
        <f>SUM(E138:E148)</f>
        <v>714.5</v>
      </c>
      <c r="F137" s="49">
        <f t="shared" ref="F137:BE137" si="170">SUM(F138:F148)</f>
        <v>444.07100000000003</v>
      </c>
      <c r="G137" s="49">
        <f t="shared" si="44"/>
        <v>62.151294611616514</v>
      </c>
      <c r="H137" s="49">
        <f t="shared" si="170"/>
        <v>293.8</v>
      </c>
      <c r="I137" s="49">
        <f t="shared" si="170"/>
        <v>234.51059000000001</v>
      </c>
      <c r="J137" s="49">
        <f t="shared" si="56"/>
        <v>79.819805990469703</v>
      </c>
      <c r="K137" s="49">
        <f t="shared" si="170"/>
        <v>7120.7</v>
      </c>
      <c r="L137" s="49">
        <f t="shared" si="170"/>
        <v>5177.1208200000001</v>
      </c>
      <c r="M137" s="49">
        <f t="shared" si="57"/>
        <v>72.705223082000373</v>
      </c>
      <c r="N137" s="49">
        <f t="shared" si="170"/>
        <v>85792.193299999999</v>
      </c>
      <c r="O137" s="49">
        <f t="shared" si="170"/>
        <v>58474.174200000001</v>
      </c>
      <c r="P137" s="49">
        <f t="shared" si="30"/>
        <v>68.157919678689467</v>
      </c>
      <c r="Q137" s="49">
        <f t="shared" si="170"/>
        <v>5336.8</v>
      </c>
      <c r="R137" s="49">
        <f t="shared" si="170"/>
        <v>2796.74019</v>
      </c>
      <c r="S137" s="49">
        <f t="shared" si="45"/>
        <v>52.404815432468901</v>
      </c>
      <c r="T137" s="49">
        <f t="shared" si="170"/>
        <v>294.7</v>
      </c>
      <c r="U137" s="49">
        <f t="shared" si="170"/>
        <v>126.82483000000001</v>
      </c>
      <c r="V137" s="49">
        <f t="shared" si="46"/>
        <v>43.03523243976926</v>
      </c>
      <c r="W137" s="49">
        <f t="shared" si="170"/>
        <v>359830</v>
      </c>
      <c r="X137" s="49">
        <f t="shared" si="170"/>
        <v>275321.51397000003</v>
      </c>
      <c r="Y137" s="49">
        <f t="shared" si="58"/>
        <v>76.514330091987887</v>
      </c>
      <c r="Z137" s="49">
        <f t="shared" si="170"/>
        <v>1181.9000000000001</v>
      </c>
      <c r="AA137" s="49">
        <f t="shared" si="170"/>
        <v>825.52221999999995</v>
      </c>
      <c r="AB137" s="48">
        <f t="shared" si="119"/>
        <v>69.847044589220744</v>
      </c>
      <c r="AC137" s="49">
        <f t="shared" si="170"/>
        <v>63.5</v>
      </c>
      <c r="AD137" s="49">
        <f t="shared" si="170"/>
        <v>0</v>
      </c>
      <c r="AE137" s="49">
        <f>AD137/AC137*100</f>
        <v>0</v>
      </c>
      <c r="AF137" s="49">
        <f t="shared" si="170"/>
        <v>788</v>
      </c>
      <c r="AG137" s="49">
        <f t="shared" si="170"/>
        <v>583.97843</v>
      </c>
      <c r="AH137" s="49">
        <f t="shared" si="170"/>
        <v>74.108937817258877</v>
      </c>
      <c r="AI137" s="49">
        <f t="shared" si="170"/>
        <v>5356.2</v>
      </c>
      <c r="AJ137" s="49">
        <f t="shared" si="170"/>
        <v>3537.9758400000001</v>
      </c>
      <c r="AK137" s="49">
        <f t="shared" si="170"/>
        <v>66.053841156043475</v>
      </c>
      <c r="AL137" s="49">
        <f t="shared" si="170"/>
        <v>787.9</v>
      </c>
      <c r="AM137" s="49">
        <f t="shared" si="170"/>
        <v>494.48079999999999</v>
      </c>
      <c r="AN137" s="49">
        <f t="shared" si="170"/>
        <v>62.759334940982356</v>
      </c>
      <c r="AO137" s="49">
        <f t="shared" si="170"/>
        <v>394</v>
      </c>
      <c r="AP137" s="49">
        <f t="shared" ref="AP137" si="171">SUM(AP138:AP148)</f>
        <v>293.55</v>
      </c>
      <c r="AQ137" s="49">
        <f t="shared" si="170"/>
        <v>74.505076142131983</v>
      </c>
      <c r="AR137" s="49">
        <f t="shared" si="170"/>
        <v>1888.47</v>
      </c>
      <c r="AS137" s="49">
        <f t="shared" si="170"/>
        <v>1462.2</v>
      </c>
      <c r="AT137" s="49">
        <f t="shared" si="63"/>
        <v>77.42775897949133</v>
      </c>
      <c r="AU137" s="49">
        <f t="shared" si="170"/>
        <v>1575.9</v>
      </c>
      <c r="AV137" s="49">
        <f t="shared" ref="AV137" si="172">SUM(AV138:AV148)</f>
        <v>916.22746999999993</v>
      </c>
      <c r="AW137" s="49">
        <f>AV137/AU137*100</f>
        <v>58.139949869915597</v>
      </c>
      <c r="AX137" s="49">
        <f t="shared" si="170"/>
        <v>1613.1999999999998</v>
      </c>
      <c r="AY137" s="49">
        <f t="shared" si="170"/>
        <v>1052.83447</v>
      </c>
      <c r="AZ137" s="48">
        <f t="shared" ref="AZ137" si="173">AY137/AX137*100</f>
        <v>65.263728613935044</v>
      </c>
      <c r="BA137" s="49">
        <f t="shared" si="170"/>
        <v>26147.7</v>
      </c>
      <c r="BB137" s="49">
        <f t="shared" si="170"/>
        <v>17751.015640000001</v>
      </c>
      <c r="BC137" s="49">
        <f t="shared" si="35"/>
        <v>67.887483946962831</v>
      </c>
      <c r="BD137" s="49">
        <f t="shared" si="170"/>
        <v>898.2</v>
      </c>
      <c r="BE137" s="49">
        <f t="shared" si="170"/>
        <v>427.75</v>
      </c>
      <c r="BF137" s="49">
        <f t="shared" si="123"/>
        <v>47.623023825428632</v>
      </c>
      <c r="BG137" s="49">
        <f t="shared" ref="BG137" si="174">SUM(BG138:BG148)</f>
        <v>4.3</v>
      </c>
      <c r="BH137" s="49">
        <f t="shared" ref="BH137" si="175">SUM(BH138:BH148)</f>
        <v>4.3</v>
      </c>
      <c r="BI137" s="49">
        <f t="shared" ref="BI137:BI138" si="176">BH137/BG137*100</f>
        <v>100</v>
      </c>
      <c r="BJ137" s="49"/>
      <c r="BK137" s="49"/>
      <c r="BL137" s="49"/>
      <c r="BM137" s="49">
        <f>SUM(BM138:BM148)</f>
        <v>334.9</v>
      </c>
      <c r="BN137" s="49">
        <f t="shared" ref="BN137" si="177">SUM(BN138:BN148)</f>
        <v>16.999830000000003</v>
      </c>
      <c r="BO137" s="49">
        <f t="shared" ref="BO137:BO138" si="178">BN137/BM137*100</f>
        <v>5.0760913705583768</v>
      </c>
    </row>
    <row r="138" spans="1:67" x14ac:dyDescent="0.25">
      <c r="A138" s="167" t="s">
        <v>250</v>
      </c>
      <c r="B138" s="50">
        <f t="shared" si="115"/>
        <v>498803.66330000007</v>
      </c>
      <c r="C138" s="50">
        <f t="shared" si="116"/>
        <v>368888.95583000005</v>
      </c>
      <c r="D138" s="46">
        <f t="shared" si="0"/>
        <v>73.95474070689329</v>
      </c>
      <c r="E138" s="46">
        <v>714.5</v>
      </c>
      <c r="F138" s="46">
        <v>444.07100000000003</v>
      </c>
      <c r="G138" s="46">
        <f t="shared" si="44"/>
        <v>62.151294611616514</v>
      </c>
      <c r="H138" s="46">
        <v>293.8</v>
      </c>
      <c r="I138" s="46">
        <v>234.51059000000001</v>
      </c>
      <c r="J138" s="46">
        <f t="shared" si="56"/>
        <v>79.819805990469703</v>
      </c>
      <c r="K138" s="46">
        <v>7120.7</v>
      </c>
      <c r="L138" s="46">
        <v>5177.1208200000001</v>
      </c>
      <c r="M138" s="46">
        <f t="shared" si="57"/>
        <v>72.705223082000373</v>
      </c>
      <c r="N138" s="46">
        <v>85792.193299999999</v>
      </c>
      <c r="O138" s="46">
        <v>58474.174200000001</v>
      </c>
      <c r="P138" s="46">
        <f t="shared" si="30"/>
        <v>68.157919678689467</v>
      </c>
      <c r="Q138" s="46">
        <v>5336.8</v>
      </c>
      <c r="R138" s="46">
        <v>2796.74019</v>
      </c>
      <c r="S138" s="46">
        <f t="shared" si="45"/>
        <v>52.404815432468901</v>
      </c>
      <c r="T138" s="46">
        <v>294.7</v>
      </c>
      <c r="U138" s="46">
        <v>126.82483000000001</v>
      </c>
      <c r="V138" s="46">
        <f t="shared" si="46"/>
        <v>43.03523243976926</v>
      </c>
      <c r="W138" s="46">
        <v>359830</v>
      </c>
      <c r="X138" s="46">
        <v>275321.51397000003</v>
      </c>
      <c r="Y138" s="46">
        <f t="shared" si="58"/>
        <v>76.514330091987887</v>
      </c>
      <c r="Z138" s="46">
        <v>1181.9000000000001</v>
      </c>
      <c r="AA138" s="46">
        <v>825.52221999999995</v>
      </c>
      <c r="AB138" s="42">
        <f t="shared" si="119"/>
        <v>69.847044589220744</v>
      </c>
      <c r="AC138" s="42">
        <v>63.5</v>
      </c>
      <c r="AD138" s="46">
        <v>0</v>
      </c>
      <c r="AE138" s="46">
        <f>AD138/AC138*100</f>
        <v>0</v>
      </c>
      <c r="AF138" s="46">
        <v>788</v>
      </c>
      <c r="AG138" s="46">
        <v>583.97843</v>
      </c>
      <c r="AH138" s="46">
        <f t="shared" si="59"/>
        <v>74.108937817258877</v>
      </c>
      <c r="AI138" s="46">
        <v>5356.2</v>
      </c>
      <c r="AJ138" s="46">
        <v>3537.9758400000001</v>
      </c>
      <c r="AK138" s="46">
        <f t="shared" si="60"/>
        <v>66.053841156043475</v>
      </c>
      <c r="AL138" s="46">
        <v>787.9</v>
      </c>
      <c r="AM138" s="46">
        <v>494.48079999999999</v>
      </c>
      <c r="AN138" s="46">
        <f t="shared" si="61"/>
        <v>62.759334940982356</v>
      </c>
      <c r="AO138" s="46">
        <v>394</v>
      </c>
      <c r="AP138" s="46">
        <v>293.55</v>
      </c>
      <c r="AQ138" s="46">
        <f t="shared" si="62"/>
        <v>74.505076142131983</v>
      </c>
      <c r="AR138" s="46">
        <v>1888.47</v>
      </c>
      <c r="AS138" s="46">
        <v>1462.2</v>
      </c>
      <c r="AT138" s="46">
        <f t="shared" si="63"/>
        <v>77.42775897949133</v>
      </c>
      <c r="AU138" s="46">
        <v>1575.9</v>
      </c>
      <c r="AV138" s="46">
        <v>916.22746999999993</v>
      </c>
      <c r="AW138" s="46">
        <f>AV138/AU138*100</f>
        <v>58.139949869915597</v>
      </c>
      <c r="AX138" s="46"/>
      <c r="AY138" s="46"/>
      <c r="AZ138" s="42"/>
      <c r="BA138" s="46">
        <v>26147.7</v>
      </c>
      <c r="BB138" s="46">
        <v>17751.015640000001</v>
      </c>
      <c r="BC138" s="46">
        <f t="shared" si="35"/>
        <v>67.887483946962831</v>
      </c>
      <c r="BD138" s="46">
        <v>898.2</v>
      </c>
      <c r="BE138" s="46">
        <v>427.75</v>
      </c>
      <c r="BF138" s="46">
        <f t="shared" si="123"/>
        <v>47.623023825428632</v>
      </c>
      <c r="BG138" s="46">
        <v>4.3</v>
      </c>
      <c r="BH138" s="46">
        <v>4.3</v>
      </c>
      <c r="BI138" s="46">
        <f t="shared" si="176"/>
        <v>100</v>
      </c>
      <c r="BJ138" s="46"/>
      <c r="BK138" s="46"/>
      <c r="BL138" s="46"/>
      <c r="BM138" s="46">
        <v>334.9</v>
      </c>
      <c r="BN138" s="46">
        <v>16.999830000000003</v>
      </c>
      <c r="BO138" s="46">
        <f t="shared" si="178"/>
        <v>5.0760913705583768</v>
      </c>
    </row>
    <row r="139" spans="1:67" x14ac:dyDescent="0.25">
      <c r="A139" s="167" t="s">
        <v>430</v>
      </c>
      <c r="B139" s="50">
        <f t="shared" si="115"/>
        <v>115.2</v>
      </c>
      <c r="C139" s="50">
        <f t="shared" si="116"/>
        <v>70.547880000000006</v>
      </c>
      <c r="D139" s="42">
        <f>C139/B139*100</f>
        <v>61.239479166666669</v>
      </c>
      <c r="E139" s="42"/>
      <c r="F139" s="42"/>
      <c r="G139" s="42"/>
      <c r="H139" s="42"/>
      <c r="I139" s="42"/>
      <c r="J139" s="46"/>
      <c r="K139" s="42"/>
      <c r="L139" s="42"/>
      <c r="M139" s="46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6"/>
      <c r="AU139" s="42"/>
      <c r="AV139" s="42"/>
      <c r="AW139" s="42"/>
      <c r="AX139" s="42">
        <v>115.2</v>
      </c>
      <c r="AY139" s="42">
        <v>70.547880000000006</v>
      </c>
      <c r="AZ139" s="42">
        <f>AY139/AX139*100</f>
        <v>61.239479166666669</v>
      </c>
      <c r="BA139" s="42"/>
      <c r="BB139" s="42"/>
      <c r="BC139" s="42"/>
      <c r="BD139" s="42"/>
      <c r="BE139" s="42"/>
      <c r="BF139" s="46"/>
      <c r="BG139" s="42"/>
      <c r="BH139" s="42"/>
      <c r="BI139" s="46"/>
      <c r="BJ139" s="42"/>
      <c r="BK139" s="42"/>
      <c r="BL139" s="46"/>
      <c r="BM139" s="42"/>
      <c r="BN139" s="42"/>
      <c r="BO139" s="42"/>
    </row>
    <row r="140" spans="1:67" x14ac:dyDescent="0.25">
      <c r="A140" s="167" t="s">
        <v>431</v>
      </c>
      <c r="B140" s="50">
        <f t="shared" si="115"/>
        <v>288.10000000000002</v>
      </c>
      <c r="C140" s="50">
        <f t="shared" si="116"/>
        <v>195.20404000000002</v>
      </c>
      <c r="D140" s="42">
        <f>C140/B140*100</f>
        <v>67.755654286706005</v>
      </c>
      <c r="E140" s="42"/>
      <c r="F140" s="42"/>
      <c r="G140" s="42"/>
      <c r="H140" s="42"/>
      <c r="I140" s="42"/>
      <c r="J140" s="46"/>
      <c r="K140" s="42"/>
      <c r="L140" s="42"/>
      <c r="M140" s="46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6"/>
      <c r="AU140" s="42"/>
      <c r="AV140" s="42"/>
      <c r="AW140" s="42"/>
      <c r="AX140" s="42">
        <v>288.10000000000002</v>
      </c>
      <c r="AY140" s="42">
        <v>195.20404000000002</v>
      </c>
      <c r="AZ140" s="42">
        <f>AY140/AX140*100</f>
        <v>67.755654286706005</v>
      </c>
      <c r="BA140" s="42"/>
      <c r="BB140" s="42"/>
      <c r="BC140" s="42"/>
      <c r="BD140" s="42"/>
      <c r="BE140" s="42"/>
      <c r="BF140" s="46"/>
      <c r="BG140" s="42"/>
      <c r="BH140" s="42"/>
      <c r="BI140" s="46"/>
      <c r="BJ140" s="42"/>
      <c r="BK140" s="42"/>
      <c r="BL140" s="46"/>
      <c r="BM140" s="42"/>
      <c r="BN140" s="42"/>
      <c r="BO140" s="42"/>
    </row>
    <row r="141" spans="1:67" x14ac:dyDescent="0.25">
      <c r="A141" s="167" t="s">
        <v>567</v>
      </c>
      <c r="B141" s="50">
        <f t="shared" si="115"/>
        <v>0</v>
      </c>
      <c r="C141" s="50">
        <f t="shared" si="116"/>
        <v>0</v>
      </c>
      <c r="D141" s="42"/>
      <c r="E141" s="42"/>
      <c r="F141" s="42"/>
      <c r="G141" s="42"/>
      <c r="H141" s="42"/>
      <c r="I141" s="42"/>
      <c r="J141" s="46"/>
      <c r="K141" s="42"/>
      <c r="L141" s="42"/>
      <c r="M141" s="46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6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6"/>
      <c r="BG141" s="42"/>
      <c r="BH141" s="42"/>
      <c r="BI141" s="46"/>
      <c r="BJ141" s="42"/>
      <c r="BK141" s="42"/>
      <c r="BL141" s="46"/>
      <c r="BM141" s="42"/>
      <c r="BN141" s="42"/>
      <c r="BO141" s="42"/>
    </row>
    <row r="142" spans="1:67" x14ac:dyDescent="0.25">
      <c r="A142" s="167" t="s">
        <v>432</v>
      </c>
      <c r="B142" s="50">
        <f t="shared" ref="B142:B205" si="179">E142+H142+K142+N142+Q142+T142+W142+Z142+AC142+AF142+AI142+AL142+AO142+AR142+AU142+AX142+BA142+BD142+BG142+BJ142+BM142</f>
        <v>115.2</v>
      </c>
      <c r="C142" s="50">
        <f t="shared" ref="C142:C205" si="180">F142+I142+L142+O142+R142+U142+X142+AA142+AD142+AG142+AJ142+AM142+AP142+AS142+AV142+AY142+BB142+BE142+BH142+BK142+BN142</f>
        <v>75.966669999999993</v>
      </c>
      <c r="D142" s="42">
        <f t="shared" ref="D142:D147" si="181">C142/B142*100</f>
        <v>65.943289930555551</v>
      </c>
      <c r="E142" s="42"/>
      <c r="F142" s="42"/>
      <c r="G142" s="42"/>
      <c r="H142" s="42"/>
      <c r="I142" s="42"/>
      <c r="J142" s="46"/>
      <c r="K142" s="42"/>
      <c r="L142" s="42"/>
      <c r="M142" s="46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6"/>
      <c r="AU142" s="42"/>
      <c r="AV142" s="42"/>
      <c r="AW142" s="42"/>
      <c r="AX142" s="42">
        <v>115.2</v>
      </c>
      <c r="AY142" s="42">
        <v>75.966669999999993</v>
      </c>
      <c r="AZ142" s="42">
        <f t="shared" ref="AZ142:AZ147" si="182">AY142/AX142*100</f>
        <v>65.943289930555551</v>
      </c>
      <c r="BA142" s="42"/>
      <c r="BB142" s="42"/>
      <c r="BC142" s="42"/>
      <c r="BD142" s="42"/>
      <c r="BE142" s="42"/>
      <c r="BF142" s="46"/>
      <c r="BG142" s="42"/>
      <c r="BH142" s="42"/>
      <c r="BI142" s="46"/>
      <c r="BJ142" s="42"/>
      <c r="BK142" s="42"/>
      <c r="BL142" s="46"/>
      <c r="BM142" s="42"/>
      <c r="BN142" s="42"/>
      <c r="BO142" s="42"/>
    </row>
    <row r="143" spans="1:67" x14ac:dyDescent="0.25">
      <c r="A143" s="167" t="s">
        <v>433</v>
      </c>
      <c r="B143" s="50">
        <f t="shared" si="179"/>
        <v>115.2</v>
      </c>
      <c r="C143" s="50">
        <f t="shared" si="180"/>
        <v>85.138600000000011</v>
      </c>
      <c r="D143" s="42">
        <f t="shared" si="181"/>
        <v>73.905034722222226</v>
      </c>
      <c r="E143" s="42"/>
      <c r="F143" s="42"/>
      <c r="G143" s="42"/>
      <c r="H143" s="42"/>
      <c r="I143" s="42"/>
      <c r="J143" s="46"/>
      <c r="K143" s="42"/>
      <c r="L143" s="42"/>
      <c r="M143" s="46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6"/>
      <c r="AU143" s="42"/>
      <c r="AV143" s="42"/>
      <c r="AW143" s="42"/>
      <c r="AX143" s="42">
        <v>115.2</v>
      </c>
      <c r="AY143" s="42">
        <v>85.138600000000011</v>
      </c>
      <c r="AZ143" s="42">
        <f t="shared" si="182"/>
        <v>73.905034722222226</v>
      </c>
      <c r="BA143" s="42"/>
      <c r="BB143" s="42"/>
      <c r="BC143" s="42"/>
      <c r="BD143" s="42"/>
      <c r="BE143" s="42"/>
      <c r="BF143" s="46"/>
      <c r="BG143" s="42"/>
      <c r="BH143" s="42"/>
      <c r="BI143" s="46"/>
      <c r="BJ143" s="42"/>
      <c r="BK143" s="42"/>
      <c r="BL143" s="46"/>
      <c r="BM143" s="42"/>
      <c r="BN143" s="42"/>
      <c r="BO143" s="42"/>
    </row>
    <row r="144" spans="1:67" x14ac:dyDescent="0.25">
      <c r="A144" s="167" t="s">
        <v>434</v>
      </c>
      <c r="B144" s="50">
        <f t="shared" si="179"/>
        <v>115.2</v>
      </c>
      <c r="C144" s="50">
        <f t="shared" si="180"/>
        <v>71.691479999999999</v>
      </c>
      <c r="D144" s="42">
        <f t="shared" si="181"/>
        <v>62.232187500000002</v>
      </c>
      <c r="E144" s="42"/>
      <c r="F144" s="42"/>
      <c r="G144" s="42"/>
      <c r="H144" s="42"/>
      <c r="I144" s="42"/>
      <c r="J144" s="46"/>
      <c r="K144" s="42"/>
      <c r="L144" s="42"/>
      <c r="M144" s="46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6"/>
      <c r="AU144" s="42"/>
      <c r="AV144" s="42"/>
      <c r="AW144" s="42"/>
      <c r="AX144" s="42">
        <v>115.2</v>
      </c>
      <c r="AY144" s="42">
        <v>71.691479999999999</v>
      </c>
      <c r="AZ144" s="42">
        <f t="shared" si="182"/>
        <v>62.232187500000002</v>
      </c>
      <c r="BA144" s="42"/>
      <c r="BB144" s="42"/>
      <c r="BC144" s="42"/>
      <c r="BD144" s="42"/>
      <c r="BE144" s="42"/>
      <c r="BF144" s="46"/>
      <c r="BG144" s="42"/>
      <c r="BH144" s="42"/>
      <c r="BI144" s="46"/>
      <c r="BJ144" s="42"/>
      <c r="BK144" s="42"/>
      <c r="BL144" s="46"/>
      <c r="BM144" s="42"/>
      <c r="BN144" s="42"/>
      <c r="BO144" s="42"/>
    </row>
    <row r="145" spans="1:67" x14ac:dyDescent="0.25">
      <c r="A145" s="167" t="s">
        <v>435</v>
      </c>
      <c r="B145" s="50">
        <f t="shared" si="179"/>
        <v>288.10000000000002</v>
      </c>
      <c r="C145" s="50">
        <f t="shared" si="180"/>
        <v>182.62189000000001</v>
      </c>
      <c r="D145" s="42">
        <f t="shared" si="181"/>
        <v>63.38836862200624</v>
      </c>
      <c r="E145" s="42"/>
      <c r="F145" s="42"/>
      <c r="G145" s="42"/>
      <c r="H145" s="42"/>
      <c r="I145" s="42"/>
      <c r="J145" s="46"/>
      <c r="K145" s="42"/>
      <c r="L145" s="42"/>
      <c r="M145" s="46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6"/>
      <c r="AU145" s="42"/>
      <c r="AV145" s="42"/>
      <c r="AW145" s="42"/>
      <c r="AX145" s="42">
        <v>288.10000000000002</v>
      </c>
      <c r="AY145" s="42">
        <v>182.62189000000001</v>
      </c>
      <c r="AZ145" s="42">
        <f t="shared" si="182"/>
        <v>63.38836862200624</v>
      </c>
      <c r="BA145" s="42"/>
      <c r="BB145" s="42"/>
      <c r="BC145" s="42"/>
      <c r="BD145" s="42"/>
      <c r="BE145" s="42"/>
      <c r="BF145" s="46"/>
      <c r="BG145" s="42"/>
      <c r="BH145" s="42"/>
      <c r="BI145" s="46"/>
      <c r="BJ145" s="42"/>
      <c r="BK145" s="42"/>
      <c r="BL145" s="46"/>
      <c r="BM145" s="42"/>
      <c r="BN145" s="42"/>
      <c r="BO145" s="42"/>
    </row>
    <row r="146" spans="1:67" x14ac:dyDescent="0.25">
      <c r="A146" s="167" t="s">
        <v>436</v>
      </c>
      <c r="B146" s="50">
        <f t="shared" si="179"/>
        <v>288.10000000000002</v>
      </c>
      <c r="C146" s="50">
        <f t="shared" si="180"/>
        <v>186.92823000000001</v>
      </c>
      <c r="D146" s="42">
        <f t="shared" si="181"/>
        <v>64.883106560222146</v>
      </c>
      <c r="E146" s="42"/>
      <c r="F146" s="42"/>
      <c r="G146" s="42"/>
      <c r="H146" s="42"/>
      <c r="I146" s="42"/>
      <c r="J146" s="46"/>
      <c r="K146" s="42"/>
      <c r="L146" s="42"/>
      <c r="M146" s="46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6"/>
      <c r="AU146" s="42"/>
      <c r="AV146" s="42"/>
      <c r="AW146" s="42"/>
      <c r="AX146" s="42">
        <v>288.10000000000002</v>
      </c>
      <c r="AY146" s="42">
        <v>186.92823000000001</v>
      </c>
      <c r="AZ146" s="42">
        <f t="shared" si="182"/>
        <v>64.883106560222146</v>
      </c>
      <c r="BA146" s="42"/>
      <c r="BB146" s="42"/>
      <c r="BC146" s="42"/>
      <c r="BD146" s="42"/>
      <c r="BE146" s="42"/>
      <c r="BF146" s="46"/>
      <c r="BG146" s="42"/>
      <c r="BH146" s="42"/>
      <c r="BI146" s="46"/>
      <c r="BJ146" s="42"/>
      <c r="BK146" s="42"/>
      <c r="BL146" s="46"/>
      <c r="BM146" s="42"/>
      <c r="BN146" s="42"/>
      <c r="BO146" s="42"/>
    </row>
    <row r="147" spans="1:67" x14ac:dyDescent="0.25">
      <c r="A147" s="167" t="s">
        <v>437</v>
      </c>
      <c r="B147" s="50">
        <f t="shared" si="179"/>
        <v>288.10000000000002</v>
      </c>
      <c r="C147" s="50">
        <f t="shared" si="180"/>
        <v>184.73568</v>
      </c>
      <c r="D147" s="42">
        <f t="shared" si="181"/>
        <v>64.122068726136746</v>
      </c>
      <c r="E147" s="42"/>
      <c r="F147" s="42"/>
      <c r="G147" s="42"/>
      <c r="H147" s="42"/>
      <c r="I147" s="42"/>
      <c r="J147" s="46"/>
      <c r="K147" s="42"/>
      <c r="L147" s="42"/>
      <c r="M147" s="46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6"/>
      <c r="AU147" s="42"/>
      <c r="AV147" s="42"/>
      <c r="AW147" s="42"/>
      <c r="AX147" s="42">
        <v>288.10000000000002</v>
      </c>
      <c r="AY147" s="42">
        <v>184.73568</v>
      </c>
      <c r="AZ147" s="42">
        <f t="shared" si="182"/>
        <v>64.122068726136746</v>
      </c>
      <c r="BA147" s="42"/>
      <c r="BB147" s="42"/>
      <c r="BC147" s="42"/>
      <c r="BD147" s="42"/>
      <c r="BE147" s="42"/>
      <c r="BF147" s="46"/>
      <c r="BG147" s="42"/>
      <c r="BH147" s="42"/>
      <c r="BI147" s="46"/>
      <c r="BJ147" s="42"/>
      <c r="BK147" s="42"/>
      <c r="BL147" s="46"/>
      <c r="BM147" s="42"/>
      <c r="BN147" s="42"/>
      <c r="BO147" s="42"/>
    </row>
    <row r="148" spans="1:67" x14ac:dyDescent="0.25">
      <c r="A148" s="167" t="s">
        <v>568</v>
      </c>
      <c r="B148" s="50">
        <f t="shared" si="179"/>
        <v>0</v>
      </c>
      <c r="C148" s="50">
        <f t="shared" si="180"/>
        <v>0</v>
      </c>
      <c r="D148" s="42"/>
      <c r="E148" s="42"/>
      <c r="F148" s="42"/>
      <c r="G148" s="42"/>
      <c r="H148" s="42"/>
      <c r="I148" s="42"/>
      <c r="J148" s="46"/>
      <c r="K148" s="42"/>
      <c r="L148" s="42"/>
      <c r="M148" s="46"/>
      <c r="N148" s="42"/>
      <c r="O148" s="42"/>
      <c r="P148" s="42"/>
      <c r="Q148" s="42"/>
      <c r="R148" s="42"/>
      <c r="S148" s="46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6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6"/>
      <c r="BG148" s="42"/>
      <c r="BH148" s="42"/>
      <c r="BI148" s="46"/>
      <c r="BJ148" s="42"/>
      <c r="BK148" s="42"/>
      <c r="BL148" s="46"/>
      <c r="BM148" s="42"/>
      <c r="BN148" s="42"/>
      <c r="BO148" s="42"/>
    </row>
    <row r="149" spans="1:67" s="52" customFormat="1" ht="31.5" x14ac:dyDescent="0.25">
      <c r="A149" s="169" t="s">
        <v>255</v>
      </c>
      <c r="B149" s="134">
        <f t="shared" si="179"/>
        <v>262512.08120000007</v>
      </c>
      <c r="C149" s="134">
        <f t="shared" si="180"/>
        <v>180734.96562999999</v>
      </c>
      <c r="D149" s="49">
        <f t="shared" ref="D149" si="183">C149/B149*100</f>
        <v>68.848246832610897</v>
      </c>
      <c r="E149" s="49">
        <f>SUM(E150:E159)</f>
        <v>856.3</v>
      </c>
      <c r="F149" s="49">
        <f t="shared" ref="F149:BE149" si="184">SUM(F150:F159)</f>
        <v>375.34544</v>
      </c>
      <c r="G149" s="49">
        <f t="shared" si="44"/>
        <v>43.833404180777769</v>
      </c>
      <c r="H149" s="49">
        <f t="shared" si="184"/>
        <v>149.80000000000001</v>
      </c>
      <c r="I149" s="49">
        <f t="shared" si="184"/>
        <v>84.465179999999989</v>
      </c>
      <c r="J149" s="49">
        <f t="shared" si="56"/>
        <v>56.385300400534035</v>
      </c>
      <c r="K149" s="49">
        <f t="shared" si="184"/>
        <v>3214.4</v>
      </c>
      <c r="L149" s="49">
        <f t="shared" si="184"/>
        <v>1619.4027900000001</v>
      </c>
      <c r="M149" s="49">
        <f t="shared" si="57"/>
        <v>50.379628857640625</v>
      </c>
      <c r="N149" s="49">
        <f t="shared" si="184"/>
        <v>42613.056200000006</v>
      </c>
      <c r="O149" s="49">
        <f t="shared" si="184"/>
        <v>28249.092519999998</v>
      </c>
      <c r="P149" s="49">
        <f t="shared" si="30"/>
        <v>66.292106314590015</v>
      </c>
      <c r="Q149" s="49">
        <f t="shared" si="184"/>
        <v>3268.3</v>
      </c>
      <c r="R149" s="49">
        <f t="shared" si="184"/>
        <v>1190.1349700000001</v>
      </c>
      <c r="S149" s="49">
        <f t="shared" si="45"/>
        <v>36.414495915307654</v>
      </c>
      <c r="T149" s="49">
        <f t="shared" si="184"/>
        <v>116.6</v>
      </c>
      <c r="U149" s="49">
        <f t="shared" si="184"/>
        <v>75.377279999999999</v>
      </c>
      <c r="V149" s="49">
        <f t="shared" si="46"/>
        <v>64.646037735849063</v>
      </c>
      <c r="W149" s="49">
        <f t="shared" si="184"/>
        <v>196671.9</v>
      </c>
      <c r="X149" s="49">
        <f t="shared" si="184"/>
        <v>138782.60274</v>
      </c>
      <c r="Y149" s="49">
        <f t="shared" si="58"/>
        <v>70.565547360858375</v>
      </c>
      <c r="Z149" s="49">
        <f t="shared" si="184"/>
        <v>394</v>
      </c>
      <c r="AA149" s="49">
        <f t="shared" si="184"/>
        <v>269.71972</v>
      </c>
      <c r="AB149" s="48">
        <f t="shared" ref="AB149:AB202" si="185">AA149/Z149*100</f>
        <v>68.456781725888334</v>
      </c>
      <c r="AC149" s="49">
        <f t="shared" si="184"/>
        <v>89.3</v>
      </c>
      <c r="AD149" s="49">
        <f t="shared" si="184"/>
        <v>0</v>
      </c>
      <c r="AE149" s="49">
        <f t="shared" si="184"/>
        <v>0</v>
      </c>
      <c r="AF149" s="49">
        <f t="shared" si="184"/>
        <v>394</v>
      </c>
      <c r="AG149" s="49">
        <f t="shared" si="184"/>
        <v>277.79325</v>
      </c>
      <c r="AH149" s="49">
        <f t="shared" si="184"/>
        <v>70.505901015228417</v>
      </c>
      <c r="AI149" s="49">
        <f t="shared" si="184"/>
        <v>444.3</v>
      </c>
      <c r="AJ149" s="49">
        <f t="shared" si="184"/>
        <v>256.25972999999999</v>
      </c>
      <c r="AK149" s="49">
        <f t="shared" si="184"/>
        <v>57.677184334908837</v>
      </c>
      <c r="AL149" s="49">
        <f t="shared" si="184"/>
        <v>394</v>
      </c>
      <c r="AM149" s="49">
        <f t="shared" si="184"/>
        <v>202.92385999999999</v>
      </c>
      <c r="AN149" s="49">
        <f t="shared" si="184"/>
        <v>51.503517766497467</v>
      </c>
      <c r="AO149" s="49">
        <f t="shared" si="184"/>
        <v>394</v>
      </c>
      <c r="AP149" s="49">
        <f t="shared" ref="AP149" si="186">SUM(AP150:AP159)</f>
        <v>261.35764</v>
      </c>
      <c r="AQ149" s="49">
        <f t="shared" si="184"/>
        <v>66.33442639593909</v>
      </c>
      <c r="AR149" s="49">
        <f t="shared" si="184"/>
        <v>719.22500000000002</v>
      </c>
      <c r="AS149" s="49">
        <f t="shared" si="184"/>
        <v>556.70000000000005</v>
      </c>
      <c r="AT149" s="49">
        <f t="shared" si="63"/>
        <v>77.402759915186493</v>
      </c>
      <c r="AU149" s="49">
        <f t="shared" si="184"/>
        <v>0</v>
      </c>
      <c r="AV149" s="49">
        <f t="shared" ref="AV149" si="187">SUM(AV150:AV159)</f>
        <v>0</v>
      </c>
      <c r="AW149" s="49">
        <f t="shared" si="184"/>
        <v>0</v>
      </c>
      <c r="AX149" s="49">
        <f t="shared" si="184"/>
        <v>1671.1000000000001</v>
      </c>
      <c r="AY149" s="49">
        <f t="shared" si="184"/>
        <v>1073.9441999999999</v>
      </c>
      <c r="AZ149" s="48">
        <f t="shared" ref="AZ149:AZ157" si="188">AY149/AX149*100</f>
        <v>64.265705224103868</v>
      </c>
      <c r="BA149" s="49">
        <f t="shared" si="184"/>
        <v>11026.1</v>
      </c>
      <c r="BB149" s="49">
        <f t="shared" si="184"/>
        <v>7375.4750000000004</v>
      </c>
      <c r="BC149" s="49">
        <f t="shared" si="35"/>
        <v>66.891058488495474</v>
      </c>
      <c r="BD149" s="49">
        <f t="shared" si="184"/>
        <v>74.900000000000006</v>
      </c>
      <c r="BE149" s="49">
        <f t="shared" si="184"/>
        <v>73.75</v>
      </c>
      <c r="BF149" s="49">
        <f t="shared" ref="BF149:BF202" si="189">BE149/BD149*100</f>
        <v>98.464619492656865</v>
      </c>
      <c r="BG149" s="49">
        <f t="shared" ref="BG149" si="190">SUM(BG150:BG159)</f>
        <v>1.4</v>
      </c>
      <c r="BH149" s="49">
        <f t="shared" ref="BH149" si="191">SUM(BH150:BH159)</f>
        <v>1.4</v>
      </c>
      <c r="BI149" s="49">
        <f t="shared" ref="BI149:BI150" si="192">BH149/BG149*100</f>
        <v>100</v>
      </c>
      <c r="BJ149" s="49"/>
      <c r="BK149" s="49"/>
      <c r="BL149" s="49"/>
      <c r="BM149" s="49">
        <f>SUM(BM150:BM159)</f>
        <v>19.399999999999999</v>
      </c>
      <c r="BN149" s="49">
        <f t="shared" ref="BN149" si="193">SUM(BN150:BN159)</f>
        <v>9.221309999999999</v>
      </c>
      <c r="BO149" s="49">
        <f t="shared" ref="BO149:BO150" si="194">BN149/BM149*100</f>
        <v>47.532525773195879</v>
      </c>
    </row>
    <row r="150" spans="1:67" ht="21.75" customHeight="1" x14ac:dyDescent="0.25">
      <c r="A150" s="167" t="s">
        <v>254</v>
      </c>
      <c r="B150" s="50">
        <f t="shared" si="179"/>
        <v>260840.98119999998</v>
      </c>
      <c r="C150" s="50">
        <f t="shared" si="180"/>
        <v>179661.02142999999</v>
      </c>
      <c r="D150" s="46">
        <f t="shared" si="0"/>
        <v>68.877605276390526</v>
      </c>
      <c r="E150" s="46">
        <v>856.3</v>
      </c>
      <c r="F150" s="46">
        <v>375.34544</v>
      </c>
      <c r="G150" s="46">
        <f t="shared" si="44"/>
        <v>43.833404180777769</v>
      </c>
      <c r="H150" s="46">
        <v>149.80000000000001</v>
      </c>
      <c r="I150" s="46">
        <v>84.465179999999989</v>
      </c>
      <c r="J150" s="46">
        <f t="shared" si="56"/>
        <v>56.385300400534035</v>
      </c>
      <c r="K150" s="46">
        <v>3214.4</v>
      </c>
      <c r="L150" s="46">
        <v>1619.4027900000001</v>
      </c>
      <c r="M150" s="46">
        <f t="shared" si="57"/>
        <v>50.379628857640625</v>
      </c>
      <c r="N150" s="46">
        <v>42613.056200000006</v>
      </c>
      <c r="O150" s="46">
        <v>28249.092519999998</v>
      </c>
      <c r="P150" s="46">
        <f t="shared" si="30"/>
        <v>66.292106314590015</v>
      </c>
      <c r="Q150" s="46">
        <v>3268.3</v>
      </c>
      <c r="R150" s="46">
        <v>1190.1349700000001</v>
      </c>
      <c r="S150" s="46">
        <f t="shared" si="45"/>
        <v>36.414495915307654</v>
      </c>
      <c r="T150" s="46">
        <v>116.6</v>
      </c>
      <c r="U150" s="46">
        <v>75.377279999999999</v>
      </c>
      <c r="V150" s="46">
        <f t="shared" si="46"/>
        <v>64.646037735849063</v>
      </c>
      <c r="W150" s="46">
        <v>196671.9</v>
      </c>
      <c r="X150" s="46">
        <v>138782.60274</v>
      </c>
      <c r="Y150" s="46">
        <f t="shared" si="58"/>
        <v>70.565547360858375</v>
      </c>
      <c r="Z150" s="46">
        <v>394</v>
      </c>
      <c r="AA150" s="46">
        <v>269.71972</v>
      </c>
      <c r="AB150" s="42">
        <f t="shared" si="185"/>
        <v>68.456781725888334</v>
      </c>
      <c r="AC150" s="42">
        <v>89.3</v>
      </c>
      <c r="AD150" s="46"/>
      <c r="AE150" s="46"/>
      <c r="AF150" s="46">
        <v>394</v>
      </c>
      <c r="AG150" s="46">
        <v>277.79325</v>
      </c>
      <c r="AH150" s="46">
        <f t="shared" si="59"/>
        <v>70.505901015228417</v>
      </c>
      <c r="AI150" s="46">
        <v>444.3</v>
      </c>
      <c r="AJ150" s="46">
        <v>256.25972999999999</v>
      </c>
      <c r="AK150" s="46">
        <f t="shared" si="60"/>
        <v>57.677184334908837</v>
      </c>
      <c r="AL150" s="46">
        <v>394</v>
      </c>
      <c r="AM150" s="46">
        <v>202.92385999999999</v>
      </c>
      <c r="AN150" s="46">
        <f t="shared" si="61"/>
        <v>51.503517766497467</v>
      </c>
      <c r="AO150" s="46">
        <v>394</v>
      </c>
      <c r="AP150" s="46">
        <v>261.35764</v>
      </c>
      <c r="AQ150" s="46">
        <f t="shared" si="62"/>
        <v>66.33442639593909</v>
      </c>
      <c r="AR150" s="46">
        <v>719.22500000000002</v>
      </c>
      <c r="AS150" s="46">
        <v>556.70000000000005</v>
      </c>
      <c r="AT150" s="46">
        <f t="shared" si="63"/>
        <v>77.402759915186493</v>
      </c>
      <c r="AU150" s="46"/>
      <c r="AV150" s="46"/>
      <c r="AW150" s="46"/>
      <c r="AX150" s="46"/>
      <c r="AY150" s="46"/>
      <c r="AZ150" s="42"/>
      <c r="BA150" s="46">
        <v>11026.1</v>
      </c>
      <c r="BB150" s="46">
        <v>7375.4750000000004</v>
      </c>
      <c r="BC150" s="46">
        <f t="shared" si="35"/>
        <v>66.891058488495474</v>
      </c>
      <c r="BD150" s="46">
        <v>74.900000000000006</v>
      </c>
      <c r="BE150" s="46">
        <v>73.75</v>
      </c>
      <c r="BF150" s="46">
        <f t="shared" si="189"/>
        <v>98.464619492656865</v>
      </c>
      <c r="BG150" s="46">
        <v>1.4</v>
      </c>
      <c r="BH150" s="46">
        <v>1.4</v>
      </c>
      <c r="BI150" s="46">
        <f t="shared" si="192"/>
        <v>100</v>
      </c>
      <c r="BJ150" s="46"/>
      <c r="BK150" s="46"/>
      <c r="BL150" s="46"/>
      <c r="BM150" s="46">
        <v>19.399999999999999</v>
      </c>
      <c r="BN150" s="46">
        <v>9.221309999999999</v>
      </c>
      <c r="BO150" s="46">
        <f t="shared" si="194"/>
        <v>47.532525773195879</v>
      </c>
    </row>
    <row r="151" spans="1:67" x14ac:dyDescent="0.25">
      <c r="A151" s="167" t="s">
        <v>438</v>
      </c>
      <c r="B151" s="50">
        <f t="shared" si="179"/>
        <v>115.2</v>
      </c>
      <c r="C151" s="50">
        <f t="shared" si="180"/>
        <v>72.117059999999995</v>
      </c>
      <c r="D151" s="42">
        <f t="shared" ref="D151:D159" si="195">C151/B151*100</f>
        <v>62.60161458333333</v>
      </c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6"/>
      <c r="Q151" s="42"/>
      <c r="R151" s="42"/>
      <c r="S151" s="42"/>
      <c r="T151" s="42"/>
      <c r="U151" s="42"/>
      <c r="V151" s="46"/>
      <c r="W151" s="42"/>
      <c r="X151" s="42"/>
      <c r="Y151" s="46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>
        <v>115.2</v>
      </c>
      <c r="AY151" s="42">
        <v>72.117059999999995</v>
      </c>
      <c r="AZ151" s="42">
        <f t="shared" si="188"/>
        <v>62.60161458333333</v>
      </c>
      <c r="BA151" s="42"/>
      <c r="BB151" s="42"/>
      <c r="BC151" s="46"/>
      <c r="BD151" s="42"/>
      <c r="BE151" s="42"/>
      <c r="BF151" s="46"/>
      <c r="BG151" s="42"/>
      <c r="BH151" s="42"/>
      <c r="BI151" s="46"/>
      <c r="BJ151" s="42"/>
      <c r="BK151" s="42"/>
      <c r="BL151" s="46"/>
      <c r="BM151" s="42"/>
      <c r="BN151" s="42"/>
      <c r="BO151" s="42"/>
    </row>
    <row r="152" spans="1:67" x14ac:dyDescent="0.25">
      <c r="A152" s="167" t="s">
        <v>439</v>
      </c>
      <c r="B152" s="50">
        <f t="shared" si="179"/>
        <v>288.10000000000002</v>
      </c>
      <c r="C152" s="50">
        <f t="shared" si="180"/>
        <v>175.43195</v>
      </c>
      <c r="D152" s="42">
        <f t="shared" si="195"/>
        <v>60.892728219368273</v>
      </c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6"/>
      <c r="Q152" s="42"/>
      <c r="R152" s="42"/>
      <c r="S152" s="42"/>
      <c r="T152" s="42"/>
      <c r="U152" s="42"/>
      <c r="V152" s="46"/>
      <c r="W152" s="42"/>
      <c r="X152" s="42"/>
      <c r="Y152" s="46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>
        <v>288.10000000000002</v>
      </c>
      <c r="AY152" s="42">
        <v>175.43195</v>
      </c>
      <c r="AZ152" s="42">
        <f t="shared" si="188"/>
        <v>60.892728219368273</v>
      </c>
      <c r="BA152" s="42"/>
      <c r="BB152" s="42"/>
      <c r="BC152" s="46"/>
      <c r="BD152" s="42"/>
      <c r="BE152" s="42"/>
      <c r="BF152" s="46"/>
      <c r="BG152" s="42"/>
      <c r="BH152" s="42"/>
      <c r="BI152" s="46"/>
      <c r="BJ152" s="42"/>
      <c r="BK152" s="42"/>
      <c r="BL152" s="46"/>
      <c r="BM152" s="42"/>
      <c r="BN152" s="42"/>
      <c r="BO152" s="42"/>
    </row>
    <row r="153" spans="1:67" x14ac:dyDescent="0.25">
      <c r="A153" s="167" t="s">
        <v>440</v>
      </c>
      <c r="B153" s="50">
        <f t="shared" si="179"/>
        <v>115.2</v>
      </c>
      <c r="C153" s="50">
        <f t="shared" si="180"/>
        <v>86.4</v>
      </c>
      <c r="D153" s="42">
        <f t="shared" si="195"/>
        <v>75</v>
      </c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6"/>
      <c r="Q153" s="42"/>
      <c r="R153" s="42"/>
      <c r="S153" s="42"/>
      <c r="T153" s="42"/>
      <c r="U153" s="42"/>
      <c r="V153" s="46"/>
      <c r="W153" s="42"/>
      <c r="X153" s="42"/>
      <c r="Y153" s="46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>
        <v>115.2</v>
      </c>
      <c r="AY153" s="42">
        <v>86.4</v>
      </c>
      <c r="AZ153" s="42">
        <f t="shared" si="188"/>
        <v>75</v>
      </c>
      <c r="BA153" s="42"/>
      <c r="BB153" s="42"/>
      <c r="BC153" s="46"/>
      <c r="BD153" s="42"/>
      <c r="BE153" s="42"/>
      <c r="BF153" s="46"/>
      <c r="BG153" s="42"/>
      <c r="BH153" s="42"/>
      <c r="BI153" s="46"/>
      <c r="BJ153" s="42"/>
      <c r="BK153" s="42"/>
      <c r="BL153" s="46"/>
      <c r="BM153" s="42"/>
      <c r="BN153" s="42"/>
      <c r="BO153" s="42"/>
    </row>
    <row r="154" spans="1:67" x14ac:dyDescent="0.25">
      <c r="A154" s="167" t="s">
        <v>252</v>
      </c>
      <c r="B154" s="50">
        <f t="shared" si="179"/>
        <v>576.6</v>
      </c>
      <c r="C154" s="50">
        <f t="shared" si="180"/>
        <v>383.68633</v>
      </c>
      <c r="D154" s="42">
        <f t="shared" si="195"/>
        <v>66.54289455428372</v>
      </c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6"/>
      <c r="Q154" s="42"/>
      <c r="R154" s="42"/>
      <c r="S154" s="42"/>
      <c r="T154" s="42"/>
      <c r="U154" s="42"/>
      <c r="V154" s="46"/>
      <c r="W154" s="42"/>
      <c r="X154" s="42"/>
      <c r="Y154" s="46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>
        <v>576.6</v>
      </c>
      <c r="AY154" s="42">
        <v>383.68633</v>
      </c>
      <c r="AZ154" s="42">
        <f t="shared" si="188"/>
        <v>66.54289455428372</v>
      </c>
      <c r="BA154" s="42"/>
      <c r="BB154" s="42"/>
      <c r="BC154" s="46"/>
      <c r="BD154" s="42"/>
      <c r="BE154" s="42"/>
      <c r="BF154" s="46"/>
      <c r="BG154" s="42"/>
      <c r="BH154" s="42"/>
      <c r="BI154" s="46"/>
      <c r="BJ154" s="42"/>
      <c r="BK154" s="42"/>
      <c r="BL154" s="46"/>
      <c r="BM154" s="42"/>
      <c r="BN154" s="42"/>
      <c r="BO154" s="42"/>
    </row>
    <row r="155" spans="1:67" x14ac:dyDescent="0.25">
      <c r="A155" s="167" t="s">
        <v>441</v>
      </c>
      <c r="B155" s="50">
        <f t="shared" si="179"/>
        <v>115.2</v>
      </c>
      <c r="C155" s="50">
        <f t="shared" si="180"/>
        <v>73.573729999999998</v>
      </c>
      <c r="D155" s="42">
        <f t="shared" si="195"/>
        <v>63.866085069444445</v>
      </c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6"/>
      <c r="Q155" s="42"/>
      <c r="R155" s="42"/>
      <c r="S155" s="42"/>
      <c r="T155" s="42"/>
      <c r="U155" s="42"/>
      <c r="V155" s="46"/>
      <c r="W155" s="42"/>
      <c r="X155" s="42"/>
      <c r="Y155" s="46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>
        <v>115.2</v>
      </c>
      <c r="AY155" s="42">
        <v>73.573729999999998</v>
      </c>
      <c r="AZ155" s="42">
        <f t="shared" si="188"/>
        <v>63.866085069444445</v>
      </c>
      <c r="BA155" s="42"/>
      <c r="BB155" s="42"/>
      <c r="BC155" s="46"/>
      <c r="BD155" s="42"/>
      <c r="BE155" s="42"/>
      <c r="BF155" s="46"/>
      <c r="BG155" s="42"/>
      <c r="BH155" s="42"/>
      <c r="BI155" s="46"/>
      <c r="BJ155" s="42"/>
      <c r="BK155" s="42"/>
      <c r="BL155" s="46"/>
      <c r="BM155" s="42"/>
      <c r="BN155" s="42"/>
      <c r="BO155" s="42"/>
    </row>
    <row r="156" spans="1:67" x14ac:dyDescent="0.25">
      <c r="A156" s="167" t="s">
        <v>442</v>
      </c>
      <c r="B156" s="50">
        <f t="shared" si="179"/>
        <v>115.2</v>
      </c>
      <c r="C156" s="50">
        <f t="shared" si="180"/>
        <v>75.814800000000005</v>
      </c>
      <c r="D156" s="42">
        <f t="shared" si="195"/>
        <v>65.811458333333334</v>
      </c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6"/>
      <c r="Q156" s="42"/>
      <c r="R156" s="42"/>
      <c r="S156" s="42"/>
      <c r="T156" s="42"/>
      <c r="U156" s="42"/>
      <c r="V156" s="46"/>
      <c r="W156" s="42"/>
      <c r="X156" s="42"/>
      <c r="Y156" s="46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>
        <v>115.2</v>
      </c>
      <c r="AY156" s="42">
        <v>75.814800000000005</v>
      </c>
      <c r="AZ156" s="42">
        <f t="shared" si="188"/>
        <v>65.811458333333334</v>
      </c>
      <c r="BA156" s="42"/>
      <c r="BB156" s="42"/>
      <c r="BC156" s="46"/>
      <c r="BD156" s="42"/>
      <c r="BE156" s="42"/>
      <c r="BF156" s="46"/>
      <c r="BG156" s="42"/>
      <c r="BH156" s="42"/>
      <c r="BI156" s="46"/>
      <c r="BJ156" s="42"/>
      <c r="BK156" s="42"/>
      <c r="BL156" s="46"/>
      <c r="BM156" s="42"/>
      <c r="BN156" s="42"/>
      <c r="BO156" s="42"/>
    </row>
    <row r="157" spans="1:67" x14ac:dyDescent="0.25">
      <c r="A157" s="167" t="s">
        <v>444</v>
      </c>
      <c r="B157" s="50">
        <f t="shared" si="179"/>
        <v>115.2</v>
      </c>
      <c r="C157" s="50">
        <f t="shared" si="180"/>
        <v>73.314009999999996</v>
      </c>
      <c r="D157" s="42">
        <f t="shared" si="195"/>
        <v>63.640633680555545</v>
      </c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6"/>
      <c r="Q157" s="42"/>
      <c r="R157" s="42"/>
      <c r="S157" s="42"/>
      <c r="T157" s="42"/>
      <c r="U157" s="42"/>
      <c r="V157" s="46"/>
      <c r="W157" s="42"/>
      <c r="X157" s="42"/>
      <c r="Y157" s="46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>
        <v>115.2</v>
      </c>
      <c r="AY157" s="42">
        <v>73.314009999999996</v>
      </c>
      <c r="AZ157" s="42">
        <f t="shared" si="188"/>
        <v>63.640633680555545</v>
      </c>
      <c r="BA157" s="42"/>
      <c r="BB157" s="42"/>
      <c r="BC157" s="46"/>
      <c r="BD157" s="42"/>
      <c r="BE157" s="42"/>
      <c r="BF157" s="46"/>
      <c r="BG157" s="42"/>
      <c r="BH157" s="42"/>
      <c r="BI157" s="46"/>
      <c r="BJ157" s="42"/>
      <c r="BK157" s="42"/>
      <c r="BL157" s="46"/>
      <c r="BM157" s="42"/>
      <c r="BN157" s="42"/>
      <c r="BO157" s="42"/>
    </row>
    <row r="158" spans="1:67" x14ac:dyDescent="0.25">
      <c r="A158" s="167" t="s">
        <v>443</v>
      </c>
      <c r="B158" s="50">
        <f t="shared" si="179"/>
        <v>115.2</v>
      </c>
      <c r="C158" s="50">
        <f t="shared" si="180"/>
        <v>57.746960000000001</v>
      </c>
      <c r="D158" s="42">
        <f t="shared" si="195"/>
        <v>50.12756944444444</v>
      </c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6"/>
      <c r="Q158" s="42"/>
      <c r="R158" s="42"/>
      <c r="S158" s="42"/>
      <c r="T158" s="42"/>
      <c r="U158" s="42"/>
      <c r="V158" s="46"/>
      <c r="W158" s="42"/>
      <c r="X158" s="42"/>
      <c r="Y158" s="46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>
        <v>115.2</v>
      </c>
      <c r="AY158" s="42">
        <v>57.746960000000001</v>
      </c>
      <c r="AZ158" s="42">
        <f>AY158/AX158*100</f>
        <v>50.12756944444444</v>
      </c>
      <c r="BA158" s="42"/>
      <c r="BB158" s="42"/>
      <c r="BC158" s="46"/>
      <c r="BD158" s="42"/>
      <c r="BE158" s="42"/>
      <c r="BF158" s="46"/>
      <c r="BG158" s="42"/>
      <c r="BH158" s="42"/>
      <c r="BI158" s="46"/>
      <c r="BJ158" s="42"/>
      <c r="BK158" s="42"/>
      <c r="BL158" s="46"/>
      <c r="BM158" s="42"/>
      <c r="BN158" s="42"/>
      <c r="BO158" s="42"/>
    </row>
    <row r="159" spans="1:67" x14ac:dyDescent="0.25">
      <c r="A159" s="167" t="s">
        <v>253</v>
      </c>
      <c r="B159" s="50">
        <f t="shared" si="179"/>
        <v>115.2</v>
      </c>
      <c r="C159" s="50">
        <f t="shared" si="180"/>
        <v>75.859359999999995</v>
      </c>
      <c r="D159" s="42">
        <f t="shared" si="195"/>
        <v>65.850138888888893</v>
      </c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6"/>
      <c r="Q159" s="42"/>
      <c r="R159" s="42"/>
      <c r="S159" s="42"/>
      <c r="T159" s="42"/>
      <c r="U159" s="42"/>
      <c r="V159" s="46"/>
      <c r="W159" s="42"/>
      <c r="X159" s="42"/>
      <c r="Y159" s="46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>
        <v>115.2</v>
      </c>
      <c r="AY159" s="42">
        <v>75.859359999999995</v>
      </c>
      <c r="AZ159" s="42">
        <f>AY159/AX159*100</f>
        <v>65.850138888888893</v>
      </c>
      <c r="BA159" s="42"/>
      <c r="BB159" s="42"/>
      <c r="BC159" s="46"/>
      <c r="BD159" s="42"/>
      <c r="BE159" s="42"/>
      <c r="BF159" s="46"/>
      <c r="BG159" s="42"/>
      <c r="BH159" s="42"/>
      <c r="BI159" s="46"/>
      <c r="BJ159" s="42"/>
      <c r="BK159" s="42"/>
      <c r="BL159" s="46"/>
      <c r="BM159" s="42"/>
      <c r="BN159" s="42"/>
      <c r="BO159" s="42"/>
    </row>
    <row r="160" spans="1:67" s="52" customFormat="1" ht="31.5" x14ac:dyDescent="0.25">
      <c r="A160" s="169" t="s">
        <v>259</v>
      </c>
      <c r="B160" s="134">
        <f t="shared" si="179"/>
        <v>380568.98620000004</v>
      </c>
      <c r="C160" s="134">
        <f t="shared" si="180"/>
        <v>276664.38753000001</v>
      </c>
      <c r="D160" s="49">
        <f t="shared" ref="D160" si="196">C160/B160*100</f>
        <v>72.697565372445993</v>
      </c>
      <c r="E160" s="49">
        <f>SUM(E161:E171)</f>
        <v>749.2</v>
      </c>
      <c r="F160" s="49">
        <f t="shared" ref="F160:BE160" si="197">SUM(F161:F171)</f>
        <v>257.392</v>
      </c>
      <c r="G160" s="49">
        <f t="shared" si="44"/>
        <v>34.355579284570204</v>
      </c>
      <c r="H160" s="49">
        <f t="shared" si="197"/>
        <v>209.7</v>
      </c>
      <c r="I160" s="49">
        <f t="shared" si="197"/>
        <v>157.27500000000001</v>
      </c>
      <c r="J160" s="49">
        <f t="shared" si="56"/>
        <v>75.000000000000014</v>
      </c>
      <c r="K160" s="49">
        <f t="shared" si="197"/>
        <v>3297.8</v>
      </c>
      <c r="L160" s="49">
        <f t="shared" si="197"/>
        <v>1351.3761299999999</v>
      </c>
      <c r="M160" s="49">
        <f t="shared" si="57"/>
        <v>40.978110558554178</v>
      </c>
      <c r="N160" s="49">
        <f t="shared" si="197"/>
        <v>37868.746200000001</v>
      </c>
      <c r="O160" s="49">
        <f t="shared" si="197"/>
        <v>27630.523880000001</v>
      </c>
      <c r="P160" s="49">
        <f t="shared" si="30"/>
        <v>72.963925803278912</v>
      </c>
      <c r="Q160" s="49">
        <f t="shared" si="197"/>
        <v>3853.2</v>
      </c>
      <c r="R160" s="49">
        <f t="shared" si="197"/>
        <v>1510.23894</v>
      </c>
      <c r="S160" s="49">
        <f t="shared" si="45"/>
        <v>39.194408284023666</v>
      </c>
      <c r="T160" s="49">
        <f t="shared" si="197"/>
        <v>235</v>
      </c>
      <c r="U160" s="49">
        <f t="shared" si="197"/>
        <v>175.98329999999999</v>
      </c>
      <c r="V160" s="49">
        <f t="shared" si="46"/>
        <v>74.886510638297864</v>
      </c>
      <c r="W160" s="49">
        <f t="shared" si="197"/>
        <v>305374.90000000002</v>
      </c>
      <c r="X160" s="49">
        <f t="shared" si="197"/>
        <v>221840.79553</v>
      </c>
      <c r="Y160" s="49">
        <f t="shared" si="58"/>
        <v>72.645392771311592</v>
      </c>
      <c r="Z160" s="49">
        <f t="shared" si="197"/>
        <v>788</v>
      </c>
      <c r="AA160" s="49">
        <f t="shared" si="197"/>
        <v>580.06555000000003</v>
      </c>
      <c r="AB160" s="48">
        <f t="shared" si="185"/>
        <v>73.61237944162437</v>
      </c>
      <c r="AC160" s="49">
        <f t="shared" si="197"/>
        <v>0</v>
      </c>
      <c r="AD160" s="49">
        <f t="shared" si="197"/>
        <v>0</v>
      </c>
      <c r="AE160" s="49">
        <f t="shared" si="197"/>
        <v>0</v>
      </c>
      <c r="AF160" s="49">
        <f t="shared" si="197"/>
        <v>394</v>
      </c>
      <c r="AG160" s="49">
        <f t="shared" si="197"/>
        <v>293.55</v>
      </c>
      <c r="AH160" s="49">
        <f t="shared" si="197"/>
        <v>74.505076142131983</v>
      </c>
      <c r="AI160" s="49">
        <f t="shared" si="197"/>
        <v>2317.6</v>
      </c>
      <c r="AJ160" s="49">
        <f t="shared" si="197"/>
        <v>1341.94166</v>
      </c>
      <c r="AK160" s="49">
        <f t="shared" si="197"/>
        <v>57.902211770797372</v>
      </c>
      <c r="AL160" s="49">
        <f t="shared" si="197"/>
        <v>394</v>
      </c>
      <c r="AM160" s="49">
        <f t="shared" si="197"/>
        <v>279.70731999999998</v>
      </c>
      <c r="AN160" s="49">
        <f t="shared" si="197"/>
        <v>70.991705583756342</v>
      </c>
      <c r="AO160" s="49">
        <f t="shared" si="197"/>
        <v>394</v>
      </c>
      <c r="AP160" s="49">
        <f t="shared" ref="AP160" si="198">SUM(AP161:AP171)</f>
        <v>282.90834999999998</v>
      </c>
      <c r="AQ160" s="49">
        <f t="shared" si="197"/>
        <v>71.804149746192891</v>
      </c>
      <c r="AR160" s="49">
        <f t="shared" si="197"/>
        <v>1567.34</v>
      </c>
      <c r="AS160" s="49">
        <f t="shared" si="197"/>
        <v>1239.4000000000001</v>
      </c>
      <c r="AT160" s="49">
        <f t="shared" si="63"/>
        <v>79.076652162262178</v>
      </c>
      <c r="AU160" s="49">
        <f t="shared" si="197"/>
        <v>0</v>
      </c>
      <c r="AV160" s="49">
        <f t="shared" ref="AV160" si="199">SUM(AV161:AV171)</f>
        <v>0</v>
      </c>
      <c r="AW160" s="49">
        <f t="shared" si="197"/>
        <v>0</v>
      </c>
      <c r="AX160" s="49">
        <f t="shared" si="197"/>
        <v>1670.7000000000003</v>
      </c>
      <c r="AY160" s="49">
        <f t="shared" si="197"/>
        <v>1171.36114</v>
      </c>
      <c r="AZ160" s="48">
        <f t="shared" ref="AZ160:AZ171" si="200">AY160/AX160*100</f>
        <v>70.111997366373373</v>
      </c>
      <c r="BA160" s="49">
        <f t="shared" si="197"/>
        <v>20713.5</v>
      </c>
      <c r="BB160" s="49">
        <f t="shared" si="197"/>
        <v>18275.57</v>
      </c>
      <c r="BC160" s="49">
        <f t="shared" si="35"/>
        <v>88.230236319308659</v>
      </c>
      <c r="BD160" s="49">
        <f t="shared" si="197"/>
        <v>598.79999999999995</v>
      </c>
      <c r="BE160" s="49">
        <f t="shared" si="197"/>
        <v>228.625</v>
      </c>
      <c r="BF160" s="49">
        <f t="shared" si="189"/>
        <v>38.180527722110888</v>
      </c>
      <c r="BG160" s="49">
        <f t="shared" ref="BG160" si="201">SUM(BG161:BG171)</f>
        <v>3.7</v>
      </c>
      <c r="BH160" s="49">
        <f t="shared" ref="BH160" si="202">SUM(BH161:BH171)</f>
        <v>3.7</v>
      </c>
      <c r="BI160" s="49">
        <f t="shared" ref="BI160:BI161" si="203">BH160/BG160*100</f>
        <v>100</v>
      </c>
      <c r="BJ160" s="49"/>
      <c r="BK160" s="49"/>
      <c r="BL160" s="49"/>
      <c r="BM160" s="49">
        <f>SUM(BM161:BM171)</f>
        <v>138.80000000000001</v>
      </c>
      <c r="BN160" s="49">
        <f>SUM(BN161:BN171)</f>
        <v>43.973730000000003</v>
      </c>
      <c r="BO160" s="49">
        <f t="shared" ref="BO160:BO161" si="204">BN160/BM160*100</f>
        <v>31.681361671469737</v>
      </c>
    </row>
    <row r="161" spans="1:67" ht="17.25" customHeight="1" x14ac:dyDescent="0.25">
      <c r="A161" s="167" t="s">
        <v>257</v>
      </c>
      <c r="B161" s="50">
        <f t="shared" si="179"/>
        <v>378898.28620000003</v>
      </c>
      <c r="C161" s="50">
        <f t="shared" si="180"/>
        <v>275493.02639000001</v>
      </c>
      <c r="D161" s="46">
        <f t="shared" si="0"/>
        <v>72.708966079773205</v>
      </c>
      <c r="E161" s="46">
        <v>749.2</v>
      </c>
      <c r="F161" s="46">
        <v>257.392</v>
      </c>
      <c r="G161" s="46">
        <f t="shared" si="44"/>
        <v>34.355579284570204</v>
      </c>
      <c r="H161" s="46">
        <v>209.7</v>
      </c>
      <c r="I161" s="46">
        <v>157.27500000000001</v>
      </c>
      <c r="J161" s="46">
        <f t="shared" si="56"/>
        <v>75.000000000000014</v>
      </c>
      <c r="K161" s="46">
        <v>3297.8</v>
      </c>
      <c r="L161" s="46">
        <v>1351.3761299999999</v>
      </c>
      <c r="M161" s="46">
        <f t="shared" si="57"/>
        <v>40.978110558554178</v>
      </c>
      <c r="N161" s="46">
        <v>37868.746200000001</v>
      </c>
      <c r="O161" s="46">
        <v>27630.523880000001</v>
      </c>
      <c r="P161" s="46">
        <f t="shared" si="30"/>
        <v>72.963925803278912</v>
      </c>
      <c r="Q161" s="46">
        <v>3853.2</v>
      </c>
      <c r="R161" s="46">
        <v>1510.23894</v>
      </c>
      <c r="S161" s="46">
        <f t="shared" si="45"/>
        <v>39.194408284023666</v>
      </c>
      <c r="T161" s="46">
        <v>235</v>
      </c>
      <c r="U161" s="46">
        <v>175.98329999999999</v>
      </c>
      <c r="V161" s="46">
        <f t="shared" si="46"/>
        <v>74.886510638297864</v>
      </c>
      <c r="W161" s="46">
        <v>305374.90000000002</v>
      </c>
      <c r="X161" s="46">
        <v>221840.79553</v>
      </c>
      <c r="Y161" s="46">
        <f t="shared" si="58"/>
        <v>72.645392771311592</v>
      </c>
      <c r="Z161" s="46">
        <v>788</v>
      </c>
      <c r="AA161" s="46">
        <v>580.06555000000003</v>
      </c>
      <c r="AB161" s="42">
        <f t="shared" si="185"/>
        <v>73.61237944162437</v>
      </c>
      <c r="AC161" s="42"/>
      <c r="AD161" s="46"/>
      <c r="AE161" s="46"/>
      <c r="AF161" s="46">
        <v>394</v>
      </c>
      <c r="AG161" s="46">
        <v>293.55</v>
      </c>
      <c r="AH161" s="46">
        <f t="shared" si="59"/>
        <v>74.505076142131983</v>
      </c>
      <c r="AI161" s="46">
        <v>2317.6</v>
      </c>
      <c r="AJ161" s="46">
        <v>1341.94166</v>
      </c>
      <c r="AK161" s="46">
        <f t="shared" si="60"/>
        <v>57.902211770797372</v>
      </c>
      <c r="AL161" s="46">
        <v>394</v>
      </c>
      <c r="AM161" s="46">
        <v>279.70731999999998</v>
      </c>
      <c r="AN161" s="46">
        <f t="shared" si="61"/>
        <v>70.991705583756342</v>
      </c>
      <c r="AO161" s="46">
        <v>394</v>
      </c>
      <c r="AP161" s="46">
        <v>282.90834999999998</v>
      </c>
      <c r="AQ161" s="46">
        <f t="shared" si="62"/>
        <v>71.804149746192891</v>
      </c>
      <c r="AR161" s="46">
        <v>1567.34</v>
      </c>
      <c r="AS161" s="46">
        <v>1239.4000000000001</v>
      </c>
      <c r="AT161" s="46">
        <f t="shared" si="63"/>
        <v>79.076652162262178</v>
      </c>
      <c r="AU161" s="46"/>
      <c r="AV161" s="46"/>
      <c r="AW161" s="46"/>
      <c r="AX161" s="46"/>
      <c r="AY161" s="46"/>
      <c r="AZ161" s="42"/>
      <c r="BA161" s="46">
        <v>20713.5</v>
      </c>
      <c r="BB161" s="46">
        <v>18275.57</v>
      </c>
      <c r="BC161" s="46">
        <f t="shared" si="35"/>
        <v>88.230236319308659</v>
      </c>
      <c r="BD161" s="46">
        <v>598.79999999999995</v>
      </c>
      <c r="BE161" s="46">
        <v>228.625</v>
      </c>
      <c r="BF161" s="46">
        <f t="shared" si="189"/>
        <v>38.180527722110888</v>
      </c>
      <c r="BG161" s="46">
        <v>3.7</v>
      </c>
      <c r="BH161" s="46">
        <v>3.7</v>
      </c>
      <c r="BI161" s="46">
        <f t="shared" si="203"/>
        <v>100</v>
      </c>
      <c r="BJ161" s="46"/>
      <c r="BK161" s="46"/>
      <c r="BL161" s="46"/>
      <c r="BM161" s="46">
        <v>138.80000000000001</v>
      </c>
      <c r="BN161" s="46">
        <v>43.973730000000003</v>
      </c>
      <c r="BO161" s="46">
        <f t="shared" si="204"/>
        <v>31.681361671469737</v>
      </c>
    </row>
    <row r="162" spans="1:67" ht="17.25" customHeight="1" x14ac:dyDescent="0.25">
      <c r="A162" s="167" t="s">
        <v>256</v>
      </c>
      <c r="B162" s="50">
        <f t="shared" si="179"/>
        <v>288.10000000000002</v>
      </c>
      <c r="C162" s="50">
        <f t="shared" si="180"/>
        <v>182.45963</v>
      </c>
      <c r="D162" s="42">
        <f t="shared" ref="D162:D171" si="205">C162/B162*100</f>
        <v>63.332047900034702</v>
      </c>
      <c r="E162" s="42"/>
      <c r="F162" s="42"/>
      <c r="G162" s="42"/>
      <c r="H162" s="42"/>
      <c r="I162" s="42"/>
      <c r="J162" s="46"/>
      <c r="K162" s="42"/>
      <c r="L162" s="42"/>
      <c r="M162" s="46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6"/>
      <c r="AU162" s="42"/>
      <c r="AV162" s="42"/>
      <c r="AW162" s="42"/>
      <c r="AX162" s="42">
        <v>288.10000000000002</v>
      </c>
      <c r="AY162" s="42">
        <v>182.45963</v>
      </c>
      <c r="AZ162" s="42">
        <f t="shared" si="200"/>
        <v>63.332047900034702</v>
      </c>
      <c r="BA162" s="42"/>
      <c r="BB162" s="42"/>
      <c r="BC162" s="42"/>
      <c r="BD162" s="42"/>
      <c r="BE162" s="42"/>
      <c r="BF162" s="46"/>
      <c r="BG162" s="42"/>
      <c r="BH162" s="42"/>
      <c r="BI162" s="46"/>
      <c r="BJ162" s="42"/>
      <c r="BK162" s="42"/>
      <c r="BL162" s="46"/>
      <c r="BM162" s="42"/>
      <c r="BN162" s="42"/>
      <c r="BO162" s="46"/>
    </row>
    <row r="163" spans="1:67" ht="17.25" customHeight="1" x14ac:dyDescent="0.25">
      <c r="A163" s="167" t="s">
        <v>446</v>
      </c>
      <c r="B163" s="50">
        <f t="shared" si="179"/>
        <v>288.10000000000002</v>
      </c>
      <c r="C163" s="50">
        <f t="shared" si="180"/>
        <v>216.07499999999999</v>
      </c>
      <c r="D163" s="42">
        <f t="shared" si="205"/>
        <v>74.999999999999986</v>
      </c>
      <c r="E163" s="42"/>
      <c r="F163" s="42"/>
      <c r="G163" s="42"/>
      <c r="H163" s="42"/>
      <c r="I163" s="42"/>
      <c r="J163" s="46"/>
      <c r="K163" s="42"/>
      <c r="L163" s="42"/>
      <c r="M163" s="46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6"/>
      <c r="AU163" s="42"/>
      <c r="AV163" s="42"/>
      <c r="AW163" s="42"/>
      <c r="AX163" s="42">
        <v>288.10000000000002</v>
      </c>
      <c r="AY163" s="42">
        <v>216.07499999999999</v>
      </c>
      <c r="AZ163" s="42">
        <f t="shared" si="200"/>
        <v>74.999999999999986</v>
      </c>
      <c r="BA163" s="42"/>
      <c r="BB163" s="42"/>
      <c r="BC163" s="42"/>
      <c r="BD163" s="42"/>
      <c r="BE163" s="42"/>
      <c r="BF163" s="46"/>
      <c r="BG163" s="42"/>
      <c r="BH163" s="42"/>
      <c r="BI163" s="46"/>
      <c r="BJ163" s="42"/>
      <c r="BK163" s="42"/>
      <c r="BL163" s="46"/>
      <c r="BM163" s="42"/>
      <c r="BN163" s="42"/>
      <c r="BO163" s="46"/>
    </row>
    <row r="164" spans="1:67" ht="17.25" customHeight="1" x14ac:dyDescent="0.25">
      <c r="A164" s="167" t="s">
        <v>447</v>
      </c>
      <c r="B164" s="50">
        <f t="shared" si="179"/>
        <v>115.2</v>
      </c>
      <c r="C164" s="50">
        <f t="shared" si="180"/>
        <v>78.827330000000003</v>
      </c>
      <c r="D164" s="42">
        <f t="shared" si="205"/>
        <v>68.426501736111106</v>
      </c>
      <c r="E164" s="42"/>
      <c r="F164" s="42"/>
      <c r="G164" s="42"/>
      <c r="H164" s="42"/>
      <c r="I164" s="42"/>
      <c r="J164" s="46"/>
      <c r="K164" s="42"/>
      <c r="L164" s="42"/>
      <c r="M164" s="46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6"/>
      <c r="AU164" s="42"/>
      <c r="AV164" s="42"/>
      <c r="AW164" s="42"/>
      <c r="AX164" s="42">
        <v>115.2</v>
      </c>
      <c r="AY164" s="42">
        <v>78.827330000000003</v>
      </c>
      <c r="AZ164" s="42">
        <f t="shared" si="200"/>
        <v>68.426501736111106</v>
      </c>
      <c r="BA164" s="42"/>
      <c r="BB164" s="42"/>
      <c r="BC164" s="42"/>
      <c r="BD164" s="42"/>
      <c r="BE164" s="42"/>
      <c r="BF164" s="46"/>
      <c r="BG164" s="42"/>
      <c r="BH164" s="42"/>
      <c r="BI164" s="46"/>
      <c r="BJ164" s="42"/>
      <c r="BK164" s="42"/>
      <c r="BL164" s="46"/>
      <c r="BM164" s="42"/>
      <c r="BN164" s="42"/>
      <c r="BO164" s="46"/>
    </row>
    <row r="165" spans="1:67" ht="17.25" customHeight="1" x14ac:dyDescent="0.25">
      <c r="A165" s="167" t="s">
        <v>448</v>
      </c>
      <c r="B165" s="50">
        <f t="shared" si="179"/>
        <v>115.2</v>
      </c>
      <c r="C165" s="50">
        <f t="shared" si="180"/>
        <v>74.861140000000006</v>
      </c>
      <c r="D165" s="42">
        <f t="shared" si="205"/>
        <v>64.983628472222222</v>
      </c>
      <c r="E165" s="42"/>
      <c r="F165" s="42"/>
      <c r="G165" s="42"/>
      <c r="H165" s="42"/>
      <c r="I165" s="42"/>
      <c r="J165" s="46"/>
      <c r="K165" s="42"/>
      <c r="L165" s="42"/>
      <c r="M165" s="46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6"/>
      <c r="AU165" s="42"/>
      <c r="AV165" s="42"/>
      <c r="AW165" s="42"/>
      <c r="AX165" s="42">
        <v>115.2</v>
      </c>
      <c r="AY165" s="42">
        <v>74.861140000000006</v>
      </c>
      <c r="AZ165" s="42">
        <f t="shared" si="200"/>
        <v>64.983628472222222</v>
      </c>
      <c r="BA165" s="42"/>
      <c r="BB165" s="42"/>
      <c r="BC165" s="42"/>
      <c r="BD165" s="42"/>
      <c r="BE165" s="42"/>
      <c r="BF165" s="46"/>
      <c r="BG165" s="42"/>
      <c r="BH165" s="42"/>
      <c r="BI165" s="46"/>
      <c r="BJ165" s="42"/>
      <c r="BK165" s="42"/>
      <c r="BL165" s="46"/>
      <c r="BM165" s="42"/>
      <c r="BN165" s="42"/>
      <c r="BO165" s="46"/>
    </row>
    <row r="166" spans="1:67" ht="17.25" customHeight="1" x14ac:dyDescent="0.25">
      <c r="A166" s="167" t="s">
        <v>449</v>
      </c>
      <c r="B166" s="50">
        <f t="shared" si="179"/>
        <v>115.2</v>
      </c>
      <c r="C166" s="50">
        <f t="shared" si="180"/>
        <v>86.4</v>
      </c>
      <c r="D166" s="42">
        <f t="shared" si="205"/>
        <v>75</v>
      </c>
      <c r="E166" s="42"/>
      <c r="F166" s="42"/>
      <c r="G166" s="42"/>
      <c r="H166" s="42"/>
      <c r="I166" s="42"/>
      <c r="J166" s="46"/>
      <c r="K166" s="42"/>
      <c r="L166" s="42"/>
      <c r="M166" s="46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6"/>
      <c r="AU166" s="42"/>
      <c r="AV166" s="42"/>
      <c r="AW166" s="42"/>
      <c r="AX166" s="42">
        <v>115.2</v>
      </c>
      <c r="AY166" s="42">
        <v>86.4</v>
      </c>
      <c r="AZ166" s="42">
        <f t="shared" si="200"/>
        <v>75</v>
      </c>
      <c r="BA166" s="42"/>
      <c r="BB166" s="42"/>
      <c r="BC166" s="42"/>
      <c r="BD166" s="42"/>
      <c r="BE166" s="42"/>
      <c r="BF166" s="46"/>
      <c r="BG166" s="42"/>
      <c r="BH166" s="42"/>
      <c r="BI166" s="46"/>
      <c r="BJ166" s="42"/>
      <c r="BK166" s="42"/>
      <c r="BL166" s="46"/>
      <c r="BM166" s="42"/>
      <c r="BN166" s="42"/>
      <c r="BO166" s="46"/>
    </row>
    <row r="167" spans="1:67" ht="17.25" customHeight="1" x14ac:dyDescent="0.25">
      <c r="A167" s="167" t="s">
        <v>450</v>
      </c>
      <c r="B167" s="50">
        <f t="shared" si="179"/>
        <v>115.2</v>
      </c>
      <c r="C167" s="50">
        <f t="shared" si="180"/>
        <v>75.152740000000009</v>
      </c>
      <c r="D167" s="42">
        <f t="shared" si="205"/>
        <v>65.236753472222233</v>
      </c>
      <c r="E167" s="42"/>
      <c r="F167" s="42"/>
      <c r="G167" s="42"/>
      <c r="H167" s="42"/>
      <c r="I167" s="42"/>
      <c r="J167" s="46"/>
      <c r="K167" s="42"/>
      <c r="L167" s="42"/>
      <c r="M167" s="46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6"/>
      <c r="AU167" s="42"/>
      <c r="AV167" s="42"/>
      <c r="AW167" s="42"/>
      <c r="AX167" s="42">
        <v>115.2</v>
      </c>
      <c r="AY167" s="42">
        <v>75.152740000000009</v>
      </c>
      <c r="AZ167" s="42">
        <f t="shared" si="200"/>
        <v>65.236753472222233</v>
      </c>
      <c r="BA167" s="42"/>
      <c r="BB167" s="42"/>
      <c r="BC167" s="42"/>
      <c r="BD167" s="42"/>
      <c r="BE167" s="42"/>
      <c r="BF167" s="46"/>
      <c r="BG167" s="42"/>
      <c r="BH167" s="42"/>
      <c r="BI167" s="46"/>
      <c r="BJ167" s="42"/>
      <c r="BK167" s="42"/>
      <c r="BL167" s="46"/>
      <c r="BM167" s="42"/>
      <c r="BN167" s="42"/>
      <c r="BO167" s="46"/>
    </row>
    <row r="168" spans="1:67" ht="17.25" customHeight="1" x14ac:dyDescent="0.25">
      <c r="A168" s="167" t="s">
        <v>451</v>
      </c>
      <c r="B168" s="50">
        <f t="shared" si="179"/>
        <v>115.2</v>
      </c>
      <c r="C168" s="50">
        <f t="shared" si="180"/>
        <v>86.371169999999992</v>
      </c>
      <c r="D168" s="42">
        <f t="shared" si="205"/>
        <v>74.974973958333322</v>
      </c>
      <c r="E168" s="42"/>
      <c r="F168" s="42"/>
      <c r="G168" s="42"/>
      <c r="H168" s="42"/>
      <c r="I168" s="42"/>
      <c r="J168" s="46"/>
      <c r="K168" s="42"/>
      <c r="L168" s="42"/>
      <c r="M168" s="46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6"/>
      <c r="AU168" s="42"/>
      <c r="AV168" s="42"/>
      <c r="AW168" s="42"/>
      <c r="AX168" s="42">
        <v>115.2</v>
      </c>
      <c r="AY168" s="42">
        <v>86.371169999999992</v>
      </c>
      <c r="AZ168" s="42">
        <f t="shared" si="200"/>
        <v>74.974973958333322</v>
      </c>
      <c r="BA168" s="42"/>
      <c r="BB168" s="42"/>
      <c r="BC168" s="42"/>
      <c r="BD168" s="42"/>
      <c r="BE168" s="42"/>
      <c r="BF168" s="46"/>
      <c r="BG168" s="42"/>
      <c r="BH168" s="42"/>
      <c r="BI168" s="46"/>
      <c r="BJ168" s="42"/>
      <c r="BK168" s="42"/>
      <c r="BL168" s="46"/>
      <c r="BM168" s="42"/>
      <c r="BN168" s="42"/>
      <c r="BO168" s="46"/>
    </row>
    <row r="169" spans="1:67" ht="17.25" customHeight="1" x14ac:dyDescent="0.25">
      <c r="A169" s="167" t="s">
        <v>452</v>
      </c>
      <c r="B169" s="50">
        <f t="shared" si="179"/>
        <v>288.10000000000002</v>
      </c>
      <c r="C169" s="50">
        <f t="shared" si="180"/>
        <v>210.63783999999998</v>
      </c>
      <c r="D169" s="42">
        <f t="shared" si="205"/>
        <v>73.112752516487319</v>
      </c>
      <c r="E169" s="42"/>
      <c r="F169" s="42"/>
      <c r="G169" s="42"/>
      <c r="H169" s="42"/>
      <c r="I169" s="42"/>
      <c r="J169" s="46"/>
      <c r="K169" s="42"/>
      <c r="L169" s="42"/>
      <c r="M169" s="46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6"/>
      <c r="AU169" s="42"/>
      <c r="AV169" s="42"/>
      <c r="AW169" s="42"/>
      <c r="AX169" s="42">
        <v>288.10000000000002</v>
      </c>
      <c r="AY169" s="42">
        <v>210.63783999999998</v>
      </c>
      <c r="AZ169" s="42">
        <f t="shared" si="200"/>
        <v>73.112752516487319</v>
      </c>
      <c r="BA169" s="42"/>
      <c r="BB169" s="42"/>
      <c r="BC169" s="42"/>
      <c r="BD169" s="42"/>
      <c r="BE169" s="42"/>
      <c r="BF169" s="46"/>
      <c r="BG169" s="42"/>
      <c r="BH169" s="42"/>
      <c r="BI169" s="46"/>
      <c r="BJ169" s="42"/>
      <c r="BK169" s="42"/>
      <c r="BL169" s="46"/>
      <c r="BM169" s="42"/>
      <c r="BN169" s="42"/>
      <c r="BO169" s="46"/>
    </row>
    <row r="170" spans="1:67" ht="17.25" customHeight="1" x14ac:dyDescent="0.25">
      <c r="A170" s="167" t="s">
        <v>569</v>
      </c>
      <c r="B170" s="50">
        <f t="shared" si="179"/>
        <v>115.2</v>
      </c>
      <c r="C170" s="50">
        <f t="shared" si="180"/>
        <v>80.896059999999991</v>
      </c>
      <c r="D170" s="42">
        <f t="shared" si="205"/>
        <v>70.222274305555544</v>
      </c>
      <c r="E170" s="42"/>
      <c r="F170" s="42"/>
      <c r="G170" s="42"/>
      <c r="H170" s="42"/>
      <c r="I170" s="42"/>
      <c r="J170" s="46"/>
      <c r="K170" s="42"/>
      <c r="L170" s="42"/>
      <c r="M170" s="46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6"/>
      <c r="AU170" s="42"/>
      <c r="AV170" s="42"/>
      <c r="AW170" s="42"/>
      <c r="AX170" s="42">
        <v>115.2</v>
      </c>
      <c r="AY170" s="42">
        <v>80.896059999999991</v>
      </c>
      <c r="AZ170" s="42">
        <f t="shared" si="200"/>
        <v>70.222274305555544</v>
      </c>
      <c r="BA170" s="42"/>
      <c r="BB170" s="42"/>
      <c r="BC170" s="42"/>
      <c r="BD170" s="42"/>
      <c r="BE170" s="42"/>
      <c r="BF170" s="46"/>
      <c r="BG170" s="42"/>
      <c r="BH170" s="42"/>
      <c r="BI170" s="46"/>
      <c r="BJ170" s="42"/>
      <c r="BK170" s="42"/>
      <c r="BL170" s="46"/>
      <c r="BM170" s="42"/>
      <c r="BN170" s="42"/>
      <c r="BO170" s="46"/>
    </row>
    <row r="171" spans="1:67" ht="17.25" customHeight="1" x14ac:dyDescent="0.25">
      <c r="A171" s="167" t="s">
        <v>453</v>
      </c>
      <c r="B171" s="50">
        <f t="shared" si="179"/>
        <v>115.2</v>
      </c>
      <c r="C171" s="50">
        <f t="shared" si="180"/>
        <v>79.680229999999995</v>
      </c>
      <c r="D171" s="42">
        <f t="shared" si="205"/>
        <v>69.166866319444438</v>
      </c>
      <c r="E171" s="42"/>
      <c r="F171" s="42"/>
      <c r="G171" s="42"/>
      <c r="H171" s="42"/>
      <c r="I171" s="42"/>
      <c r="J171" s="46"/>
      <c r="K171" s="42"/>
      <c r="L171" s="42"/>
      <c r="M171" s="46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6"/>
      <c r="AU171" s="42"/>
      <c r="AV171" s="42"/>
      <c r="AW171" s="42"/>
      <c r="AX171" s="42">
        <v>115.2</v>
      </c>
      <c r="AY171" s="42">
        <v>79.680229999999995</v>
      </c>
      <c r="AZ171" s="42">
        <f t="shared" si="200"/>
        <v>69.166866319444438</v>
      </c>
      <c r="BA171" s="42"/>
      <c r="BB171" s="42"/>
      <c r="BC171" s="42"/>
      <c r="BD171" s="42"/>
      <c r="BE171" s="42"/>
      <c r="BF171" s="46"/>
      <c r="BG171" s="42"/>
      <c r="BH171" s="42"/>
      <c r="BI171" s="46"/>
      <c r="BJ171" s="42"/>
      <c r="BK171" s="42"/>
      <c r="BL171" s="46"/>
      <c r="BM171" s="42"/>
      <c r="BN171" s="42"/>
      <c r="BO171" s="46"/>
    </row>
    <row r="172" spans="1:67" s="52" customFormat="1" ht="33.75" customHeight="1" x14ac:dyDescent="0.25">
      <c r="A172" s="169" t="s">
        <v>263</v>
      </c>
      <c r="B172" s="134">
        <f t="shared" si="179"/>
        <v>461400.51760000002</v>
      </c>
      <c r="C172" s="134">
        <f t="shared" si="180"/>
        <v>339280.86190000002</v>
      </c>
      <c r="D172" s="49">
        <f t="shared" ref="D172" si="206">C172/B172*100</f>
        <v>73.532830796286902</v>
      </c>
      <c r="E172" s="49">
        <f>SUM(E173:E183)</f>
        <v>1423.9</v>
      </c>
      <c r="F172" s="49">
        <f t="shared" ref="F172:BE172" si="207">SUM(F173:F183)</f>
        <v>908.04230000000007</v>
      </c>
      <c r="G172" s="49">
        <f t="shared" si="44"/>
        <v>63.77149378467589</v>
      </c>
      <c r="H172" s="49">
        <f t="shared" si="207"/>
        <v>242.3</v>
      </c>
      <c r="I172" s="49">
        <f t="shared" si="207"/>
        <v>158.29987</v>
      </c>
      <c r="J172" s="49">
        <f t="shared" si="56"/>
        <v>65.332179116797349</v>
      </c>
      <c r="K172" s="49">
        <f t="shared" si="207"/>
        <v>4769.3</v>
      </c>
      <c r="L172" s="49">
        <f t="shared" si="207"/>
        <v>3453.0824300000004</v>
      </c>
      <c r="M172" s="49">
        <f t="shared" si="57"/>
        <v>72.402290273205722</v>
      </c>
      <c r="N172" s="49">
        <f t="shared" si="207"/>
        <v>74702.247599999988</v>
      </c>
      <c r="O172" s="49">
        <f t="shared" si="207"/>
        <v>55788.64662</v>
      </c>
      <c r="P172" s="49">
        <f t="shared" si="30"/>
        <v>74.681349507347363</v>
      </c>
      <c r="Q172" s="49">
        <f t="shared" si="207"/>
        <v>6149.8</v>
      </c>
      <c r="R172" s="49">
        <f t="shared" si="207"/>
        <v>3125.8012999999996</v>
      </c>
      <c r="S172" s="49">
        <f t="shared" si="45"/>
        <v>50.82769033139288</v>
      </c>
      <c r="T172" s="49">
        <f t="shared" si="207"/>
        <v>234.7</v>
      </c>
      <c r="U172" s="49">
        <f t="shared" si="207"/>
        <v>168.60384999999999</v>
      </c>
      <c r="V172" s="49">
        <f t="shared" si="46"/>
        <v>71.83802726885385</v>
      </c>
      <c r="W172" s="49">
        <f t="shared" si="207"/>
        <v>327182.7</v>
      </c>
      <c r="X172" s="49">
        <f t="shared" si="207"/>
        <v>244847.98772</v>
      </c>
      <c r="Y172" s="49">
        <f t="shared" si="58"/>
        <v>74.835248844147316</v>
      </c>
      <c r="Z172" s="49">
        <f t="shared" si="207"/>
        <v>1181.9000000000001</v>
      </c>
      <c r="AA172" s="49">
        <f t="shared" si="207"/>
        <v>849.00250000000005</v>
      </c>
      <c r="AB172" s="48">
        <f t="shared" si="185"/>
        <v>71.833699974617133</v>
      </c>
      <c r="AC172" s="49">
        <f t="shared" si="207"/>
        <v>0</v>
      </c>
      <c r="AD172" s="49">
        <f t="shared" si="207"/>
        <v>0</v>
      </c>
      <c r="AE172" s="49"/>
      <c r="AF172" s="49">
        <f t="shared" si="207"/>
        <v>1575.8</v>
      </c>
      <c r="AG172" s="49">
        <f t="shared" si="207"/>
        <v>1173.0201999999999</v>
      </c>
      <c r="AH172" s="49">
        <f t="shared" si="207"/>
        <v>74.439662393704793</v>
      </c>
      <c r="AI172" s="49">
        <f t="shared" si="207"/>
        <v>14106.5</v>
      </c>
      <c r="AJ172" s="49">
        <f t="shared" si="207"/>
        <v>7766.9680599999992</v>
      </c>
      <c r="AK172" s="49">
        <f t="shared" si="207"/>
        <v>55.059497820153823</v>
      </c>
      <c r="AL172" s="49">
        <f t="shared" si="207"/>
        <v>787.9</v>
      </c>
      <c r="AM172" s="49">
        <f t="shared" si="207"/>
        <v>561.95422999999994</v>
      </c>
      <c r="AN172" s="49">
        <f t="shared" si="207"/>
        <v>71.323039725853533</v>
      </c>
      <c r="AO172" s="49">
        <f t="shared" si="207"/>
        <v>394</v>
      </c>
      <c r="AP172" s="49">
        <f t="shared" ref="AP172" si="208">SUM(AP173:AP183)</f>
        <v>269.23728999999997</v>
      </c>
      <c r="AQ172" s="49">
        <f t="shared" si="207"/>
        <v>68.334337563451768</v>
      </c>
      <c r="AR172" s="49">
        <f t="shared" si="207"/>
        <v>2223.9699999999998</v>
      </c>
      <c r="AS172" s="49">
        <f t="shared" si="207"/>
        <v>1684.5</v>
      </c>
      <c r="AT172" s="49">
        <f t="shared" si="63"/>
        <v>75.742928186980947</v>
      </c>
      <c r="AU172" s="49">
        <f t="shared" si="207"/>
        <v>0</v>
      </c>
      <c r="AV172" s="49">
        <f t="shared" ref="AV172" si="209">SUM(AV173:AV183)</f>
        <v>0</v>
      </c>
      <c r="AW172" s="49">
        <f t="shared" si="207"/>
        <v>0</v>
      </c>
      <c r="AX172" s="49">
        <f t="shared" si="207"/>
        <v>2016.5000000000005</v>
      </c>
      <c r="AY172" s="49">
        <f t="shared" si="207"/>
        <v>1118.19253</v>
      </c>
      <c r="AZ172" s="48">
        <f t="shared" ref="AZ172:AZ175" si="210">AY172/AX172*100</f>
        <v>55.452146293082059</v>
      </c>
      <c r="BA172" s="49">
        <f t="shared" si="207"/>
        <v>23312.400000000001</v>
      </c>
      <c r="BB172" s="49">
        <f t="shared" si="207"/>
        <v>17214.974999999999</v>
      </c>
      <c r="BC172" s="49">
        <f t="shared" si="35"/>
        <v>73.844713543007146</v>
      </c>
      <c r="BD172" s="49">
        <f t="shared" si="207"/>
        <v>898.2</v>
      </c>
      <c r="BE172" s="49">
        <f t="shared" si="207"/>
        <v>103.25</v>
      </c>
      <c r="BF172" s="49">
        <f t="shared" si="189"/>
        <v>11.495212647517256</v>
      </c>
      <c r="BG172" s="49">
        <f t="shared" ref="BG172" si="211">SUM(BG173:BG183)</f>
        <v>8.8000000000000007</v>
      </c>
      <c r="BH172" s="49">
        <f t="shared" ref="BH172" si="212">SUM(BH173:BH183)</f>
        <v>8.8000000000000007</v>
      </c>
      <c r="BI172" s="49">
        <f t="shared" ref="BI172:BI173" si="213">BH172/BG172*100</f>
        <v>100</v>
      </c>
      <c r="BJ172" s="49"/>
      <c r="BK172" s="49"/>
      <c r="BL172" s="49"/>
      <c r="BM172" s="49">
        <f>SUM(BM173:BM183)</f>
        <v>189.6</v>
      </c>
      <c r="BN172" s="49">
        <f t="shared" ref="BN172" si="214">SUM(BN173:BN183)</f>
        <v>80.498000000000005</v>
      </c>
      <c r="BO172" s="49">
        <f t="shared" ref="BO172:BO173" si="215">BN172/BM172*100</f>
        <v>42.456751054852326</v>
      </c>
    </row>
    <row r="173" spans="1:67" ht="31.5" x14ac:dyDescent="0.25">
      <c r="A173" s="167" t="s">
        <v>262</v>
      </c>
      <c r="B173" s="50">
        <f t="shared" si="179"/>
        <v>459384.01760000002</v>
      </c>
      <c r="C173" s="50">
        <f t="shared" si="180"/>
        <v>338162.66937000002</v>
      </c>
      <c r="D173" s="46">
        <f t="shared" si="0"/>
        <v>73.612197293387069</v>
      </c>
      <c r="E173" s="46">
        <v>1423.9</v>
      </c>
      <c r="F173" s="46">
        <v>908.04230000000007</v>
      </c>
      <c r="G173" s="46">
        <f t="shared" si="44"/>
        <v>63.77149378467589</v>
      </c>
      <c r="H173" s="46">
        <v>242.3</v>
      </c>
      <c r="I173" s="46">
        <v>158.29987</v>
      </c>
      <c r="J173" s="46">
        <f t="shared" si="56"/>
        <v>65.332179116797349</v>
      </c>
      <c r="K173" s="46">
        <v>4769.3</v>
      </c>
      <c r="L173" s="46">
        <v>3453.0824300000004</v>
      </c>
      <c r="M173" s="46">
        <f t="shared" si="57"/>
        <v>72.402290273205722</v>
      </c>
      <c r="N173" s="46">
        <v>74702.247599999988</v>
      </c>
      <c r="O173" s="46">
        <v>55788.64662</v>
      </c>
      <c r="P173" s="46">
        <f t="shared" si="30"/>
        <v>74.681349507347363</v>
      </c>
      <c r="Q173" s="46">
        <v>6149.8</v>
      </c>
      <c r="R173" s="46">
        <v>3125.8012999999996</v>
      </c>
      <c r="S173" s="46">
        <f t="shared" si="45"/>
        <v>50.82769033139288</v>
      </c>
      <c r="T173" s="46">
        <v>234.7</v>
      </c>
      <c r="U173" s="46">
        <v>168.60384999999999</v>
      </c>
      <c r="V173" s="46">
        <f t="shared" si="46"/>
        <v>71.83802726885385</v>
      </c>
      <c r="W173" s="46">
        <v>327182.7</v>
      </c>
      <c r="X173" s="46">
        <v>244847.98772</v>
      </c>
      <c r="Y173" s="46">
        <f t="shared" si="58"/>
        <v>74.835248844147316</v>
      </c>
      <c r="Z173" s="46">
        <v>1181.9000000000001</v>
      </c>
      <c r="AA173" s="46">
        <v>849.00250000000005</v>
      </c>
      <c r="AB173" s="42">
        <f t="shared" si="185"/>
        <v>71.833699974617133</v>
      </c>
      <c r="AC173" s="42"/>
      <c r="AD173" s="46">
        <v>0</v>
      </c>
      <c r="AE173" s="46"/>
      <c r="AF173" s="46">
        <v>1575.8</v>
      </c>
      <c r="AG173" s="46">
        <v>1173.0201999999999</v>
      </c>
      <c r="AH173" s="46">
        <f t="shared" si="59"/>
        <v>74.439662393704793</v>
      </c>
      <c r="AI173" s="46">
        <v>14106.5</v>
      </c>
      <c r="AJ173" s="46">
        <v>7766.9680599999992</v>
      </c>
      <c r="AK173" s="46">
        <f t="shared" si="60"/>
        <v>55.059497820153823</v>
      </c>
      <c r="AL173" s="46">
        <v>787.9</v>
      </c>
      <c r="AM173" s="46">
        <v>561.95422999999994</v>
      </c>
      <c r="AN173" s="46">
        <f t="shared" si="61"/>
        <v>71.323039725853533</v>
      </c>
      <c r="AO173" s="46">
        <v>394</v>
      </c>
      <c r="AP173" s="46">
        <v>269.23728999999997</v>
      </c>
      <c r="AQ173" s="46">
        <f t="shared" si="62"/>
        <v>68.334337563451768</v>
      </c>
      <c r="AR173" s="46">
        <v>2223.9699999999998</v>
      </c>
      <c r="AS173" s="46">
        <v>1684.5</v>
      </c>
      <c r="AT173" s="46">
        <f t="shared" si="63"/>
        <v>75.742928186980947</v>
      </c>
      <c r="AU173" s="46"/>
      <c r="AV173" s="46"/>
      <c r="AW173" s="46"/>
      <c r="AX173" s="46"/>
      <c r="AY173" s="46"/>
      <c r="AZ173" s="42"/>
      <c r="BA173" s="46">
        <v>23312.400000000001</v>
      </c>
      <c r="BB173" s="46">
        <v>17214.974999999999</v>
      </c>
      <c r="BC173" s="46">
        <f t="shared" si="35"/>
        <v>73.844713543007146</v>
      </c>
      <c r="BD173" s="46">
        <v>898.2</v>
      </c>
      <c r="BE173" s="46">
        <v>103.25</v>
      </c>
      <c r="BF173" s="46">
        <f t="shared" si="189"/>
        <v>11.495212647517256</v>
      </c>
      <c r="BG173" s="46">
        <v>8.8000000000000007</v>
      </c>
      <c r="BH173" s="46">
        <v>8.8000000000000007</v>
      </c>
      <c r="BI173" s="46">
        <f t="shared" si="213"/>
        <v>100</v>
      </c>
      <c r="BJ173" s="46"/>
      <c r="BK173" s="46"/>
      <c r="BL173" s="46"/>
      <c r="BM173" s="46">
        <v>189.6</v>
      </c>
      <c r="BN173" s="46">
        <v>80.498000000000005</v>
      </c>
      <c r="BO173" s="46">
        <f t="shared" si="215"/>
        <v>42.456751054852326</v>
      </c>
    </row>
    <row r="174" spans="1:67" x14ac:dyDescent="0.25">
      <c r="A174" s="167" t="s">
        <v>455</v>
      </c>
      <c r="B174" s="50">
        <f t="shared" si="179"/>
        <v>115.2</v>
      </c>
      <c r="C174" s="50">
        <f t="shared" si="180"/>
        <v>77.057249999999996</v>
      </c>
      <c r="D174" s="42">
        <f t="shared" ref="D174:D183" si="216">C174/B174*100</f>
        <v>66.889973958333329</v>
      </c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6"/>
      <c r="Q174" s="42"/>
      <c r="R174" s="42"/>
      <c r="S174" s="42"/>
      <c r="T174" s="42"/>
      <c r="U174" s="42"/>
      <c r="V174" s="46"/>
      <c r="W174" s="42"/>
      <c r="X174" s="42"/>
      <c r="Y174" s="46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>
        <v>115.2</v>
      </c>
      <c r="AY174" s="42">
        <v>77.057249999999996</v>
      </c>
      <c r="AZ174" s="42">
        <f t="shared" si="210"/>
        <v>66.889973958333329</v>
      </c>
      <c r="BA174" s="42"/>
      <c r="BB174" s="42"/>
      <c r="BC174" s="46"/>
      <c r="BD174" s="42"/>
      <c r="BE174" s="42"/>
      <c r="BF174" s="46"/>
      <c r="BG174" s="42"/>
      <c r="BH174" s="42"/>
      <c r="BI174" s="46"/>
      <c r="BJ174" s="42"/>
      <c r="BK174" s="42"/>
      <c r="BL174" s="46"/>
      <c r="BM174" s="42"/>
      <c r="BN174" s="42"/>
      <c r="BO174" s="42"/>
    </row>
    <row r="175" spans="1:67" x14ac:dyDescent="0.25">
      <c r="A175" s="167" t="s">
        <v>570</v>
      </c>
      <c r="B175" s="50">
        <f t="shared" si="179"/>
        <v>115.2</v>
      </c>
      <c r="C175" s="50">
        <f t="shared" si="180"/>
        <v>63.829209999999996</v>
      </c>
      <c r="D175" s="42">
        <f t="shared" si="216"/>
        <v>55.407300347222218</v>
      </c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6"/>
      <c r="Q175" s="42"/>
      <c r="R175" s="42"/>
      <c r="S175" s="42"/>
      <c r="T175" s="42"/>
      <c r="U175" s="42"/>
      <c r="V175" s="46"/>
      <c r="W175" s="42"/>
      <c r="X175" s="42"/>
      <c r="Y175" s="46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>
        <v>115.2</v>
      </c>
      <c r="AY175" s="42">
        <v>63.829209999999996</v>
      </c>
      <c r="AZ175" s="42">
        <f t="shared" si="210"/>
        <v>55.407300347222218</v>
      </c>
      <c r="BA175" s="42"/>
      <c r="BB175" s="42"/>
      <c r="BC175" s="46"/>
      <c r="BD175" s="42"/>
      <c r="BE175" s="42"/>
      <c r="BF175" s="46"/>
      <c r="BG175" s="42"/>
      <c r="BH175" s="42"/>
      <c r="BI175" s="46"/>
      <c r="BJ175" s="42"/>
      <c r="BK175" s="42"/>
      <c r="BL175" s="46"/>
      <c r="BM175" s="42"/>
      <c r="BN175" s="42"/>
      <c r="BO175" s="42"/>
    </row>
    <row r="176" spans="1:67" x14ac:dyDescent="0.25">
      <c r="A176" s="167" t="s">
        <v>456</v>
      </c>
      <c r="B176" s="50">
        <f t="shared" si="179"/>
        <v>288.10000000000002</v>
      </c>
      <c r="C176" s="50">
        <f t="shared" si="180"/>
        <v>181.75009</v>
      </c>
      <c r="D176" s="42">
        <f t="shared" si="216"/>
        <v>63.08576535925026</v>
      </c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6"/>
      <c r="Q176" s="42"/>
      <c r="R176" s="42"/>
      <c r="S176" s="42"/>
      <c r="T176" s="42"/>
      <c r="U176" s="42"/>
      <c r="V176" s="46"/>
      <c r="W176" s="42"/>
      <c r="X176" s="42"/>
      <c r="Y176" s="46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>
        <v>288.10000000000002</v>
      </c>
      <c r="AY176" s="42">
        <v>181.75009</v>
      </c>
      <c r="AZ176" s="42">
        <f t="shared" ref="AZ176:AZ183" si="217">AY176/AX176*100</f>
        <v>63.08576535925026</v>
      </c>
      <c r="BA176" s="42"/>
      <c r="BB176" s="42"/>
      <c r="BC176" s="46"/>
      <c r="BD176" s="42"/>
      <c r="BE176" s="42"/>
      <c r="BF176" s="46"/>
      <c r="BG176" s="42"/>
      <c r="BH176" s="42"/>
      <c r="BI176" s="46"/>
      <c r="BJ176" s="42"/>
      <c r="BK176" s="42"/>
      <c r="BL176" s="46"/>
      <c r="BM176" s="42"/>
      <c r="BN176" s="42"/>
      <c r="BO176" s="42"/>
    </row>
    <row r="177" spans="1:67" x14ac:dyDescent="0.25">
      <c r="A177" s="167" t="s">
        <v>261</v>
      </c>
      <c r="B177" s="50">
        <f t="shared" si="179"/>
        <v>288.10000000000002</v>
      </c>
      <c r="C177" s="50">
        <f t="shared" si="180"/>
        <v>191.8887</v>
      </c>
      <c r="D177" s="42">
        <f t="shared" si="216"/>
        <v>66.604894133981247</v>
      </c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6"/>
      <c r="Q177" s="42"/>
      <c r="R177" s="42"/>
      <c r="S177" s="42"/>
      <c r="T177" s="42"/>
      <c r="U177" s="42"/>
      <c r="V177" s="46"/>
      <c r="W177" s="42"/>
      <c r="X177" s="42"/>
      <c r="Y177" s="46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>
        <v>288.10000000000002</v>
      </c>
      <c r="AY177" s="42">
        <v>191.8887</v>
      </c>
      <c r="AZ177" s="42">
        <f t="shared" si="217"/>
        <v>66.604894133981247</v>
      </c>
      <c r="BA177" s="42"/>
      <c r="BB177" s="42"/>
      <c r="BC177" s="46"/>
      <c r="BD177" s="42"/>
      <c r="BE177" s="42"/>
      <c r="BF177" s="46"/>
      <c r="BG177" s="42"/>
      <c r="BH177" s="42"/>
      <c r="BI177" s="46"/>
      <c r="BJ177" s="42"/>
      <c r="BK177" s="42"/>
      <c r="BL177" s="46"/>
      <c r="BM177" s="42"/>
      <c r="BN177" s="42"/>
      <c r="BO177" s="42"/>
    </row>
    <row r="178" spans="1:67" x14ac:dyDescent="0.25">
      <c r="A178" s="167" t="s">
        <v>457</v>
      </c>
      <c r="B178" s="50">
        <f t="shared" si="179"/>
        <v>288.10000000000002</v>
      </c>
      <c r="C178" s="50">
        <f t="shared" si="180"/>
        <v>80.8596</v>
      </c>
      <c r="D178" s="42">
        <f t="shared" si="216"/>
        <v>28.066504685872957</v>
      </c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6"/>
      <c r="Q178" s="42"/>
      <c r="R178" s="42"/>
      <c r="S178" s="42"/>
      <c r="T178" s="42"/>
      <c r="U178" s="42"/>
      <c r="V178" s="46"/>
      <c r="W178" s="42"/>
      <c r="X178" s="42"/>
      <c r="Y178" s="46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>
        <v>288.10000000000002</v>
      </c>
      <c r="AY178" s="42">
        <v>80.8596</v>
      </c>
      <c r="AZ178" s="42">
        <f t="shared" si="217"/>
        <v>28.066504685872957</v>
      </c>
      <c r="BA178" s="42"/>
      <c r="BB178" s="42"/>
      <c r="BC178" s="46"/>
      <c r="BD178" s="42"/>
      <c r="BE178" s="42"/>
      <c r="BF178" s="46"/>
      <c r="BG178" s="42"/>
      <c r="BH178" s="42"/>
      <c r="BI178" s="46"/>
      <c r="BJ178" s="42"/>
      <c r="BK178" s="42"/>
      <c r="BL178" s="46"/>
      <c r="BM178" s="42"/>
      <c r="BN178" s="42"/>
      <c r="BO178" s="42"/>
    </row>
    <row r="179" spans="1:67" x14ac:dyDescent="0.25">
      <c r="A179" s="167" t="s">
        <v>458</v>
      </c>
      <c r="B179" s="50">
        <f t="shared" si="179"/>
        <v>288.10000000000002</v>
      </c>
      <c r="C179" s="50">
        <f t="shared" si="180"/>
        <v>124.56989999999999</v>
      </c>
      <c r="D179" s="42">
        <f t="shared" si="216"/>
        <v>43.23842415827837</v>
      </c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6"/>
      <c r="Q179" s="42"/>
      <c r="R179" s="42"/>
      <c r="S179" s="42"/>
      <c r="T179" s="42"/>
      <c r="U179" s="42"/>
      <c r="V179" s="46"/>
      <c r="W179" s="42"/>
      <c r="X179" s="42"/>
      <c r="Y179" s="46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>
        <v>288.10000000000002</v>
      </c>
      <c r="AY179" s="42">
        <v>124.56989999999999</v>
      </c>
      <c r="AZ179" s="42">
        <f t="shared" si="217"/>
        <v>43.23842415827837</v>
      </c>
      <c r="BA179" s="42"/>
      <c r="BB179" s="42"/>
      <c r="BC179" s="46"/>
      <c r="BD179" s="42"/>
      <c r="BE179" s="42"/>
      <c r="BF179" s="46"/>
      <c r="BG179" s="42"/>
      <c r="BH179" s="42"/>
      <c r="BI179" s="46"/>
      <c r="BJ179" s="42"/>
      <c r="BK179" s="42"/>
      <c r="BL179" s="46"/>
      <c r="BM179" s="42"/>
      <c r="BN179" s="42"/>
      <c r="BO179" s="42"/>
    </row>
    <row r="180" spans="1:67" x14ac:dyDescent="0.25">
      <c r="A180" s="167" t="s">
        <v>571</v>
      </c>
      <c r="B180" s="50">
        <f t="shared" si="179"/>
        <v>115.2</v>
      </c>
      <c r="C180" s="50">
        <f t="shared" si="180"/>
        <v>71.667529999999999</v>
      </c>
      <c r="D180" s="42">
        <f t="shared" si="216"/>
        <v>62.211397569444436</v>
      </c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6"/>
      <c r="Q180" s="42"/>
      <c r="R180" s="42"/>
      <c r="S180" s="42"/>
      <c r="T180" s="42"/>
      <c r="U180" s="42"/>
      <c r="V180" s="46"/>
      <c r="W180" s="42"/>
      <c r="X180" s="42"/>
      <c r="Y180" s="46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>
        <v>115.2</v>
      </c>
      <c r="AY180" s="42">
        <v>71.667529999999999</v>
      </c>
      <c r="AZ180" s="42">
        <f t="shared" si="217"/>
        <v>62.211397569444436</v>
      </c>
      <c r="BA180" s="42"/>
      <c r="BB180" s="42"/>
      <c r="BC180" s="46"/>
      <c r="BD180" s="42"/>
      <c r="BE180" s="42"/>
      <c r="BF180" s="46"/>
      <c r="BG180" s="42"/>
      <c r="BH180" s="42"/>
      <c r="BI180" s="46"/>
      <c r="BJ180" s="42"/>
      <c r="BK180" s="42"/>
      <c r="BL180" s="46"/>
      <c r="BM180" s="42"/>
      <c r="BN180" s="42"/>
      <c r="BO180" s="42"/>
    </row>
    <row r="181" spans="1:67" x14ac:dyDescent="0.25">
      <c r="A181" s="167" t="s">
        <v>460</v>
      </c>
      <c r="B181" s="50">
        <f t="shared" si="179"/>
        <v>115.2</v>
      </c>
      <c r="C181" s="50">
        <f t="shared" si="180"/>
        <v>77.704949999999997</v>
      </c>
      <c r="D181" s="42">
        <f t="shared" si="216"/>
        <v>67.452213541666666</v>
      </c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6"/>
      <c r="Q181" s="42"/>
      <c r="R181" s="42"/>
      <c r="S181" s="42"/>
      <c r="T181" s="42"/>
      <c r="U181" s="42"/>
      <c r="V181" s="46"/>
      <c r="W181" s="42"/>
      <c r="X181" s="42"/>
      <c r="Y181" s="46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>
        <v>115.2</v>
      </c>
      <c r="AY181" s="42">
        <v>77.704949999999997</v>
      </c>
      <c r="AZ181" s="42">
        <f t="shared" si="217"/>
        <v>67.452213541666666</v>
      </c>
      <c r="BA181" s="42"/>
      <c r="BB181" s="42"/>
      <c r="BC181" s="46"/>
      <c r="BD181" s="42"/>
      <c r="BE181" s="42"/>
      <c r="BF181" s="46"/>
      <c r="BG181" s="42"/>
      <c r="BH181" s="42"/>
      <c r="BI181" s="46"/>
      <c r="BJ181" s="42"/>
      <c r="BK181" s="42"/>
      <c r="BL181" s="46"/>
      <c r="BM181" s="42"/>
      <c r="BN181" s="42"/>
      <c r="BO181" s="42"/>
    </row>
    <row r="182" spans="1:67" x14ac:dyDescent="0.25">
      <c r="A182" s="167" t="s">
        <v>459</v>
      </c>
      <c r="B182" s="50">
        <f t="shared" si="179"/>
        <v>115.2</v>
      </c>
      <c r="C182" s="50">
        <f t="shared" si="180"/>
        <v>67.06935</v>
      </c>
      <c r="D182" s="42">
        <f t="shared" si="216"/>
        <v>58.219921875000004</v>
      </c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6"/>
      <c r="Q182" s="42"/>
      <c r="R182" s="42"/>
      <c r="S182" s="42"/>
      <c r="T182" s="42"/>
      <c r="U182" s="42"/>
      <c r="V182" s="46"/>
      <c r="W182" s="42"/>
      <c r="X182" s="42"/>
      <c r="Y182" s="46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>
        <v>115.2</v>
      </c>
      <c r="AY182" s="42">
        <v>67.06935</v>
      </c>
      <c r="AZ182" s="42">
        <f t="shared" si="217"/>
        <v>58.219921875000004</v>
      </c>
      <c r="BA182" s="42"/>
      <c r="BB182" s="42"/>
      <c r="BC182" s="46"/>
      <c r="BD182" s="42"/>
      <c r="BE182" s="42"/>
      <c r="BF182" s="46"/>
      <c r="BG182" s="42"/>
      <c r="BH182" s="42"/>
      <c r="BI182" s="46"/>
      <c r="BJ182" s="42"/>
      <c r="BK182" s="42"/>
      <c r="BL182" s="46"/>
      <c r="BM182" s="42"/>
      <c r="BN182" s="42"/>
      <c r="BO182" s="42"/>
    </row>
    <row r="183" spans="1:67" x14ac:dyDescent="0.25">
      <c r="A183" s="167" t="s">
        <v>461</v>
      </c>
      <c r="B183" s="50">
        <f t="shared" si="179"/>
        <v>288.10000000000002</v>
      </c>
      <c r="C183" s="50">
        <f t="shared" si="180"/>
        <v>181.79595</v>
      </c>
      <c r="D183" s="42">
        <f t="shared" si="216"/>
        <v>63.101683443248866</v>
      </c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6"/>
      <c r="Q183" s="42"/>
      <c r="R183" s="42"/>
      <c r="S183" s="42"/>
      <c r="T183" s="42"/>
      <c r="U183" s="42"/>
      <c r="V183" s="46"/>
      <c r="W183" s="42"/>
      <c r="X183" s="42"/>
      <c r="Y183" s="46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>
        <v>288.10000000000002</v>
      </c>
      <c r="AY183" s="42">
        <v>181.79595</v>
      </c>
      <c r="AZ183" s="42">
        <f t="shared" si="217"/>
        <v>63.101683443248866</v>
      </c>
      <c r="BA183" s="42"/>
      <c r="BB183" s="42"/>
      <c r="BC183" s="46"/>
      <c r="BD183" s="42"/>
      <c r="BE183" s="42"/>
      <c r="BF183" s="46"/>
      <c r="BG183" s="42"/>
      <c r="BH183" s="42"/>
      <c r="BI183" s="46"/>
      <c r="BJ183" s="42"/>
      <c r="BK183" s="42"/>
      <c r="BL183" s="46"/>
      <c r="BM183" s="42"/>
      <c r="BN183" s="42"/>
      <c r="BO183" s="42"/>
    </row>
    <row r="184" spans="1:67" s="52" customFormat="1" ht="31.5" x14ac:dyDescent="0.25">
      <c r="A184" s="169" t="s">
        <v>294</v>
      </c>
      <c r="B184" s="134">
        <f t="shared" si="179"/>
        <v>382024.19579999999</v>
      </c>
      <c r="C184" s="134">
        <f t="shared" si="180"/>
        <v>271673.08868999989</v>
      </c>
      <c r="D184" s="49">
        <f t="shared" ref="D184" si="218">C184/B184*100</f>
        <v>71.114105252178348</v>
      </c>
      <c r="E184" s="48">
        <f>SUM(E185:E196)</f>
        <v>1980.5</v>
      </c>
      <c r="F184" s="48">
        <f t="shared" ref="F184:BE184" si="219">SUM(F185:F196)</f>
        <v>753.22238000000004</v>
      </c>
      <c r="G184" s="49">
        <f t="shared" si="44"/>
        <v>38.031930320626103</v>
      </c>
      <c r="H184" s="48">
        <f t="shared" si="219"/>
        <v>301.5</v>
      </c>
      <c r="I184" s="48">
        <f t="shared" si="219"/>
        <v>152.86698999999999</v>
      </c>
      <c r="J184" s="49">
        <f t="shared" si="56"/>
        <v>50.702152570480926</v>
      </c>
      <c r="K184" s="48">
        <f t="shared" si="219"/>
        <v>4944.8999999999996</v>
      </c>
      <c r="L184" s="48">
        <f t="shared" si="219"/>
        <v>3161.5192499999998</v>
      </c>
      <c r="M184" s="49">
        <f t="shared" si="57"/>
        <v>63.934948128374693</v>
      </c>
      <c r="N184" s="48">
        <f t="shared" si="219"/>
        <v>84091.393299999996</v>
      </c>
      <c r="O184" s="48">
        <f t="shared" si="219"/>
        <v>57461.648369999995</v>
      </c>
      <c r="P184" s="49">
        <f t="shared" si="30"/>
        <v>68.332377565683643</v>
      </c>
      <c r="Q184" s="48">
        <f t="shared" si="219"/>
        <v>8065.3</v>
      </c>
      <c r="R184" s="48">
        <f t="shared" si="219"/>
        <v>2756.61193</v>
      </c>
      <c r="S184" s="49">
        <f t="shared" si="45"/>
        <v>34.178665765687576</v>
      </c>
      <c r="T184" s="48">
        <f t="shared" si="219"/>
        <v>234.7</v>
      </c>
      <c r="U184" s="48">
        <f t="shared" si="219"/>
        <v>152.57166000000001</v>
      </c>
      <c r="V184" s="49">
        <f t="shared" si="46"/>
        <v>65.007098423519395</v>
      </c>
      <c r="W184" s="48">
        <f t="shared" si="219"/>
        <v>257042.4</v>
      </c>
      <c r="X184" s="48">
        <f t="shared" si="219"/>
        <v>188599.59209999998</v>
      </c>
      <c r="Y184" s="49">
        <f t="shared" si="58"/>
        <v>73.372950182537977</v>
      </c>
      <c r="Z184" s="48">
        <f t="shared" si="219"/>
        <v>1181.9000000000001</v>
      </c>
      <c r="AA184" s="48">
        <f t="shared" si="219"/>
        <v>714.63549</v>
      </c>
      <c r="AB184" s="48">
        <f t="shared" si="185"/>
        <v>60.464970809713172</v>
      </c>
      <c r="AC184" s="48">
        <f t="shared" si="219"/>
        <v>14.3</v>
      </c>
      <c r="AD184" s="48">
        <f t="shared" si="219"/>
        <v>0</v>
      </c>
      <c r="AE184" s="49"/>
      <c r="AF184" s="48">
        <f t="shared" si="219"/>
        <v>394</v>
      </c>
      <c r="AG184" s="48">
        <f t="shared" si="219"/>
        <v>204.47576000000001</v>
      </c>
      <c r="AH184" s="48">
        <f t="shared" si="219"/>
        <v>51.897401015228425</v>
      </c>
      <c r="AI184" s="48">
        <f t="shared" si="219"/>
        <v>2221.6</v>
      </c>
      <c r="AJ184" s="48">
        <f t="shared" si="219"/>
        <v>1040.74927</v>
      </c>
      <c r="AK184" s="48">
        <f t="shared" si="219"/>
        <v>46.846834263593813</v>
      </c>
      <c r="AL184" s="48">
        <f t="shared" si="219"/>
        <v>787.9</v>
      </c>
      <c r="AM184" s="48">
        <f t="shared" si="219"/>
        <v>586.08099000000004</v>
      </c>
      <c r="AN184" s="48">
        <f t="shared" si="219"/>
        <v>74.385199898464279</v>
      </c>
      <c r="AO184" s="48">
        <f t="shared" si="219"/>
        <v>394</v>
      </c>
      <c r="AP184" s="48">
        <f t="shared" ref="AP184" si="220">SUM(AP185:AP196)</f>
        <v>261.23832999999996</v>
      </c>
      <c r="AQ184" s="48">
        <f t="shared" si="219"/>
        <v>66.304144670050746</v>
      </c>
      <c r="AR184" s="48">
        <f t="shared" si="219"/>
        <v>1667.5025000000001</v>
      </c>
      <c r="AS184" s="48">
        <f t="shared" si="219"/>
        <v>1287.8</v>
      </c>
      <c r="AT184" s="49">
        <f t="shared" si="63"/>
        <v>77.229269521335041</v>
      </c>
      <c r="AU184" s="48">
        <f t="shared" si="219"/>
        <v>0</v>
      </c>
      <c r="AV184" s="48">
        <f t="shared" ref="AV184" si="221">SUM(AV185:AV196)</f>
        <v>0</v>
      </c>
      <c r="AW184" s="48">
        <f t="shared" si="219"/>
        <v>0</v>
      </c>
      <c r="AX184" s="48">
        <f t="shared" si="219"/>
        <v>1613.0000000000002</v>
      </c>
      <c r="AY184" s="48">
        <f t="shared" si="219"/>
        <v>1059.4947500000001</v>
      </c>
      <c r="AZ184" s="48">
        <f t="shared" ref="AZ184:AZ197" si="222">AY184/AX184*100</f>
        <v>65.684733415995026</v>
      </c>
      <c r="BA184" s="48">
        <f t="shared" si="219"/>
        <v>16539.3</v>
      </c>
      <c r="BB184" s="48">
        <f t="shared" si="219"/>
        <v>13120.894</v>
      </c>
      <c r="BC184" s="49">
        <f t="shared" si="35"/>
        <v>79.33161621108512</v>
      </c>
      <c r="BD184" s="48">
        <f t="shared" si="219"/>
        <v>359.3</v>
      </c>
      <c r="BE184" s="48">
        <f t="shared" si="219"/>
        <v>354</v>
      </c>
      <c r="BF184" s="49">
        <f t="shared" si="189"/>
        <v>98.524909546340098</v>
      </c>
      <c r="BG184" s="48">
        <f t="shared" ref="BG184" si="223">SUM(BG185:BG196)</f>
        <v>2.2999999999999998</v>
      </c>
      <c r="BH184" s="48">
        <f t="shared" ref="BH184" si="224">SUM(BH185:BH196)</f>
        <v>2.2999999999999998</v>
      </c>
      <c r="BI184" s="49">
        <f t="shared" ref="BI184:BI185" si="225">BH184/BG184*100</f>
        <v>100</v>
      </c>
      <c r="BJ184" s="48"/>
      <c r="BK184" s="48"/>
      <c r="BL184" s="49"/>
      <c r="BM184" s="48">
        <f>SUM(BM185:BM196)</f>
        <v>188.4</v>
      </c>
      <c r="BN184" s="48">
        <f>SUM(BN185:BN196)</f>
        <v>3.3874200000000001</v>
      </c>
      <c r="BO184" s="49">
        <f>BN184/BM184*100</f>
        <v>1.7979936305732482</v>
      </c>
    </row>
    <row r="185" spans="1:67" ht="24" customHeight="1" x14ac:dyDescent="0.25">
      <c r="A185" s="167" t="s">
        <v>269</v>
      </c>
      <c r="B185" s="50">
        <f t="shared" si="179"/>
        <v>380411.19579999999</v>
      </c>
      <c r="C185" s="50">
        <f t="shared" si="180"/>
        <v>270613.59393999993</v>
      </c>
      <c r="D185" s="46">
        <f t="shared" si="0"/>
        <v>71.137126595578479</v>
      </c>
      <c r="E185" s="46">
        <v>1980.5</v>
      </c>
      <c r="F185" s="46">
        <v>753.22238000000004</v>
      </c>
      <c r="G185" s="46">
        <f t="shared" si="44"/>
        <v>38.031930320626103</v>
      </c>
      <c r="H185" s="46">
        <v>301.5</v>
      </c>
      <c r="I185" s="46">
        <v>152.86698999999999</v>
      </c>
      <c r="J185" s="46">
        <f t="shared" si="56"/>
        <v>50.702152570480926</v>
      </c>
      <c r="K185" s="46">
        <v>4944.8999999999996</v>
      </c>
      <c r="L185" s="46">
        <v>3161.5192499999998</v>
      </c>
      <c r="M185" s="46">
        <f t="shared" si="57"/>
        <v>63.934948128374693</v>
      </c>
      <c r="N185" s="46">
        <v>84091.393299999996</v>
      </c>
      <c r="O185" s="46">
        <v>57461.648369999995</v>
      </c>
      <c r="P185" s="46">
        <f t="shared" si="30"/>
        <v>68.332377565683643</v>
      </c>
      <c r="Q185" s="46">
        <v>8065.3</v>
      </c>
      <c r="R185" s="46">
        <v>2756.61193</v>
      </c>
      <c r="S185" s="46">
        <f t="shared" si="45"/>
        <v>34.178665765687576</v>
      </c>
      <c r="T185" s="46">
        <v>234.7</v>
      </c>
      <c r="U185" s="46">
        <v>152.57166000000001</v>
      </c>
      <c r="V185" s="46">
        <f t="shared" si="46"/>
        <v>65.007098423519395</v>
      </c>
      <c r="W185" s="46">
        <v>257042.4</v>
      </c>
      <c r="X185" s="46">
        <v>188599.59209999998</v>
      </c>
      <c r="Y185" s="46">
        <f t="shared" si="58"/>
        <v>73.372950182537977</v>
      </c>
      <c r="Z185" s="46">
        <v>1181.9000000000001</v>
      </c>
      <c r="AA185" s="46">
        <v>714.63549</v>
      </c>
      <c r="AB185" s="42">
        <f t="shared" si="185"/>
        <v>60.464970809713172</v>
      </c>
      <c r="AC185" s="42">
        <v>14.3</v>
      </c>
      <c r="AD185" s="46"/>
      <c r="AE185" s="46"/>
      <c r="AF185" s="46">
        <v>394</v>
      </c>
      <c r="AG185" s="46">
        <v>204.47576000000001</v>
      </c>
      <c r="AH185" s="46">
        <f t="shared" si="59"/>
        <v>51.897401015228425</v>
      </c>
      <c r="AI185" s="46">
        <v>2221.6</v>
      </c>
      <c r="AJ185" s="46">
        <v>1040.74927</v>
      </c>
      <c r="AK185" s="46">
        <f t="shared" si="60"/>
        <v>46.846834263593813</v>
      </c>
      <c r="AL185" s="46">
        <v>787.9</v>
      </c>
      <c r="AM185" s="46">
        <v>586.08099000000004</v>
      </c>
      <c r="AN185" s="46">
        <f t="shared" si="61"/>
        <v>74.385199898464279</v>
      </c>
      <c r="AO185" s="46">
        <v>394</v>
      </c>
      <c r="AP185" s="46">
        <v>261.23832999999996</v>
      </c>
      <c r="AQ185" s="46">
        <f t="shared" si="62"/>
        <v>66.304144670050746</v>
      </c>
      <c r="AR185" s="46">
        <v>1667.5025000000001</v>
      </c>
      <c r="AS185" s="46">
        <v>1287.8</v>
      </c>
      <c r="AT185" s="46">
        <f t="shared" si="63"/>
        <v>77.229269521335041</v>
      </c>
      <c r="AU185" s="46"/>
      <c r="AV185" s="46"/>
      <c r="AW185" s="46"/>
      <c r="AX185" s="46"/>
      <c r="AY185" s="46"/>
      <c r="AZ185" s="42"/>
      <c r="BA185" s="46">
        <v>16539.3</v>
      </c>
      <c r="BB185" s="46">
        <v>13120.894</v>
      </c>
      <c r="BC185" s="46">
        <f t="shared" si="35"/>
        <v>79.33161621108512</v>
      </c>
      <c r="BD185" s="46">
        <v>359.3</v>
      </c>
      <c r="BE185" s="46">
        <v>354</v>
      </c>
      <c r="BF185" s="46">
        <f t="shared" si="189"/>
        <v>98.524909546340098</v>
      </c>
      <c r="BG185" s="46">
        <v>2.2999999999999998</v>
      </c>
      <c r="BH185" s="46">
        <v>2.2999999999999998</v>
      </c>
      <c r="BI185" s="46">
        <f t="shared" si="225"/>
        <v>100</v>
      </c>
      <c r="BJ185" s="46"/>
      <c r="BK185" s="46"/>
      <c r="BL185" s="46"/>
      <c r="BM185" s="46">
        <v>188.4</v>
      </c>
      <c r="BN185" s="46">
        <v>3.3874200000000001</v>
      </c>
      <c r="BO185" s="46">
        <f>BN185/BM185*100</f>
        <v>1.7979936305732482</v>
      </c>
    </row>
    <row r="186" spans="1:67" ht="15.75" customHeight="1" x14ac:dyDescent="0.25">
      <c r="A186" s="167" t="s">
        <v>463</v>
      </c>
      <c r="B186" s="50">
        <f t="shared" si="179"/>
        <v>115.2</v>
      </c>
      <c r="C186" s="50">
        <f t="shared" si="180"/>
        <v>73.746080000000006</v>
      </c>
      <c r="D186" s="42">
        <f t="shared" ref="D186:D196" si="226">C186/B186*100</f>
        <v>64.015694444444449</v>
      </c>
      <c r="E186" s="42"/>
      <c r="F186" s="42"/>
      <c r="G186" s="42"/>
      <c r="H186" s="42"/>
      <c r="I186" s="42"/>
      <c r="J186" s="46"/>
      <c r="K186" s="42"/>
      <c r="L186" s="42"/>
      <c r="M186" s="46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6"/>
      <c r="AU186" s="42"/>
      <c r="AV186" s="42"/>
      <c r="AW186" s="42"/>
      <c r="AX186" s="42">
        <v>115.2</v>
      </c>
      <c r="AY186" s="42">
        <v>73.746080000000006</v>
      </c>
      <c r="AZ186" s="42">
        <f t="shared" si="222"/>
        <v>64.015694444444449</v>
      </c>
      <c r="BA186" s="42"/>
      <c r="BB186" s="42"/>
      <c r="BC186" s="42"/>
      <c r="BD186" s="42"/>
      <c r="BE186" s="42"/>
      <c r="BF186" s="46"/>
      <c r="BG186" s="42"/>
      <c r="BH186" s="42"/>
      <c r="BI186" s="46"/>
      <c r="BJ186" s="42"/>
      <c r="BK186" s="42"/>
      <c r="BL186" s="46"/>
      <c r="BM186" s="42"/>
      <c r="BN186" s="42"/>
      <c r="BO186" s="42"/>
    </row>
    <row r="187" spans="1:67" ht="15.75" customHeight="1" x14ac:dyDescent="0.25">
      <c r="A187" s="167" t="s">
        <v>464</v>
      </c>
      <c r="B187" s="50">
        <f t="shared" si="179"/>
        <v>115.2</v>
      </c>
      <c r="C187" s="50">
        <f t="shared" si="180"/>
        <v>71.073719999999994</v>
      </c>
      <c r="D187" s="42">
        <f t="shared" si="226"/>
        <v>61.695937499999999</v>
      </c>
      <c r="E187" s="42"/>
      <c r="F187" s="42"/>
      <c r="G187" s="42"/>
      <c r="H187" s="42"/>
      <c r="I187" s="42"/>
      <c r="J187" s="46"/>
      <c r="K187" s="42"/>
      <c r="L187" s="42"/>
      <c r="M187" s="46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6"/>
      <c r="AU187" s="42"/>
      <c r="AV187" s="42"/>
      <c r="AW187" s="42"/>
      <c r="AX187" s="42">
        <v>115.2</v>
      </c>
      <c r="AY187" s="42">
        <v>71.073719999999994</v>
      </c>
      <c r="AZ187" s="42">
        <f t="shared" si="222"/>
        <v>61.695937499999999</v>
      </c>
      <c r="BA187" s="42"/>
      <c r="BB187" s="42"/>
      <c r="BC187" s="42"/>
      <c r="BD187" s="42"/>
      <c r="BE187" s="42"/>
      <c r="BF187" s="46"/>
      <c r="BG187" s="42"/>
      <c r="BH187" s="42"/>
      <c r="BI187" s="46"/>
      <c r="BJ187" s="42"/>
      <c r="BK187" s="42"/>
      <c r="BL187" s="46"/>
      <c r="BM187" s="42"/>
      <c r="BN187" s="42"/>
      <c r="BO187" s="42"/>
    </row>
    <row r="188" spans="1:67" ht="15.75" customHeight="1" x14ac:dyDescent="0.25">
      <c r="A188" s="167" t="s">
        <v>465</v>
      </c>
      <c r="B188" s="50">
        <f t="shared" si="179"/>
        <v>115.2</v>
      </c>
      <c r="C188" s="50">
        <f t="shared" si="180"/>
        <v>75.976690000000005</v>
      </c>
      <c r="D188" s="42">
        <f t="shared" si="226"/>
        <v>65.951987847222227</v>
      </c>
      <c r="E188" s="42"/>
      <c r="F188" s="42"/>
      <c r="G188" s="42"/>
      <c r="H188" s="42"/>
      <c r="I188" s="42"/>
      <c r="J188" s="46"/>
      <c r="K188" s="42"/>
      <c r="L188" s="42"/>
      <c r="M188" s="46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6"/>
      <c r="AU188" s="42"/>
      <c r="AV188" s="42"/>
      <c r="AW188" s="42"/>
      <c r="AX188" s="42">
        <v>115.2</v>
      </c>
      <c r="AY188" s="42">
        <v>75.976690000000005</v>
      </c>
      <c r="AZ188" s="42">
        <f t="shared" si="222"/>
        <v>65.951987847222227</v>
      </c>
      <c r="BA188" s="42"/>
      <c r="BB188" s="42"/>
      <c r="BC188" s="42"/>
      <c r="BD188" s="42"/>
      <c r="BE188" s="42"/>
      <c r="BF188" s="46"/>
      <c r="BG188" s="42"/>
      <c r="BH188" s="42"/>
      <c r="BI188" s="46"/>
      <c r="BJ188" s="42"/>
      <c r="BK188" s="42"/>
      <c r="BL188" s="46"/>
      <c r="BM188" s="42"/>
      <c r="BN188" s="42"/>
      <c r="BO188" s="42"/>
    </row>
    <row r="189" spans="1:67" ht="15.75" customHeight="1" x14ac:dyDescent="0.25">
      <c r="A189" s="167" t="s">
        <v>466</v>
      </c>
      <c r="B189" s="50">
        <f t="shared" si="179"/>
        <v>115.2</v>
      </c>
      <c r="C189" s="50">
        <f t="shared" si="180"/>
        <v>74.54413000000001</v>
      </c>
      <c r="D189" s="42">
        <f t="shared" si="226"/>
        <v>64.708446180555569</v>
      </c>
      <c r="E189" s="42"/>
      <c r="F189" s="42"/>
      <c r="G189" s="42"/>
      <c r="H189" s="42"/>
      <c r="I189" s="42"/>
      <c r="J189" s="46"/>
      <c r="K189" s="42"/>
      <c r="L189" s="42"/>
      <c r="M189" s="46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6"/>
      <c r="AU189" s="42"/>
      <c r="AV189" s="42"/>
      <c r="AW189" s="42"/>
      <c r="AX189" s="42">
        <v>115.2</v>
      </c>
      <c r="AY189" s="42">
        <v>74.54413000000001</v>
      </c>
      <c r="AZ189" s="42">
        <f t="shared" si="222"/>
        <v>64.708446180555569</v>
      </c>
      <c r="BA189" s="42"/>
      <c r="BB189" s="42"/>
      <c r="BC189" s="42"/>
      <c r="BD189" s="42"/>
      <c r="BE189" s="42"/>
      <c r="BF189" s="46"/>
      <c r="BG189" s="42"/>
      <c r="BH189" s="42"/>
      <c r="BI189" s="46"/>
      <c r="BJ189" s="42"/>
      <c r="BK189" s="42"/>
      <c r="BL189" s="46"/>
      <c r="BM189" s="42"/>
      <c r="BN189" s="42"/>
      <c r="BO189" s="42"/>
    </row>
    <row r="190" spans="1:67" ht="15.75" customHeight="1" x14ac:dyDescent="0.25">
      <c r="A190" s="167" t="s">
        <v>467</v>
      </c>
      <c r="B190" s="50">
        <f t="shared" si="179"/>
        <v>115.2</v>
      </c>
      <c r="C190" s="50">
        <f t="shared" si="180"/>
        <v>77.166380000000004</v>
      </c>
      <c r="D190" s="42">
        <f t="shared" si="226"/>
        <v>66.984704861111112</v>
      </c>
      <c r="E190" s="42"/>
      <c r="F190" s="42"/>
      <c r="G190" s="42"/>
      <c r="H190" s="42"/>
      <c r="I190" s="42"/>
      <c r="J190" s="46"/>
      <c r="K190" s="42"/>
      <c r="L190" s="42"/>
      <c r="M190" s="46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6"/>
      <c r="AU190" s="42"/>
      <c r="AV190" s="42"/>
      <c r="AW190" s="42"/>
      <c r="AX190" s="42">
        <v>115.2</v>
      </c>
      <c r="AY190" s="42">
        <v>77.166380000000004</v>
      </c>
      <c r="AZ190" s="42">
        <f t="shared" si="222"/>
        <v>66.984704861111112</v>
      </c>
      <c r="BA190" s="42"/>
      <c r="BB190" s="42"/>
      <c r="BC190" s="42"/>
      <c r="BD190" s="42"/>
      <c r="BE190" s="42"/>
      <c r="BF190" s="46"/>
      <c r="BG190" s="42"/>
      <c r="BH190" s="42"/>
      <c r="BI190" s="46"/>
      <c r="BJ190" s="42"/>
      <c r="BK190" s="42"/>
      <c r="BL190" s="46"/>
      <c r="BM190" s="42"/>
      <c r="BN190" s="42"/>
      <c r="BO190" s="42"/>
    </row>
    <row r="191" spans="1:67" ht="15.75" customHeight="1" x14ac:dyDescent="0.25">
      <c r="A191" s="167" t="s">
        <v>468</v>
      </c>
      <c r="B191" s="50">
        <f t="shared" si="179"/>
        <v>115.2</v>
      </c>
      <c r="C191" s="50">
        <f t="shared" si="180"/>
        <v>75.650399999999991</v>
      </c>
      <c r="D191" s="42">
        <f t="shared" si="226"/>
        <v>65.668749999999989</v>
      </c>
      <c r="E191" s="42"/>
      <c r="F191" s="42"/>
      <c r="G191" s="42"/>
      <c r="H191" s="42"/>
      <c r="I191" s="42"/>
      <c r="J191" s="46"/>
      <c r="K191" s="42"/>
      <c r="L191" s="42"/>
      <c r="M191" s="46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6"/>
      <c r="AU191" s="42"/>
      <c r="AV191" s="42"/>
      <c r="AW191" s="42"/>
      <c r="AX191" s="42">
        <v>115.2</v>
      </c>
      <c r="AY191" s="42">
        <v>75.650399999999991</v>
      </c>
      <c r="AZ191" s="42">
        <f t="shared" si="222"/>
        <v>65.668749999999989</v>
      </c>
      <c r="BA191" s="42"/>
      <c r="BB191" s="42"/>
      <c r="BC191" s="42"/>
      <c r="BD191" s="42"/>
      <c r="BE191" s="42"/>
      <c r="BF191" s="46"/>
      <c r="BG191" s="42"/>
      <c r="BH191" s="42"/>
      <c r="BI191" s="46"/>
      <c r="BJ191" s="42"/>
      <c r="BK191" s="42"/>
      <c r="BL191" s="46"/>
      <c r="BM191" s="42"/>
      <c r="BN191" s="42"/>
      <c r="BO191" s="42"/>
    </row>
    <row r="192" spans="1:67" ht="15.75" customHeight="1" x14ac:dyDescent="0.25">
      <c r="A192" s="167" t="s">
        <v>469</v>
      </c>
      <c r="B192" s="50">
        <f t="shared" si="179"/>
        <v>115.2</v>
      </c>
      <c r="C192" s="50">
        <f t="shared" si="180"/>
        <v>74.87021</v>
      </c>
      <c r="D192" s="42">
        <f t="shared" si="226"/>
        <v>64.991501736111118</v>
      </c>
      <c r="E192" s="42"/>
      <c r="F192" s="42"/>
      <c r="G192" s="42"/>
      <c r="H192" s="42"/>
      <c r="I192" s="42"/>
      <c r="J192" s="46"/>
      <c r="K192" s="42"/>
      <c r="L192" s="42"/>
      <c r="M192" s="46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6"/>
      <c r="AU192" s="42"/>
      <c r="AV192" s="42"/>
      <c r="AW192" s="42"/>
      <c r="AX192" s="42">
        <v>115.2</v>
      </c>
      <c r="AY192" s="42">
        <v>74.87021</v>
      </c>
      <c r="AZ192" s="42">
        <f t="shared" si="222"/>
        <v>64.991501736111118</v>
      </c>
      <c r="BA192" s="42"/>
      <c r="BB192" s="42"/>
      <c r="BC192" s="42"/>
      <c r="BD192" s="42"/>
      <c r="BE192" s="42"/>
      <c r="BF192" s="46"/>
      <c r="BG192" s="42"/>
      <c r="BH192" s="42"/>
      <c r="BI192" s="46"/>
      <c r="BJ192" s="42"/>
      <c r="BK192" s="42"/>
      <c r="BL192" s="46"/>
      <c r="BM192" s="42"/>
      <c r="BN192" s="42"/>
      <c r="BO192" s="42"/>
    </row>
    <row r="193" spans="1:67" ht="15.75" customHeight="1" x14ac:dyDescent="0.25">
      <c r="A193" s="167" t="s">
        <v>470</v>
      </c>
      <c r="B193" s="50">
        <f t="shared" si="179"/>
        <v>115.2</v>
      </c>
      <c r="C193" s="50">
        <f t="shared" si="180"/>
        <v>81.580730000000003</v>
      </c>
      <c r="D193" s="42">
        <f t="shared" si="226"/>
        <v>70.816605902777781</v>
      </c>
      <c r="E193" s="42"/>
      <c r="F193" s="42"/>
      <c r="G193" s="42"/>
      <c r="H193" s="42"/>
      <c r="I193" s="42"/>
      <c r="J193" s="46"/>
      <c r="K193" s="42"/>
      <c r="L193" s="42"/>
      <c r="M193" s="46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6"/>
      <c r="AU193" s="42"/>
      <c r="AV193" s="42"/>
      <c r="AW193" s="42"/>
      <c r="AX193" s="42">
        <v>115.2</v>
      </c>
      <c r="AY193" s="42">
        <v>81.580730000000003</v>
      </c>
      <c r="AZ193" s="42">
        <f t="shared" si="222"/>
        <v>70.816605902777781</v>
      </c>
      <c r="BA193" s="42"/>
      <c r="BB193" s="42"/>
      <c r="BC193" s="42"/>
      <c r="BD193" s="42"/>
      <c r="BE193" s="42"/>
      <c r="BF193" s="46"/>
      <c r="BG193" s="42"/>
      <c r="BH193" s="42"/>
      <c r="BI193" s="46"/>
      <c r="BJ193" s="42"/>
      <c r="BK193" s="42"/>
      <c r="BL193" s="46"/>
      <c r="BM193" s="42"/>
      <c r="BN193" s="42"/>
      <c r="BO193" s="42"/>
    </row>
    <row r="194" spans="1:67" ht="15.75" customHeight="1" x14ac:dyDescent="0.25">
      <c r="A194" s="167" t="s">
        <v>320</v>
      </c>
      <c r="B194" s="50">
        <f t="shared" si="179"/>
        <v>288.10000000000002</v>
      </c>
      <c r="C194" s="50">
        <f t="shared" si="180"/>
        <v>190.93292000000002</v>
      </c>
      <c r="D194" s="42">
        <f t="shared" si="226"/>
        <v>66.27314127039223</v>
      </c>
      <c r="E194" s="42"/>
      <c r="F194" s="42"/>
      <c r="G194" s="42"/>
      <c r="H194" s="42"/>
      <c r="I194" s="42"/>
      <c r="J194" s="46"/>
      <c r="K194" s="42"/>
      <c r="L194" s="42"/>
      <c r="M194" s="46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6"/>
      <c r="AU194" s="42"/>
      <c r="AV194" s="42"/>
      <c r="AW194" s="42"/>
      <c r="AX194" s="42">
        <v>288.10000000000002</v>
      </c>
      <c r="AY194" s="42">
        <v>190.93292000000002</v>
      </c>
      <c r="AZ194" s="42">
        <f t="shared" si="222"/>
        <v>66.27314127039223</v>
      </c>
      <c r="BA194" s="42"/>
      <c r="BB194" s="42"/>
      <c r="BC194" s="42"/>
      <c r="BD194" s="42"/>
      <c r="BE194" s="42"/>
      <c r="BF194" s="46"/>
      <c r="BG194" s="42"/>
      <c r="BH194" s="42"/>
      <c r="BI194" s="46"/>
      <c r="BJ194" s="42"/>
      <c r="BK194" s="42"/>
      <c r="BL194" s="46"/>
      <c r="BM194" s="42"/>
      <c r="BN194" s="42"/>
      <c r="BO194" s="42"/>
    </row>
    <row r="195" spans="1:67" ht="15.75" customHeight="1" x14ac:dyDescent="0.25">
      <c r="A195" s="167" t="s">
        <v>471</v>
      </c>
      <c r="B195" s="50">
        <f t="shared" si="179"/>
        <v>288.10000000000002</v>
      </c>
      <c r="C195" s="50">
        <f t="shared" si="180"/>
        <v>184.93470000000002</v>
      </c>
      <c r="D195" s="42">
        <f t="shared" si="226"/>
        <v>64.19114890662965</v>
      </c>
      <c r="E195" s="42"/>
      <c r="F195" s="42"/>
      <c r="G195" s="42"/>
      <c r="H195" s="42"/>
      <c r="I195" s="42"/>
      <c r="J195" s="46"/>
      <c r="K195" s="42"/>
      <c r="L195" s="42"/>
      <c r="M195" s="46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6"/>
      <c r="AU195" s="42"/>
      <c r="AV195" s="42"/>
      <c r="AW195" s="42"/>
      <c r="AX195" s="42">
        <v>288.10000000000002</v>
      </c>
      <c r="AY195" s="42">
        <v>184.93470000000002</v>
      </c>
      <c r="AZ195" s="42">
        <f t="shared" si="222"/>
        <v>64.19114890662965</v>
      </c>
      <c r="BA195" s="42"/>
      <c r="BB195" s="42"/>
      <c r="BC195" s="42"/>
      <c r="BD195" s="42"/>
      <c r="BE195" s="42"/>
      <c r="BF195" s="46"/>
      <c r="BG195" s="42"/>
      <c r="BH195" s="42"/>
      <c r="BI195" s="46"/>
      <c r="BJ195" s="42"/>
      <c r="BK195" s="42"/>
      <c r="BL195" s="46"/>
      <c r="BM195" s="42"/>
      <c r="BN195" s="42"/>
      <c r="BO195" s="42"/>
    </row>
    <row r="196" spans="1:67" ht="15.75" customHeight="1" x14ac:dyDescent="0.25">
      <c r="A196" s="167" t="s">
        <v>472</v>
      </c>
      <c r="B196" s="50">
        <f t="shared" si="179"/>
        <v>115.2</v>
      </c>
      <c r="C196" s="50">
        <f t="shared" si="180"/>
        <v>79.018789999999996</v>
      </c>
      <c r="D196" s="42">
        <f t="shared" si="226"/>
        <v>68.592699652777782</v>
      </c>
      <c r="E196" s="42"/>
      <c r="F196" s="42"/>
      <c r="G196" s="46"/>
      <c r="H196" s="42"/>
      <c r="I196" s="42"/>
      <c r="J196" s="46"/>
      <c r="K196" s="42"/>
      <c r="L196" s="42"/>
      <c r="M196" s="46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6"/>
      <c r="AU196" s="42"/>
      <c r="AV196" s="42"/>
      <c r="AW196" s="42"/>
      <c r="AX196" s="42">
        <v>115.2</v>
      </c>
      <c r="AY196" s="42">
        <v>79.018789999999996</v>
      </c>
      <c r="AZ196" s="42">
        <f t="shared" si="222"/>
        <v>68.592699652777782</v>
      </c>
      <c r="BA196" s="42"/>
      <c r="BB196" s="42"/>
      <c r="BC196" s="42"/>
      <c r="BD196" s="42"/>
      <c r="BE196" s="42"/>
      <c r="BF196" s="46"/>
      <c r="BG196" s="42"/>
      <c r="BH196" s="42"/>
      <c r="BI196" s="46"/>
      <c r="BJ196" s="42"/>
      <c r="BK196" s="42"/>
      <c r="BL196" s="46"/>
      <c r="BM196" s="42"/>
      <c r="BN196" s="42"/>
      <c r="BO196" s="46"/>
    </row>
    <row r="197" spans="1:67" s="52" customFormat="1" ht="30.75" customHeight="1" x14ac:dyDescent="0.25">
      <c r="A197" s="169" t="s">
        <v>296</v>
      </c>
      <c r="B197" s="134">
        <f t="shared" si="179"/>
        <v>135010.94280000002</v>
      </c>
      <c r="C197" s="134">
        <f t="shared" si="180"/>
        <v>96483.640129999985</v>
      </c>
      <c r="D197" s="49">
        <f t="shared" ref="D197" si="227">C197/B197*100</f>
        <v>71.463570381052094</v>
      </c>
      <c r="E197" s="49">
        <f>SUM(E198:E200)</f>
        <v>336.9</v>
      </c>
      <c r="F197" s="49">
        <f t="shared" ref="F197:BE197" si="228">SUM(F198:F200)</f>
        <v>244.74700000000001</v>
      </c>
      <c r="G197" s="49">
        <f t="shared" si="44"/>
        <v>72.646779459780362</v>
      </c>
      <c r="H197" s="49">
        <f t="shared" si="228"/>
        <v>66.900000000000006</v>
      </c>
      <c r="I197" s="49">
        <f t="shared" si="228"/>
        <v>41.733080000000001</v>
      </c>
      <c r="J197" s="49">
        <f t="shared" si="56"/>
        <v>62.381285500747389</v>
      </c>
      <c r="K197" s="49">
        <f t="shared" si="228"/>
        <v>846.1</v>
      </c>
      <c r="L197" s="49">
        <f t="shared" si="228"/>
        <v>573.14966000000004</v>
      </c>
      <c r="M197" s="49">
        <f t="shared" si="57"/>
        <v>67.74017964779577</v>
      </c>
      <c r="N197" s="49">
        <f t="shared" si="228"/>
        <v>17349.142800000001</v>
      </c>
      <c r="O197" s="49">
        <f t="shared" si="228"/>
        <v>11833.10124</v>
      </c>
      <c r="P197" s="49">
        <f t="shared" si="30"/>
        <v>68.205682415617673</v>
      </c>
      <c r="Q197" s="49">
        <f t="shared" si="228"/>
        <v>2274.8000000000002</v>
      </c>
      <c r="R197" s="49">
        <f t="shared" si="228"/>
        <v>1279.607</v>
      </c>
      <c r="S197" s="49">
        <f t="shared" si="45"/>
        <v>56.251406717074026</v>
      </c>
      <c r="T197" s="49">
        <f t="shared" si="228"/>
        <v>59.4</v>
      </c>
      <c r="U197" s="49">
        <f t="shared" si="228"/>
        <v>28.265349999999998</v>
      </c>
      <c r="V197" s="49">
        <f t="shared" si="46"/>
        <v>47.58476430976431</v>
      </c>
      <c r="W197" s="49">
        <f t="shared" si="228"/>
        <v>102665.7</v>
      </c>
      <c r="X197" s="49">
        <f t="shared" si="228"/>
        <v>75549.117069999993</v>
      </c>
      <c r="Y197" s="49">
        <f t="shared" si="58"/>
        <v>73.587495210182169</v>
      </c>
      <c r="Z197" s="49">
        <f t="shared" si="228"/>
        <v>394</v>
      </c>
      <c r="AA197" s="49">
        <f t="shared" si="228"/>
        <v>290.30880999999999</v>
      </c>
      <c r="AB197" s="48">
        <f t="shared" si="185"/>
        <v>73.682439086294409</v>
      </c>
      <c r="AC197" s="49">
        <f t="shared" si="228"/>
        <v>0</v>
      </c>
      <c r="AD197" s="49">
        <f t="shared" si="228"/>
        <v>0</v>
      </c>
      <c r="AE197" s="49">
        <f t="shared" si="228"/>
        <v>0</v>
      </c>
      <c r="AF197" s="49">
        <f t="shared" si="228"/>
        <v>394</v>
      </c>
      <c r="AG197" s="49">
        <f t="shared" si="228"/>
        <v>280.04940000000005</v>
      </c>
      <c r="AH197" s="49">
        <f t="shared" si="228"/>
        <v>71.078527918781745</v>
      </c>
      <c r="AI197" s="49">
        <f t="shared" si="228"/>
        <v>1263.7</v>
      </c>
      <c r="AJ197" s="49">
        <f t="shared" si="228"/>
        <v>561.87248</v>
      </c>
      <c r="AK197" s="49">
        <f t="shared" si="228"/>
        <v>44.462489514916513</v>
      </c>
      <c r="AL197" s="49">
        <f t="shared" si="228"/>
        <v>394</v>
      </c>
      <c r="AM197" s="49">
        <f t="shared" si="228"/>
        <v>253.82727</v>
      </c>
      <c r="AN197" s="49">
        <f t="shared" si="228"/>
        <v>64.423164974619283</v>
      </c>
      <c r="AO197" s="49">
        <f t="shared" si="228"/>
        <v>394</v>
      </c>
      <c r="AP197" s="49">
        <f t="shared" ref="AP197" si="229">SUM(AP198:AP200)</f>
        <v>275.41347999999999</v>
      </c>
      <c r="AQ197" s="49">
        <f t="shared" si="228"/>
        <v>69.90189847715736</v>
      </c>
      <c r="AR197" s="49">
        <f t="shared" si="228"/>
        <v>568.1</v>
      </c>
      <c r="AS197" s="49">
        <f t="shared" si="228"/>
        <v>425.7</v>
      </c>
      <c r="AT197" s="49">
        <f t="shared" si="63"/>
        <v>74.933990494631217</v>
      </c>
      <c r="AU197" s="49">
        <f t="shared" si="228"/>
        <v>0</v>
      </c>
      <c r="AV197" s="49">
        <f t="shared" ref="AV197" si="230">SUM(AV198:AV200)</f>
        <v>0</v>
      </c>
      <c r="AW197" s="49">
        <f t="shared" si="228"/>
        <v>0</v>
      </c>
      <c r="AX197" s="49">
        <f t="shared" si="228"/>
        <v>864.7</v>
      </c>
      <c r="AY197" s="49">
        <f t="shared" si="228"/>
        <v>544.91146000000003</v>
      </c>
      <c r="AZ197" s="48">
        <f t="shared" si="222"/>
        <v>63.017400254423492</v>
      </c>
      <c r="BA197" s="49">
        <f t="shared" si="228"/>
        <v>6537</v>
      </c>
      <c r="BB197" s="49">
        <f t="shared" si="228"/>
        <v>4217.10095</v>
      </c>
      <c r="BC197" s="49">
        <f t="shared" si="35"/>
        <v>64.511258222426193</v>
      </c>
      <c r="BD197" s="49">
        <f t="shared" si="228"/>
        <v>561.4</v>
      </c>
      <c r="BE197" s="49">
        <f t="shared" si="228"/>
        <v>73.75</v>
      </c>
      <c r="BF197" s="49">
        <f t="shared" si="189"/>
        <v>13.136800855005346</v>
      </c>
      <c r="BG197" s="49">
        <f t="shared" ref="BG197" si="231">SUM(BG198:BG200)</f>
        <v>1.2</v>
      </c>
      <c r="BH197" s="49">
        <f t="shared" ref="BH197" si="232">SUM(BH198:BH200)</f>
        <v>1.2</v>
      </c>
      <c r="BI197" s="49">
        <f t="shared" ref="BI197:BI198" si="233">BH197/BG197*100</f>
        <v>100</v>
      </c>
      <c r="BJ197" s="49"/>
      <c r="BK197" s="49"/>
      <c r="BL197" s="49"/>
      <c r="BM197" s="49">
        <f>SUM(BM198:BM200)</f>
        <v>39.9</v>
      </c>
      <c r="BN197" s="49">
        <f>SUM(BN198:BN200)</f>
        <v>9.7858799999999988</v>
      </c>
      <c r="BO197" s="49">
        <f>BN197/BM197*100</f>
        <v>24.526015037593982</v>
      </c>
    </row>
    <row r="198" spans="1:67" ht="31.5" x14ac:dyDescent="0.25">
      <c r="A198" s="167" t="s">
        <v>270</v>
      </c>
      <c r="B198" s="50">
        <f t="shared" si="179"/>
        <v>134146.24280000001</v>
      </c>
      <c r="C198" s="50">
        <f t="shared" si="180"/>
        <v>95938.728669999982</v>
      </c>
      <c r="D198" s="46">
        <f t="shared" si="0"/>
        <v>71.518013973030918</v>
      </c>
      <c r="E198" s="46">
        <v>336.9</v>
      </c>
      <c r="F198" s="46">
        <v>244.74700000000001</v>
      </c>
      <c r="G198" s="46">
        <f t="shared" si="44"/>
        <v>72.646779459780362</v>
      </c>
      <c r="H198" s="46">
        <v>66.900000000000006</v>
      </c>
      <c r="I198" s="46">
        <v>41.733080000000001</v>
      </c>
      <c r="J198" s="46">
        <f t="shared" si="56"/>
        <v>62.381285500747389</v>
      </c>
      <c r="K198" s="46">
        <v>846.1</v>
      </c>
      <c r="L198" s="46">
        <v>573.14966000000004</v>
      </c>
      <c r="M198" s="46">
        <f t="shared" si="57"/>
        <v>67.74017964779577</v>
      </c>
      <c r="N198" s="46">
        <v>17349.142800000001</v>
      </c>
      <c r="O198" s="46">
        <v>11833.10124</v>
      </c>
      <c r="P198" s="46">
        <f t="shared" si="30"/>
        <v>68.205682415617673</v>
      </c>
      <c r="Q198" s="46">
        <v>2274.8000000000002</v>
      </c>
      <c r="R198" s="46">
        <v>1279.607</v>
      </c>
      <c r="S198" s="46">
        <f t="shared" si="45"/>
        <v>56.251406717074026</v>
      </c>
      <c r="T198" s="46">
        <v>59.4</v>
      </c>
      <c r="U198" s="46">
        <v>28.265349999999998</v>
      </c>
      <c r="V198" s="46">
        <f t="shared" si="46"/>
        <v>47.58476430976431</v>
      </c>
      <c r="W198" s="46">
        <v>102665.7</v>
      </c>
      <c r="X198" s="46">
        <v>75549.117069999993</v>
      </c>
      <c r="Y198" s="46">
        <f t="shared" si="58"/>
        <v>73.587495210182169</v>
      </c>
      <c r="Z198" s="46">
        <v>394</v>
      </c>
      <c r="AA198" s="46">
        <v>290.30880999999999</v>
      </c>
      <c r="AB198" s="42">
        <f t="shared" si="185"/>
        <v>73.682439086294409</v>
      </c>
      <c r="AC198" s="46"/>
      <c r="AD198" s="46"/>
      <c r="AE198" s="46"/>
      <c r="AF198" s="46">
        <v>394</v>
      </c>
      <c r="AG198" s="46">
        <v>280.04940000000005</v>
      </c>
      <c r="AH198" s="46">
        <f t="shared" si="59"/>
        <v>71.078527918781745</v>
      </c>
      <c r="AI198" s="46">
        <v>1263.7</v>
      </c>
      <c r="AJ198" s="46">
        <v>561.87248</v>
      </c>
      <c r="AK198" s="46">
        <f t="shared" si="60"/>
        <v>44.462489514916513</v>
      </c>
      <c r="AL198" s="46">
        <v>394</v>
      </c>
      <c r="AM198" s="46">
        <v>253.82727</v>
      </c>
      <c r="AN198" s="46">
        <f t="shared" si="61"/>
        <v>64.423164974619283</v>
      </c>
      <c r="AO198" s="46">
        <v>394</v>
      </c>
      <c r="AP198" s="46">
        <v>275.41347999999999</v>
      </c>
      <c r="AQ198" s="46">
        <f t="shared" si="62"/>
        <v>69.90189847715736</v>
      </c>
      <c r="AR198" s="46">
        <v>568.1</v>
      </c>
      <c r="AS198" s="46">
        <v>425.7</v>
      </c>
      <c r="AT198" s="46">
        <f t="shared" si="63"/>
        <v>74.933990494631217</v>
      </c>
      <c r="AU198" s="46"/>
      <c r="AV198" s="46"/>
      <c r="AW198" s="46"/>
      <c r="AX198" s="46"/>
      <c r="AY198" s="46"/>
      <c r="AZ198" s="42"/>
      <c r="BA198" s="46">
        <v>6537</v>
      </c>
      <c r="BB198" s="46">
        <v>4217.10095</v>
      </c>
      <c r="BC198" s="46">
        <f t="shared" si="35"/>
        <v>64.511258222426193</v>
      </c>
      <c r="BD198" s="46">
        <v>561.4</v>
      </c>
      <c r="BE198" s="46">
        <v>73.75</v>
      </c>
      <c r="BF198" s="46">
        <f t="shared" si="189"/>
        <v>13.136800855005346</v>
      </c>
      <c r="BG198" s="46">
        <v>1.2</v>
      </c>
      <c r="BH198" s="46">
        <v>1.2</v>
      </c>
      <c r="BI198" s="46">
        <f t="shared" si="233"/>
        <v>100</v>
      </c>
      <c r="BJ198" s="46"/>
      <c r="BK198" s="46"/>
      <c r="BL198" s="46"/>
      <c r="BM198" s="46">
        <v>39.9</v>
      </c>
      <c r="BN198" s="46">
        <v>9.7858799999999988</v>
      </c>
      <c r="BO198" s="46">
        <f>BN198/BM198*100</f>
        <v>24.526015037593982</v>
      </c>
    </row>
    <row r="199" spans="1:67" x14ac:dyDescent="0.25">
      <c r="A199" s="167" t="s">
        <v>295</v>
      </c>
      <c r="B199" s="50">
        <f t="shared" si="179"/>
        <v>576.6</v>
      </c>
      <c r="C199" s="50">
        <f t="shared" si="180"/>
        <v>367.22910999999999</v>
      </c>
      <c r="D199" s="42">
        <f>C199/B199*100</f>
        <v>63.688711411723901</v>
      </c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6"/>
      <c r="Q199" s="42"/>
      <c r="R199" s="42"/>
      <c r="S199" s="42"/>
      <c r="T199" s="42"/>
      <c r="U199" s="42"/>
      <c r="V199" s="46"/>
      <c r="W199" s="42"/>
      <c r="X199" s="42"/>
      <c r="Y199" s="46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>
        <v>576.6</v>
      </c>
      <c r="AY199" s="42">
        <v>367.22910999999999</v>
      </c>
      <c r="AZ199" s="42">
        <f>AY199/AX199*100</f>
        <v>63.688711411723901</v>
      </c>
      <c r="BA199" s="42"/>
      <c r="BB199" s="42"/>
      <c r="BC199" s="46"/>
      <c r="BD199" s="42"/>
      <c r="BE199" s="42"/>
      <c r="BF199" s="46"/>
      <c r="BG199" s="42"/>
      <c r="BH199" s="42"/>
      <c r="BI199" s="46"/>
      <c r="BJ199" s="42"/>
      <c r="BK199" s="42"/>
      <c r="BL199" s="46"/>
      <c r="BM199" s="42"/>
      <c r="BN199" s="42"/>
      <c r="BO199" s="42"/>
    </row>
    <row r="200" spans="1:67" x14ac:dyDescent="0.25">
      <c r="A200" s="167" t="s">
        <v>473</v>
      </c>
      <c r="B200" s="50">
        <f t="shared" si="179"/>
        <v>288.10000000000002</v>
      </c>
      <c r="C200" s="50">
        <f t="shared" si="180"/>
        <v>177.68235000000001</v>
      </c>
      <c r="D200" s="42">
        <f>C200/B200*100</f>
        <v>61.673845886844845</v>
      </c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6"/>
      <c r="Q200" s="42"/>
      <c r="R200" s="42"/>
      <c r="S200" s="42"/>
      <c r="T200" s="42"/>
      <c r="U200" s="42"/>
      <c r="V200" s="46"/>
      <c r="W200" s="42"/>
      <c r="X200" s="42"/>
      <c r="Y200" s="46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>
        <v>288.10000000000002</v>
      </c>
      <c r="AY200" s="42">
        <v>177.68235000000001</v>
      </c>
      <c r="AZ200" s="42">
        <f>AY200/AX200*100</f>
        <v>61.673845886844845</v>
      </c>
      <c r="BA200" s="42"/>
      <c r="BB200" s="42"/>
      <c r="BC200" s="46"/>
      <c r="BD200" s="42"/>
      <c r="BE200" s="42"/>
      <c r="BF200" s="46"/>
      <c r="BG200" s="42"/>
      <c r="BH200" s="42"/>
      <c r="BI200" s="46"/>
      <c r="BJ200" s="42"/>
      <c r="BK200" s="42"/>
      <c r="BL200" s="46"/>
      <c r="BM200" s="42"/>
      <c r="BN200" s="42"/>
      <c r="BO200" s="42"/>
    </row>
    <row r="201" spans="1:67" s="52" customFormat="1" ht="31.5" x14ac:dyDescent="0.25">
      <c r="A201" s="169" t="s">
        <v>298</v>
      </c>
      <c r="B201" s="134">
        <f t="shared" si="179"/>
        <v>253336.38589999994</v>
      </c>
      <c r="C201" s="134">
        <f t="shared" si="180"/>
        <v>182344.75786999997</v>
      </c>
      <c r="D201" s="49">
        <f t="shared" ref="D201" si="234">C201/B201*100</f>
        <v>71.977326597679237</v>
      </c>
      <c r="E201" s="49">
        <f>SUM(E202:E212)</f>
        <v>521.4</v>
      </c>
      <c r="F201" s="49">
        <f t="shared" ref="F201:BE201" si="235">SUM(F202:F212)</f>
        <v>390.65</v>
      </c>
      <c r="G201" s="49">
        <f t="shared" si="44"/>
        <v>74.923283467587268</v>
      </c>
      <c r="H201" s="49">
        <f t="shared" si="235"/>
        <v>101.6</v>
      </c>
      <c r="I201" s="49">
        <f t="shared" si="235"/>
        <v>56.195169999999997</v>
      </c>
      <c r="J201" s="49">
        <f t="shared" si="56"/>
        <v>55.31020669291339</v>
      </c>
      <c r="K201" s="49">
        <f>SUM(K202:K212)</f>
        <v>1075</v>
      </c>
      <c r="L201" s="49">
        <f>SUM(L202:L212)</f>
        <v>782.11295999999993</v>
      </c>
      <c r="M201" s="49">
        <f t="shared" si="57"/>
        <v>72.754693953488371</v>
      </c>
      <c r="N201" s="49">
        <f t="shared" si="235"/>
        <v>25851.998100000001</v>
      </c>
      <c r="O201" s="49">
        <f t="shared" si="235"/>
        <v>17919.501410000001</v>
      </c>
      <c r="P201" s="49">
        <f t="shared" si="30"/>
        <v>69.315730802254706</v>
      </c>
      <c r="Q201" s="49">
        <f t="shared" si="235"/>
        <v>1753</v>
      </c>
      <c r="R201" s="49">
        <f t="shared" si="235"/>
        <v>1333.7049999999999</v>
      </c>
      <c r="S201" s="49">
        <f t="shared" si="45"/>
        <v>76.081289218482596</v>
      </c>
      <c r="T201" s="49">
        <f t="shared" si="235"/>
        <v>116.8</v>
      </c>
      <c r="U201" s="49">
        <f t="shared" si="235"/>
        <v>61.214220000000005</v>
      </c>
      <c r="V201" s="49">
        <f t="shared" si="46"/>
        <v>52.409434931506858</v>
      </c>
      <c r="W201" s="49">
        <f t="shared" si="235"/>
        <v>201916.9</v>
      </c>
      <c r="X201" s="49">
        <f t="shared" si="235"/>
        <v>144256.53894999999</v>
      </c>
      <c r="Y201" s="49">
        <f t="shared" si="58"/>
        <v>71.443519066507051</v>
      </c>
      <c r="Z201" s="49">
        <f t="shared" si="235"/>
        <v>394</v>
      </c>
      <c r="AA201" s="49">
        <f t="shared" si="235"/>
        <v>281.05748</v>
      </c>
      <c r="AB201" s="48">
        <f t="shared" si="185"/>
        <v>71.334385786802031</v>
      </c>
      <c r="AC201" s="49">
        <f t="shared" si="235"/>
        <v>0</v>
      </c>
      <c r="AD201" s="49">
        <f t="shared" si="235"/>
        <v>0</v>
      </c>
      <c r="AE201" s="49">
        <f t="shared" si="235"/>
        <v>0</v>
      </c>
      <c r="AF201" s="49">
        <f t="shared" si="235"/>
        <v>394</v>
      </c>
      <c r="AG201" s="49">
        <f t="shared" si="235"/>
        <v>206.95678000000001</v>
      </c>
      <c r="AH201" s="49">
        <f t="shared" si="235"/>
        <v>52.527101522842642</v>
      </c>
      <c r="AI201" s="49">
        <f t="shared" si="235"/>
        <v>729.4</v>
      </c>
      <c r="AJ201" s="49">
        <f t="shared" si="235"/>
        <v>429.18503000000004</v>
      </c>
      <c r="AK201" s="49">
        <f t="shared" si="235"/>
        <v>58.840832190841795</v>
      </c>
      <c r="AL201" s="49">
        <f t="shared" si="235"/>
        <v>394</v>
      </c>
      <c r="AM201" s="49">
        <f t="shared" si="235"/>
        <v>242.02473999999998</v>
      </c>
      <c r="AN201" s="49">
        <f t="shared" si="235"/>
        <v>61.427598984771571</v>
      </c>
      <c r="AO201" s="49">
        <f t="shared" si="235"/>
        <v>394</v>
      </c>
      <c r="AP201" s="49">
        <f t="shared" ref="AP201" si="236">SUM(AP202:AP212)</f>
        <v>293.54477000000003</v>
      </c>
      <c r="AQ201" s="49">
        <f t="shared" si="235"/>
        <v>74.503748730964475</v>
      </c>
      <c r="AR201" s="49">
        <f t="shared" si="235"/>
        <v>1027.3878</v>
      </c>
      <c r="AS201" s="49">
        <f t="shared" si="235"/>
        <v>779.2</v>
      </c>
      <c r="AT201" s="49">
        <f t="shared" si="63"/>
        <v>75.842831694127582</v>
      </c>
      <c r="AU201" s="49">
        <f t="shared" si="235"/>
        <v>0</v>
      </c>
      <c r="AV201" s="49">
        <f t="shared" ref="AV201" si="237">SUM(AV202:AV212)</f>
        <v>0</v>
      </c>
      <c r="AW201" s="49">
        <f t="shared" si="235"/>
        <v>0</v>
      </c>
      <c r="AX201" s="49">
        <f t="shared" si="235"/>
        <v>1497.8000000000002</v>
      </c>
      <c r="AY201" s="49">
        <f t="shared" si="235"/>
        <v>954.22136000000012</v>
      </c>
      <c r="AZ201" s="48">
        <f t="shared" ref="AZ201:AZ212" si="238">AY201/AX201*100</f>
        <v>63.708196020830556</v>
      </c>
      <c r="BA201" s="49">
        <f t="shared" si="235"/>
        <v>17090.5</v>
      </c>
      <c r="BB201" s="49">
        <f t="shared" si="235"/>
        <v>14306.8</v>
      </c>
      <c r="BC201" s="49">
        <f t="shared" si="35"/>
        <v>83.712003744770485</v>
      </c>
      <c r="BD201" s="49">
        <f t="shared" si="235"/>
        <v>37.4</v>
      </c>
      <c r="BE201" s="49">
        <f t="shared" si="235"/>
        <v>36.875</v>
      </c>
      <c r="BF201" s="49">
        <f t="shared" si="189"/>
        <v>98.596256684491976</v>
      </c>
      <c r="BG201" s="49">
        <f t="shared" ref="BG201" si="239">SUM(BG202:BG212)</f>
        <v>1.9</v>
      </c>
      <c r="BH201" s="49">
        <f t="shared" ref="BH201" si="240">SUM(BH202:BH212)</f>
        <v>1.9</v>
      </c>
      <c r="BI201" s="49">
        <f t="shared" ref="BI201:BI202" si="241">BH201/BG201*100</f>
        <v>100</v>
      </c>
      <c r="BJ201" s="49"/>
      <c r="BK201" s="49"/>
      <c r="BL201" s="49"/>
      <c r="BM201" s="49">
        <f>SUM(BM202:BM212)</f>
        <v>39.299999999999997</v>
      </c>
      <c r="BN201" s="49">
        <f t="shared" ref="BN201" si="242">SUM(BN202:BN212)</f>
        <v>13.074999999999999</v>
      </c>
      <c r="BO201" s="49">
        <f t="shared" ref="BO201:BO202" si="243">BN201/BM201*100</f>
        <v>33.269720101781168</v>
      </c>
    </row>
    <row r="202" spans="1:67" ht="21" customHeight="1" x14ac:dyDescent="0.25">
      <c r="A202" s="167" t="s">
        <v>271</v>
      </c>
      <c r="B202" s="50">
        <f>E202+H202+K202+N202+Q202+T202+W202+Z202+AC202+AF202+AI202+AL202+AO202+AR202+AU202+AX202+BA202+BD202+BG202+BJ202+BM202</f>
        <v>251838.58589999995</v>
      </c>
      <c r="C202" s="50">
        <f>F202+I202+L202+O202+R202+U202+X202+AA202+AD202+AG202+AJ202+AM202+AP202+AS202+AV202+AY202+BB202+BE202+BH202+BK202+BN202</f>
        <v>181390.53650999998</v>
      </c>
      <c r="D202" s="46">
        <f t="shared" si="0"/>
        <v>72.026506923774789</v>
      </c>
      <c r="E202" s="46">
        <v>521.4</v>
      </c>
      <c r="F202" s="46">
        <v>390.65</v>
      </c>
      <c r="G202" s="46">
        <f t="shared" si="44"/>
        <v>74.923283467587268</v>
      </c>
      <c r="H202" s="46">
        <v>101.6</v>
      </c>
      <c r="I202" s="46">
        <v>56.195169999999997</v>
      </c>
      <c r="J202" s="46">
        <f t="shared" si="56"/>
        <v>55.31020669291339</v>
      </c>
      <c r="K202" s="46">
        <v>1075</v>
      </c>
      <c r="L202" s="46">
        <v>782.11295999999993</v>
      </c>
      <c r="M202" s="46">
        <f>L202/K202*100</f>
        <v>72.754693953488371</v>
      </c>
      <c r="N202" s="46">
        <v>25851.998100000001</v>
      </c>
      <c r="O202" s="46">
        <v>17919.501410000001</v>
      </c>
      <c r="P202" s="46">
        <f t="shared" si="30"/>
        <v>69.315730802254706</v>
      </c>
      <c r="Q202" s="46">
        <v>1753</v>
      </c>
      <c r="R202" s="46">
        <v>1333.7049999999999</v>
      </c>
      <c r="S202" s="46">
        <f t="shared" si="45"/>
        <v>76.081289218482596</v>
      </c>
      <c r="T202" s="46">
        <v>116.8</v>
      </c>
      <c r="U202" s="46">
        <v>61.214220000000005</v>
      </c>
      <c r="V202" s="46">
        <f t="shared" si="46"/>
        <v>52.409434931506858</v>
      </c>
      <c r="W202" s="46">
        <v>201916.9</v>
      </c>
      <c r="X202" s="46">
        <v>144256.53894999999</v>
      </c>
      <c r="Y202" s="46">
        <f t="shared" si="58"/>
        <v>71.443519066507051</v>
      </c>
      <c r="Z202" s="46">
        <v>394</v>
      </c>
      <c r="AA202" s="46">
        <v>281.05748</v>
      </c>
      <c r="AB202" s="42">
        <f t="shared" si="185"/>
        <v>71.334385786802031</v>
      </c>
      <c r="AC202" s="46"/>
      <c r="AD202" s="46"/>
      <c r="AE202" s="46"/>
      <c r="AF202" s="46">
        <v>394</v>
      </c>
      <c r="AG202" s="46">
        <v>206.95678000000001</v>
      </c>
      <c r="AH202" s="46">
        <f t="shared" si="59"/>
        <v>52.527101522842642</v>
      </c>
      <c r="AI202" s="46">
        <v>729.4</v>
      </c>
      <c r="AJ202" s="46">
        <v>429.18503000000004</v>
      </c>
      <c r="AK202" s="46">
        <f t="shared" si="60"/>
        <v>58.840832190841795</v>
      </c>
      <c r="AL202" s="46">
        <v>394</v>
      </c>
      <c r="AM202" s="46">
        <v>242.02473999999998</v>
      </c>
      <c r="AN202" s="46">
        <f t="shared" si="61"/>
        <v>61.427598984771571</v>
      </c>
      <c r="AO202" s="46">
        <v>394</v>
      </c>
      <c r="AP202" s="46">
        <v>293.54477000000003</v>
      </c>
      <c r="AQ202" s="46">
        <f t="shared" si="62"/>
        <v>74.503748730964475</v>
      </c>
      <c r="AR202" s="46">
        <v>1027.3878</v>
      </c>
      <c r="AS202" s="46">
        <v>779.2</v>
      </c>
      <c r="AT202" s="46">
        <f t="shared" si="63"/>
        <v>75.842831694127582</v>
      </c>
      <c r="AU202" s="46"/>
      <c r="AV202" s="46"/>
      <c r="AW202" s="46"/>
      <c r="AX202" s="46"/>
      <c r="AY202" s="46"/>
      <c r="AZ202" s="42"/>
      <c r="BA202" s="46">
        <v>17090.5</v>
      </c>
      <c r="BB202" s="46">
        <v>14306.8</v>
      </c>
      <c r="BC202" s="46">
        <f t="shared" si="35"/>
        <v>83.712003744770485</v>
      </c>
      <c r="BD202" s="46">
        <v>37.4</v>
      </c>
      <c r="BE202" s="46">
        <v>36.875</v>
      </c>
      <c r="BF202" s="46">
        <f t="shared" si="189"/>
        <v>98.596256684491976</v>
      </c>
      <c r="BG202" s="46">
        <v>1.9</v>
      </c>
      <c r="BH202" s="46">
        <v>1.9</v>
      </c>
      <c r="BI202" s="46">
        <f t="shared" si="241"/>
        <v>100</v>
      </c>
      <c r="BJ202" s="46"/>
      <c r="BK202" s="46"/>
      <c r="BL202" s="46"/>
      <c r="BM202" s="46">
        <v>39.299999999999997</v>
      </c>
      <c r="BN202" s="46">
        <v>13.074999999999999</v>
      </c>
      <c r="BO202" s="46">
        <f t="shared" si="243"/>
        <v>33.269720101781168</v>
      </c>
    </row>
    <row r="203" spans="1:67" x14ac:dyDescent="0.25">
      <c r="A203" s="167" t="s">
        <v>474</v>
      </c>
      <c r="B203" s="50">
        <f t="shared" si="179"/>
        <v>115.2</v>
      </c>
      <c r="C203" s="50">
        <f t="shared" si="180"/>
        <v>66.080839999999995</v>
      </c>
      <c r="D203" s="42">
        <f t="shared" ref="D203:D212" si="244">C203/B203*100</f>
        <v>57.361840277777773</v>
      </c>
      <c r="E203" s="42"/>
      <c r="F203" s="42"/>
      <c r="G203" s="42"/>
      <c r="H203" s="42"/>
      <c r="I203" s="42"/>
      <c r="J203" s="46"/>
      <c r="K203" s="42"/>
      <c r="L203" s="42"/>
      <c r="M203" s="46"/>
      <c r="N203" s="42"/>
      <c r="O203" s="42"/>
      <c r="P203" s="46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6"/>
      <c r="AU203" s="42"/>
      <c r="AV203" s="42"/>
      <c r="AW203" s="42"/>
      <c r="AX203" s="42">
        <v>115.2</v>
      </c>
      <c r="AY203" s="42">
        <v>66.080839999999995</v>
      </c>
      <c r="AZ203" s="42">
        <f t="shared" si="238"/>
        <v>57.361840277777773</v>
      </c>
      <c r="BA203" s="42"/>
      <c r="BB203" s="42"/>
      <c r="BC203" s="42"/>
      <c r="BD203" s="42"/>
      <c r="BE203" s="42"/>
      <c r="BF203" s="46"/>
      <c r="BG203" s="42"/>
      <c r="BH203" s="42"/>
      <c r="BI203" s="46"/>
      <c r="BJ203" s="42"/>
      <c r="BK203" s="42"/>
      <c r="BL203" s="46"/>
      <c r="BM203" s="42"/>
      <c r="BN203" s="42"/>
      <c r="BO203" s="42"/>
    </row>
    <row r="204" spans="1:67" x14ac:dyDescent="0.25">
      <c r="A204" s="167" t="s">
        <v>475</v>
      </c>
      <c r="B204" s="50">
        <f t="shared" si="179"/>
        <v>115.2</v>
      </c>
      <c r="C204" s="50">
        <f t="shared" si="180"/>
        <v>62.677050000000001</v>
      </c>
      <c r="D204" s="42">
        <f t="shared" si="244"/>
        <v>54.407161458333334</v>
      </c>
      <c r="E204" s="42"/>
      <c r="F204" s="42"/>
      <c r="G204" s="42"/>
      <c r="H204" s="42"/>
      <c r="I204" s="42"/>
      <c r="J204" s="46"/>
      <c r="K204" s="42"/>
      <c r="L204" s="42"/>
      <c r="M204" s="46"/>
      <c r="N204" s="42"/>
      <c r="O204" s="42"/>
      <c r="P204" s="46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6"/>
      <c r="AU204" s="42"/>
      <c r="AV204" s="42"/>
      <c r="AW204" s="42"/>
      <c r="AX204" s="42">
        <v>115.2</v>
      </c>
      <c r="AY204" s="42">
        <v>62.677050000000001</v>
      </c>
      <c r="AZ204" s="42">
        <f t="shared" si="238"/>
        <v>54.407161458333334</v>
      </c>
      <c r="BA204" s="42"/>
      <c r="BB204" s="42"/>
      <c r="BC204" s="42"/>
      <c r="BD204" s="42"/>
      <c r="BE204" s="42"/>
      <c r="BF204" s="46"/>
      <c r="BG204" s="42"/>
      <c r="BH204" s="42"/>
      <c r="BI204" s="46"/>
      <c r="BJ204" s="42"/>
      <c r="BK204" s="42"/>
      <c r="BL204" s="46"/>
      <c r="BM204" s="42"/>
      <c r="BN204" s="42"/>
      <c r="BO204" s="42"/>
    </row>
    <row r="205" spans="1:67" x14ac:dyDescent="0.25">
      <c r="A205" s="167" t="s">
        <v>476</v>
      </c>
      <c r="B205" s="50">
        <f t="shared" si="179"/>
        <v>115.2</v>
      </c>
      <c r="C205" s="50">
        <f t="shared" si="180"/>
        <v>67.375740000000008</v>
      </c>
      <c r="D205" s="42">
        <f t="shared" si="244"/>
        <v>58.485885416666669</v>
      </c>
      <c r="E205" s="42"/>
      <c r="F205" s="42"/>
      <c r="G205" s="42"/>
      <c r="H205" s="42"/>
      <c r="I205" s="42"/>
      <c r="J205" s="46"/>
      <c r="K205" s="42"/>
      <c r="L205" s="42"/>
      <c r="M205" s="46"/>
      <c r="N205" s="42"/>
      <c r="O205" s="42"/>
      <c r="P205" s="46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6"/>
      <c r="AU205" s="42"/>
      <c r="AV205" s="42"/>
      <c r="AW205" s="42"/>
      <c r="AX205" s="42">
        <v>115.2</v>
      </c>
      <c r="AY205" s="42">
        <v>67.375740000000008</v>
      </c>
      <c r="AZ205" s="42">
        <f t="shared" si="238"/>
        <v>58.485885416666669</v>
      </c>
      <c r="BA205" s="42"/>
      <c r="BB205" s="42"/>
      <c r="BC205" s="42"/>
      <c r="BD205" s="42"/>
      <c r="BE205" s="42"/>
      <c r="BF205" s="46"/>
      <c r="BG205" s="42"/>
      <c r="BH205" s="42"/>
      <c r="BI205" s="46"/>
      <c r="BJ205" s="42"/>
      <c r="BK205" s="42"/>
      <c r="BL205" s="46"/>
      <c r="BM205" s="42"/>
      <c r="BN205" s="42"/>
      <c r="BO205" s="42"/>
    </row>
    <row r="206" spans="1:67" x14ac:dyDescent="0.25">
      <c r="A206" s="167" t="s">
        <v>477</v>
      </c>
      <c r="B206" s="50">
        <f t="shared" ref="B206:B269" si="245">E206+H206+K206+N206+Q206+T206+W206+Z206+AC206+AF206+AI206+AL206+AO206+AR206+AU206+AX206+BA206+BD206+BG206+BJ206+BM206</f>
        <v>115.2</v>
      </c>
      <c r="C206" s="50">
        <f t="shared" ref="C206:C269" si="246">F206+I206+L206+O206+R206+U206+X206+AA206+AD206+AG206+AJ206+AM206+AP206+AS206+AV206+AY206+BB206+BE206+BH206+BK206+BN206</f>
        <v>75.60311999999999</v>
      </c>
      <c r="D206" s="42">
        <f t="shared" si="244"/>
        <v>65.627708333333317</v>
      </c>
      <c r="E206" s="42"/>
      <c r="F206" s="42"/>
      <c r="G206" s="42"/>
      <c r="H206" s="42"/>
      <c r="I206" s="42"/>
      <c r="J206" s="46"/>
      <c r="K206" s="42"/>
      <c r="L206" s="42"/>
      <c r="M206" s="46"/>
      <c r="N206" s="42"/>
      <c r="O206" s="42"/>
      <c r="P206" s="46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6"/>
      <c r="AU206" s="42"/>
      <c r="AV206" s="42"/>
      <c r="AW206" s="42"/>
      <c r="AX206" s="42">
        <v>115.2</v>
      </c>
      <c r="AY206" s="42">
        <v>75.60311999999999</v>
      </c>
      <c r="AZ206" s="42">
        <f t="shared" si="238"/>
        <v>65.627708333333317</v>
      </c>
      <c r="BA206" s="42"/>
      <c r="BB206" s="42"/>
      <c r="BC206" s="42"/>
      <c r="BD206" s="42"/>
      <c r="BE206" s="42"/>
      <c r="BF206" s="46"/>
      <c r="BG206" s="42"/>
      <c r="BH206" s="42"/>
      <c r="BI206" s="46"/>
      <c r="BJ206" s="42"/>
      <c r="BK206" s="42"/>
      <c r="BL206" s="46"/>
      <c r="BM206" s="42"/>
      <c r="BN206" s="42"/>
      <c r="BO206" s="42"/>
    </row>
    <row r="207" spans="1:67" x14ac:dyDescent="0.25">
      <c r="A207" s="167" t="s">
        <v>478</v>
      </c>
      <c r="B207" s="50">
        <f t="shared" si="245"/>
        <v>115.2</v>
      </c>
      <c r="C207" s="50">
        <f t="shared" si="246"/>
        <v>71.743729999999999</v>
      </c>
      <c r="D207" s="42">
        <f t="shared" si="244"/>
        <v>62.277543402777781</v>
      </c>
      <c r="E207" s="42"/>
      <c r="F207" s="42"/>
      <c r="G207" s="42"/>
      <c r="H207" s="42"/>
      <c r="I207" s="42"/>
      <c r="J207" s="46"/>
      <c r="K207" s="42"/>
      <c r="L207" s="42"/>
      <c r="M207" s="46"/>
      <c r="N207" s="42"/>
      <c r="O207" s="42"/>
      <c r="P207" s="46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6"/>
      <c r="AU207" s="42"/>
      <c r="AV207" s="42"/>
      <c r="AW207" s="42"/>
      <c r="AX207" s="42">
        <v>115.2</v>
      </c>
      <c r="AY207" s="42">
        <v>71.743729999999999</v>
      </c>
      <c r="AZ207" s="42">
        <f t="shared" si="238"/>
        <v>62.277543402777781</v>
      </c>
      <c r="BA207" s="42"/>
      <c r="BB207" s="42"/>
      <c r="BC207" s="42"/>
      <c r="BD207" s="42"/>
      <c r="BE207" s="42"/>
      <c r="BF207" s="46"/>
      <c r="BG207" s="42"/>
      <c r="BH207" s="42"/>
      <c r="BI207" s="46"/>
      <c r="BJ207" s="42"/>
      <c r="BK207" s="42"/>
      <c r="BL207" s="46"/>
      <c r="BM207" s="42"/>
      <c r="BN207" s="42"/>
      <c r="BO207" s="42"/>
    </row>
    <row r="208" spans="1:67" x14ac:dyDescent="0.25">
      <c r="A208" s="167" t="s">
        <v>297</v>
      </c>
      <c r="B208" s="50">
        <f t="shared" si="245"/>
        <v>288.10000000000002</v>
      </c>
      <c r="C208" s="50">
        <f t="shared" si="246"/>
        <v>189.00128000000001</v>
      </c>
      <c r="D208" s="42">
        <f t="shared" si="244"/>
        <v>65.602665741062125</v>
      </c>
      <c r="E208" s="42"/>
      <c r="F208" s="42"/>
      <c r="G208" s="42"/>
      <c r="H208" s="42"/>
      <c r="I208" s="42"/>
      <c r="J208" s="46"/>
      <c r="K208" s="42"/>
      <c r="L208" s="42"/>
      <c r="M208" s="46"/>
      <c r="N208" s="42"/>
      <c r="O208" s="42"/>
      <c r="P208" s="46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6"/>
      <c r="AU208" s="42"/>
      <c r="AV208" s="42"/>
      <c r="AW208" s="42"/>
      <c r="AX208" s="42">
        <v>288.10000000000002</v>
      </c>
      <c r="AY208" s="42">
        <v>189.00128000000001</v>
      </c>
      <c r="AZ208" s="42">
        <f t="shared" si="238"/>
        <v>65.602665741062125</v>
      </c>
      <c r="BA208" s="42"/>
      <c r="BB208" s="42"/>
      <c r="BC208" s="42"/>
      <c r="BD208" s="42"/>
      <c r="BE208" s="42"/>
      <c r="BF208" s="46"/>
      <c r="BG208" s="42"/>
      <c r="BH208" s="42"/>
      <c r="BI208" s="46"/>
      <c r="BJ208" s="42"/>
      <c r="BK208" s="42"/>
      <c r="BL208" s="46"/>
      <c r="BM208" s="42"/>
      <c r="BN208" s="42"/>
      <c r="BO208" s="42"/>
    </row>
    <row r="209" spans="1:67" x14ac:dyDescent="0.25">
      <c r="A209" s="167" t="s">
        <v>479</v>
      </c>
      <c r="B209" s="50">
        <f t="shared" si="245"/>
        <v>115.2</v>
      </c>
      <c r="C209" s="50">
        <f t="shared" si="246"/>
        <v>77.598300000000009</v>
      </c>
      <c r="D209" s="42">
        <f t="shared" si="244"/>
        <v>67.359635416666677</v>
      </c>
      <c r="E209" s="42"/>
      <c r="F209" s="42"/>
      <c r="G209" s="42"/>
      <c r="H209" s="42"/>
      <c r="I209" s="42"/>
      <c r="J209" s="46"/>
      <c r="K209" s="42"/>
      <c r="L209" s="42"/>
      <c r="M209" s="46"/>
      <c r="N209" s="42"/>
      <c r="O209" s="42"/>
      <c r="P209" s="46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6"/>
      <c r="AU209" s="42"/>
      <c r="AV209" s="42"/>
      <c r="AW209" s="42"/>
      <c r="AX209" s="42">
        <v>115.2</v>
      </c>
      <c r="AY209" s="42">
        <v>77.598300000000009</v>
      </c>
      <c r="AZ209" s="42">
        <f t="shared" si="238"/>
        <v>67.359635416666677</v>
      </c>
      <c r="BA209" s="42"/>
      <c r="BB209" s="42"/>
      <c r="BC209" s="42"/>
      <c r="BD209" s="42"/>
      <c r="BE209" s="42"/>
      <c r="BF209" s="46"/>
      <c r="BG209" s="42"/>
      <c r="BH209" s="42"/>
      <c r="BI209" s="46"/>
      <c r="BJ209" s="42"/>
      <c r="BK209" s="42"/>
      <c r="BL209" s="46"/>
      <c r="BM209" s="42"/>
      <c r="BN209" s="42"/>
      <c r="BO209" s="42"/>
    </row>
    <row r="210" spans="1:67" x14ac:dyDescent="0.25">
      <c r="A210" s="167" t="s">
        <v>223</v>
      </c>
      <c r="B210" s="50">
        <f t="shared" si="245"/>
        <v>115.2</v>
      </c>
      <c r="C210" s="50">
        <f t="shared" si="246"/>
        <v>61.447069999999997</v>
      </c>
      <c r="D210" s="42">
        <f t="shared" si="244"/>
        <v>53.339470486111104</v>
      </c>
      <c r="E210" s="42"/>
      <c r="F210" s="42"/>
      <c r="G210" s="42"/>
      <c r="H210" s="42"/>
      <c r="I210" s="42"/>
      <c r="J210" s="46"/>
      <c r="K210" s="42"/>
      <c r="L210" s="42"/>
      <c r="M210" s="46"/>
      <c r="N210" s="42"/>
      <c r="O210" s="42"/>
      <c r="P210" s="46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6"/>
      <c r="AU210" s="42"/>
      <c r="AV210" s="42"/>
      <c r="AW210" s="42"/>
      <c r="AX210" s="42">
        <v>115.2</v>
      </c>
      <c r="AY210" s="42">
        <v>61.447069999999997</v>
      </c>
      <c r="AZ210" s="42">
        <f t="shared" si="238"/>
        <v>53.339470486111104</v>
      </c>
      <c r="BA210" s="42"/>
      <c r="BB210" s="42"/>
      <c r="BC210" s="42"/>
      <c r="BD210" s="42"/>
      <c r="BE210" s="42"/>
      <c r="BF210" s="46"/>
      <c r="BG210" s="42"/>
      <c r="BH210" s="42"/>
      <c r="BI210" s="46"/>
      <c r="BJ210" s="42"/>
      <c r="BK210" s="42"/>
      <c r="BL210" s="46"/>
      <c r="BM210" s="42"/>
      <c r="BN210" s="42"/>
      <c r="BO210" s="42"/>
    </row>
    <row r="211" spans="1:67" x14ac:dyDescent="0.25">
      <c r="A211" s="167" t="s">
        <v>480</v>
      </c>
      <c r="B211" s="50">
        <f t="shared" si="245"/>
        <v>115.2</v>
      </c>
      <c r="C211" s="50">
        <f t="shared" si="246"/>
        <v>72.045360000000002</v>
      </c>
      <c r="D211" s="42">
        <f t="shared" si="244"/>
        <v>62.539375</v>
      </c>
      <c r="E211" s="42"/>
      <c r="F211" s="42"/>
      <c r="G211" s="46"/>
      <c r="H211" s="42"/>
      <c r="I211" s="42"/>
      <c r="J211" s="46"/>
      <c r="K211" s="42"/>
      <c r="L211" s="42"/>
      <c r="M211" s="46"/>
      <c r="N211" s="42"/>
      <c r="O211" s="42"/>
      <c r="P211" s="46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6"/>
      <c r="AU211" s="42"/>
      <c r="AV211" s="42"/>
      <c r="AW211" s="42"/>
      <c r="AX211" s="42">
        <v>115.2</v>
      </c>
      <c r="AY211" s="42">
        <v>72.045360000000002</v>
      </c>
      <c r="AZ211" s="42">
        <f t="shared" si="238"/>
        <v>62.539375</v>
      </c>
      <c r="BA211" s="42"/>
      <c r="BB211" s="42"/>
      <c r="BC211" s="42"/>
      <c r="BD211" s="42"/>
      <c r="BE211" s="42"/>
      <c r="BF211" s="46"/>
      <c r="BG211" s="42"/>
      <c r="BH211" s="42"/>
      <c r="BI211" s="46"/>
      <c r="BJ211" s="42"/>
      <c r="BK211" s="42"/>
      <c r="BL211" s="46"/>
      <c r="BM211" s="42"/>
      <c r="BN211" s="42"/>
      <c r="BO211" s="46"/>
    </row>
    <row r="212" spans="1:67" x14ac:dyDescent="0.25">
      <c r="A212" s="167" t="s">
        <v>575</v>
      </c>
      <c r="B212" s="50">
        <f t="shared" si="245"/>
        <v>288.10000000000002</v>
      </c>
      <c r="C212" s="50">
        <f t="shared" si="246"/>
        <v>210.64886999999999</v>
      </c>
      <c r="D212" s="42">
        <f t="shared" si="244"/>
        <v>73.116581048247127</v>
      </c>
      <c r="E212" s="42"/>
      <c r="F212" s="42"/>
      <c r="G212" s="46"/>
      <c r="H212" s="42"/>
      <c r="I212" s="42"/>
      <c r="J212" s="46"/>
      <c r="K212" s="42"/>
      <c r="L212" s="42"/>
      <c r="M212" s="46"/>
      <c r="N212" s="42"/>
      <c r="O212" s="42"/>
      <c r="P212" s="46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6"/>
      <c r="AU212" s="42"/>
      <c r="AV212" s="42"/>
      <c r="AW212" s="42"/>
      <c r="AX212" s="42">
        <v>288.10000000000002</v>
      </c>
      <c r="AY212" s="42">
        <v>210.64886999999999</v>
      </c>
      <c r="AZ212" s="42">
        <f t="shared" si="238"/>
        <v>73.116581048247127</v>
      </c>
      <c r="BA212" s="42"/>
      <c r="BB212" s="42"/>
      <c r="BC212" s="42"/>
      <c r="BD212" s="42"/>
      <c r="BE212" s="42"/>
      <c r="BF212" s="46"/>
      <c r="BG212" s="42"/>
      <c r="BH212" s="42"/>
      <c r="BI212" s="46"/>
      <c r="BJ212" s="42"/>
      <c r="BK212" s="42"/>
      <c r="BL212" s="46"/>
      <c r="BM212" s="42"/>
      <c r="BN212" s="42"/>
      <c r="BO212" s="46"/>
    </row>
    <row r="213" spans="1:67" s="52" customFormat="1" ht="32.25" customHeight="1" x14ac:dyDescent="0.25">
      <c r="A213" s="169" t="s">
        <v>305</v>
      </c>
      <c r="B213" s="134">
        <f t="shared" si="245"/>
        <v>718224.06680000003</v>
      </c>
      <c r="C213" s="134">
        <f t="shared" si="246"/>
        <v>534585.92349000007</v>
      </c>
      <c r="D213" s="49">
        <f t="shared" ref="D213" si="247">C213/B213*100</f>
        <v>74.431636059177521</v>
      </c>
      <c r="E213" s="49">
        <f>SUM(E214:E220)</f>
        <v>2771.1</v>
      </c>
      <c r="F213" s="49">
        <f t="shared" ref="F213:BE213" si="248">SUM(F214:F220)</f>
        <v>2355.4349999999999</v>
      </c>
      <c r="G213" s="49">
        <f t="shared" si="44"/>
        <v>85</v>
      </c>
      <c r="H213" s="49">
        <f t="shared" si="248"/>
        <v>455.1</v>
      </c>
      <c r="I213" s="49">
        <f t="shared" si="248"/>
        <v>321.63031000000001</v>
      </c>
      <c r="J213" s="49">
        <f t="shared" si="56"/>
        <v>70.672447813667333</v>
      </c>
      <c r="K213" s="49">
        <f t="shared" si="248"/>
        <v>11932.8</v>
      </c>
      <c r="L213" s="49">
        <f t="shared" si="248"/>
        <v>9294.4</v>
      </c>
      <c r="M213" s="49">
        <f t="shared" si="57"/>
        <v>77.889514615178328</v>
      </c>
      <c r="N213" s="49">
        <f t="shared" si="248"/>
        <v>107315.8668</v>
      </c>
      <c r="O213" s="49">
        <f t="shared" si="248"/>
        <v>72571.460000000006</v>
      </c>
      <c r="P213" s="49">
        <f t="shared" si="30"/>
        <v>67.624166084637167</v>
      </c>
      <c r="Q213" s="49">
        <f t="shared" si="248"/>
        <v>8767.1</v>
      </c>
      <c r="R213" s="49">
        <f t="shared" si="248"/>
        <v>4829.4459999999999</v>
      </c>
      <c r="S213" s="49">
        <f t="shared" si="45"/>
        <v>55.086014759726694</v>
      </c>
      <c r="T213" s="49">
        <f t="shared" si="248"/>
        <v>465.6</v>
      </c>
      <c r="U213" s="49">
        <f t="shared" si="248"/>
        <v>326.46956</v>
      </c>
      <c r="V213" s="49">
        <f t="shared" si="46"/>
        <v>70.118032646048107</v>
      </c>
      <c r="W213" s="49">
        <f t="shared" si="248"/>
        <v>537009.5</v>
      </c>
      <c r="X213" s="49">
        <f t="shared" si="248"/>
        <v>409809.35</v>
      </c>
      <c r="Y213" s="49">
        <f t="shared" si="58"/>
        <v>76.313240268561358</v>
      </c>
      <c r="Z213" s="49">
        <f t="shared" si="248"/>
        <v>2503.9</v>
      </c>
      <c r="AA213" s="49">
        <f t="shared" si="248"/>
        <v>1899.48981</v>
      </c>
      <c r="AB213" s="48">
        <f t="shared" ref="AB213:AB268" si="249">AA213/Z213*100</f>
        <v>75.861248851791203</v>
      </c>
      <c r="AC213" s="49">
        <f t="shared" si="248"/>
        <v>37.299999999999997</v>
      </c>
      <c r="AD213" s="49">
        <f t="shared" si="248"/>
        <v>20.835939999999997</v>
      </c>
      <c r="AE213" s="49">
        <f>AD213/AC213*100</f>
        <v>55.86042895442359</v>
      </c>
      <c r="AF213" s="49">
        <f t="shared" si="248"/>
        <v>2086.6</v>
      </c>
      <c r="AG213" s="49">
        <f t="shared" si="248"/>
        <v>1554.5471299999999</v>
      </c>
      <c r="AH213" s="49">
        <f t="shared" si="248"/>
        <v>74.501443975845874</v>
      </c>
      <c r="AI213" s="49">
        <f t="shared" si="248"/>
        <v>6003.9</v>
      </c>
      <c r="AJ213" s="49">
        <f t="shared" si="248"/>
        <v>3899.4927000000002</v>
      </c>
      <c r="AK213" s="49">
        <f t="shared" si="248"/>
        <v>64.949327936841058</v>
      </c>
      <c r="AL213" s="49">
        <f t="shared" si="248"/>
        <v>1251.9000000000001</v>
      </c>
      <c r="AM213" s="49">
        <f t="shared" si="248"/>
        <v>932.58408999999995</v>
      </c>
      <c r="AN213" s="49">
        <f t="shared" si="248"/>
        <v>74.493497084431652</v>
      </c>
      <c r="AO213" s="49">
        <f t="shared" si="248"/>
        <v>417.3</v>
      </c>
      <c r="AP213" s="49">
        <f t="shared" ref="AP213" si="250">SUM(AP214:AP220)</f>
        <v>150.52078</v>
      </c>
      <c r="AQ213" s="49">
        <f t="shared" si="248"/>
        <v>36.070160555954949</v>
      </c>
      <c r="AR213" s="49">
        <f t="shared" si="248"/>
        <v>3444.2</v>
      </c>
      <c r="AS213" s="49">
        <f t="shared" si="248"/>
        <v>2583</v>
      </c>
      <c r="AT213" s="49">
        <f t="shared" si="63"/>
        <v>74.995644852215321</v>
      </c>
      <c r="AU213" s="49">
        <f t="shared" si="248"/>
        <v>0</v>
      </c>
      <c r="AV213" s="49">
        <f t="shared" ref="AV213" si="251">SUM(AV214:AV220)</f>
        <v>0</v>
      </c>
      <c r="AW213" s="49">
        <f t="shared" si="248"/>
        <v>0</v>
      </c>
      <c r="AX213" s="49">
        <f t="shared" si="248"/>
        <v>2017.1</v>
      </c>
      <c r="AY213" s="49">
        <f t="shared" si="248"/>
        <v>1242.5695900000001</v>
      </c>
      <c r="AZ213" s="48">
        <f t="shared" ref="AZ213:AZ221" si="252">AY213/AX213*100</f>
        <v>61.601784244707758</v>
      </c>
      <c r="BA213" s="49">
        <f t="shared" si="248"/>
        <v>31266.9</v>
      </c>
      <c r="BB213" s="49">
        <f t="shared" si="248"/>
        <v>22613.615000000002</v>
      </c>
      <c r="BC213" s="49">
        <f t="shared" si="35"/>
        <v>72.324454934771282</v>
      </c>
      <c r="BD213" s="49">
        <f t="shared" si="248"/>
        <v>224.6</v>
      </c>
      <c r="BE213" s="49">
        <f t="shared" si="248"/>
        <v>147.5</v>
      </c>
      <c r="BF213" s="49">
        <f t="shared" ref="BF213:BF268" si="253">BE213/BD213*100</f>
        <v>65.672306322350849</v>
      </c>
      <c r="BG213" s="49">
        <f t="shared" ref="BG213" si="254">SUM(BG214:BG220)</f>
        <v>5.6</v>
      </c>
      <c r="BH213" s="49">
        <f t="shared" ref="BH213" si="255">SUM(BH214:BH220)</f>
        <v>5.6</v>
      </c>
      <c r="BI213" s="49">
        <f t="shared" ref="BI213:BI214" si="256">BH213/BG213*100</f>
        <v>100</v>
      </c>
      <c r="BJ213" s="49"/>
      <c r="BK213" s="49"/>
      <c r="BL213" s="49"/>
      <c r="BM213" s="49">
        <f>SUM(BM214:BM220)</f>
        <v>247.7</v>
      </c>
      <c r="BN213" s="49">
        <f t="shared" ref="BN213" si="257">SUM(BN214:BN220)</f>
        <v>27.977580000000003</v>
      </c>
      <c r="BO213" s="49">
        <f t="shared" ref="BO213:BO214" si="258">BN213/BM213*100</f>
        <v>11.294945498587001</v>
      </c>
    </row>
    <row r="214" spans="1:67" ht="18.75" customHeight="1" x14ac:dyDescent="0.25">
      <c r="A214" s="167" t="s">
        <v>272</v>
      </c>
      <c r="B214" s="50">
        <f t="shared" si="245"/>
        <v>716206.96680000005</v>
      </c>
      <c r="C214" s="50">
        <f t="shared" si="246"/>
        <v>533343.35389999999</v>
      </c>
      <c r="D214" s="46">
        <f t="shared" si="0"/>
        <v>74.467769600590259</v>
      </c>
      <c r="E214" s="46">
        <v>2771.1</v>
      </c>
      <c r="F214" s="46">
        <v>2355.4349999999999</v>
      </c>
      <c r="G214" s="46">
        <f t="shared" si="44"/>
        <v>85</v>
      </c>
      <c r="H214" s="46">
        <v>455.1</v>
      </c>
      <c r="I214" s="46">
        <v>321.63031000000001</v>
      </c>
      <c r="J214" s="46">
        <f t="shared" si="56"/>
        <v>70.672447813667333</v>
      </c>
      <c r="K214" s="46">
        <v>11932.8</v>
      </c>
      <c r="L214" s="46">
        <v>9294.4</v>
      </c>
      <c r="M214" s="46">
        <f t="shared" si="57"/>
        <v>77.889514615178328</v>
      </c>
      <c r="N214" s="46">
        <v>107315.8668</v>
      </c>
      <c r="O214" s="46">
        <v>72571.460000000006</v>
      </c>
      <c r="P214" s="46">
        <f t="shared" si="30"/>
        <v>67.624166084637167</v>
      </c>
      <c r="Q214" s="46">
        <v>8767.1</v>
      </c>
      <c r="R214" s="46">
        <v>4829.4459999999999</v>
      </c>
      <c r="S214" s="46">
        <f t="shared" si="45"/>
        <v>55.086014759726694</v>
      </c>
      <c r="T214" s="46">
        <v>465.6</v>
      </c>
      <c r="U214" s="46">
        <v>326.46956</v>
      </c>
      <c r="V214" s="46">
        <f t="shared" si="46"/>
        <v>70.118032646048107</v>
      </c>
      <c r="W214" s="46">
        <v>537009.5</v>
      </c>
      <c r="X214" s="46">
        <v>409809.35</v>
      </c>
      <c r="Y214" s="46">
        <f t="shared" si="58"/>
        <v>76.313240268561358</v>
      </c>
      <c r="Z214" s="46">
        <v>2503.9</v>
      </c>
      <c r="AA214" s="46">
        <v>1899.48981</v>
      </c>
      <c r="AB214" s="42">
        <f t="shared" si="249"/>
        <v>75.861248851791203</v>
      </c>
      <c r="AC214" s="42">
        <v>37.299999999999997</v>
      </c>
      <c r="AD214" s="46">
        <v>20.835939999999997</v>
      </c>
      <c r="AE214" s="46">
        <f>AD214/AC214*100</f>
        <v>55.86042895442359</v>
      </c>
      <c r="AF214" s="46">
        <v>2086.6</v>
      </c>
      <c r="AG214" s="46">
        <v>1554.5471299999999</v>
      </c>
      <c r="AH214" s="46">
        <f t="shared" si="59"/>
        <v>74.501443975845874</v>
      </c>
      <c r="AI214" s="46">
        <v>6003.9</v>
      </c>
      <c r="AJ214" s="46">
        <v>3899.4927000000002</v>
      </c>
      <c r="AK214" s="46">
        <f t="shared" si="60"/>
        <v>64.949327936841058</v>
      </c>
      <c r="AL214" s="46">
        <v>1251.9000000000001</v>
      </c>
      <c r="AM214" s="46">
        <v>932.58408999999995</v>
      </c>
      <c r="AN214" s="46">
        <f t="shared" si="61"/>
        <v>74.493497084431652</v>
      </c>
      <c r="AO214" s="46">
        <v>417.3</v>
      </c>
      <c r="AP214" s="46">
        <v>150.52078</v>
      </c>
      <c r="AQ214" s="46">
        <f t="shared" si="62"/>
        <v>36.070160555954949</v>
      </c>
      <c r="AR214" s="46">
        <v>3444.2</v>
      </c>
      <c r="AS214" s="46">
        <v>2583</v>
      </c>
      <c r="AT214" s="46">
        <f t="shared" si="63"/>
        <v>74.995644852215321</v>
      </c>
      <c r="AU214" s="46"/>
      <c r="AV214" s="46"/>
      <c r="AW214" s="46"/>
      <c r="AX214" s="46"/>
      <c r="AY214" s="46"/>
      <c r="AZ214" s="42"/>
      <c r="BA214" s="46">
        <v>31266.9</v>
      </c>
      <c r="BB214" s="46">
        <v>22613.615000000002</v>
      </c>
      <c r="BC214" s="46">
        <f t="shared" si="35"/>
        <v>72.324454934771282</v>
      </c>
      <c r="BD214" s="46">
        <v>224.6</v>
      </c>
      <c r="BE214" s="46">
        <v>147.5</v>
      </c>
      <c r="BF214" s="46">
        <f t="shared" si="253"/>
        <v>65.672306322350849</v>
      </c>
      <c r="BG214" s="46">
        <v>5.6</v>
      </c>
      <c r="BH214" s="46">
        <v>5.6</v>
      </c>
      <c r="BI214" s="46">
        <f t="shared" si="256"/>
        <v>100</v>
      </c>
      <c r="BJ214" s="46"/>
      <c r="BK214" s="46"/>
      <c r="BL214" s="46"/>
      <c r="BM214" s="46">
        <v>247.7</v>
      </c>
      <c r="BN214" s="46">
        <v>27.977580000000003</v>
      </c>
      <c r="BO214" s="46">
        <f t="shared" si="258"/>
        <v>11.294945498587001</v>
      </c>
    </row>
    <row r="215" spans="1:67" x14ac:dyDescent="0.25">
      <c r="A215" s="167" t="s">
        <v>300</v>
      </c>
      <c r="B215" s="50">
        <f t="shared" si="245"/>
        <v>288.10000000000002</v>
      </c>
      <c r="C215" s="50">
        <f t="shared" si="246"/>
        <v>202.08228</v>
      </c>
      <c r="D215" s="42">
        <f t="shared" ref="D215:D220" si="259">C215/B215*100</f>
        <v>70.143103089205127</v>
      </c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6"/>
      <c r="W215" s="42"/>
      <c r="X215" s="42"/>
      <c r="Y215" s="46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>
        <v>288.10000000000002</v>
      </c>
      <c r="AY215" s="42">
        <v>202.08228</v>
      </c>
      <c r="AZ215" s="42">
        <f t="shared" si="252"/>
        <v>70.143103089205127</v>
      </c>
      <c r="BA215" s="42"/>
      <c r="BB215" s="42"/>
      <c r="BC215" s="46"/>
      <c r="BD215" s="42"/>
      <c r="BE215" s="42"/>
      <c r="BF215" s="46"/>
      <c r="BG215" s="42"/>
      <c r="BH215" s="42"/>
      <c r="BI215" s="46"/>
      <c r="BJ215" s="42"/>
      <c r="BK215" s="42"/>
      <c r="BL215" s="46"/>
      <c r="BM215" s="42"/>
      <c r="BN215" s="42"/>
      <c r="BO215" s="42"/>
    </row>
    <row r="216" spans="1:67" x14ac:dyDescent="0.25">
      <c r="A216" s="167" t="s">
        <v>301</v>
      </c>
      <c r="B216" s="50">
        <f t="shared" si="245"/>
        <v>288.10000000000002</v>
      </c>
      <c r="C216" s="50">
        <f t="shared" si="246"/>
        <v>192.08901</v>
      </c>
      <c r="D216" s="42">
        <f t="shared" si="259"/>
        <v>66.674422075668176</v>
      </c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6"/>
      <c r="W216" s="42"/>
      <c r="X216" s="42"/>
      <c r="Y216" s="46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>
        <v>288.10000000000002</v>
      </c>
      <c r="AY216" s="42">
        <v>192.08901</v>
      </c>
      <c r="AZ216" s="42">
        <f t="shared" si="252"/>
        <v>66.674422075668176</v>
      </c>
      <c r="BA216" s="42"/>
      <c r="BB216" s="42"/>
      <c r="BC216" s="46"/>
      <c r="BD216" s="42"/>
      <c r="BE216" s="42"/>
      <c r="BF216" s="46"/>
      <c r="BG216" s="42"/>
      <c r="BH216" s="42"/>
      <c r="BI216" s="46"/>
      <c r="BJ216" s="42"/>
      <c r="BK216" s="42"/>
      <c r="BL216" s="46"/>
      <c r="BM216" s="42"/>
      <c r="BN216" s="42"/>
      <c r="BO216" s="42"/>
    </row>
    <row r="217" spans="1:67" x14ac:dyDescent="0.25">
      <c r="A217" s="167" t="s">
        <v>302</v>
      </c>
      <c r="B217" s="50">
        <f t="shared" si="245"/>
        <v>288.10000000000002</v>
      </c>
      <c r="C217" s="50">
        <f t="shared" si="246"/>
        <v>185.03897000000001</v>
      </c>
      <c r="D217" s="42">
        <f t="shared" si="259"/>
        <v>64.227341200971878</v>
      </c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6"/>
      <c r="W217" s="42"/>
      <c r="X217" s="42"/>
      <c r="Y217" s="46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>
        <v>288.10000000000002</v>
      </c>
      <c r="AY217" s="42">
        <v>185.03897000000001</v>
      </c>
      <c r="AZ217" s="42">
        <f t="shared" si="252"/>
        <v>64.227341200971878</v>
      </c>
      <c r="BA217" s="42"/>
      <c r="BB217" s="42"/>
      <c r="BC217" s="46"/>
      <c r="BD217" s="42"/>
      <c r="BE217" s="42"/>
      <c r="BF217" s="46"/>
      <c r="BG217" s="42"/>
      <c r="BH217" s="42"/>
      <c r="BI217" s="46"/>
      <c r="BJ217" s="42"/>
      <c r="BK217" s="42"/>
      <c r="BL217" s="46"/>
      <c r="BM217" s="42"/>
      <c r="BN217" s="42"/>
      <c r="BO217" s="42"/>
    </row>
    <row r="218" spans="1:67" x14ac:dyDescent="0.25">
      <c r="A218" s="167" t="s">
        <v>483</v>
      </c>
      <c r="B218" s="50">
        <f t="shared" si="245"/>
        <v>288.10000000000002</v>
      </c>
      <c r="C218" s="50">
        <f t="shared" si="246"/>
        <v>104.13046</v>
      </c>
      <c r="D218" s="42">
        <f t="shared" si="259"/>
        <v>36.143859770912876</v>
      </c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6"/>
      <c r="W218" s="42"/>
      <c r="X218" s="42"/>
      <c r="Y218" s="46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>
        <v>288.10000000000002</v>
      </c>
      <c r="AY218" s="42">
        <v>104.13046</v>
      </c>
      <c r="AZ218" s="42">
        <f t="shared" si="252"/>
        <v>36.143859770912876</v>
      </c>
      <c r="BA218" s="42"/>
      <c r="BB218" s="42"/>
      <c r="BC218" s="46"/>
      <c r="BD218" s="42"/>
      <c r="BE218" s="42"/>
      <c r="BF218" s="46"/>
      <c r="BG218" s="42"/>
      <c r="BH218" s="42"/>
      <c r="BI218" s="46"/>
      <c r="BJ218" s="42"/>
      <c r="BK218" s="42"/>
      <c r="BL218" s="46"/>
      <c r="BM218" s="42"/>
      <c r="BN218" s="42"/>
      <c r="BO218" s="42"/>
    </row>
    <row r="219" spans="1:67" x14ac:dyDescent="0.25">
      <c r="A219" s="167" t="s">
        <v>303</v>
      </c>
      <c r="B219" s="50">
        <f t="shared" si="245"/>
        <v>576.6</v>
      </c>
      <c r="C219" s="50">
        <f t="shared" si="246"/>
        <v>383.56078000000002</v>
      </c>
      <c r="D219" s="42">
        <f t="shared" si="259"/>
        <v>66.521120360735338</v>
      </c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6"/>
      <c r="W219" s="42"/>
      <c r="X219" s="42"/>
      <c r="Y219" s="46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>
        <v>576.6</v>
      </c>
      <c r="AY219" s="42">
        <v>383.56078000000002</v>
      </c>
      <c r="AZ219" s="42">
        <f t="shared" si="252"/>
        <v>66.521120360735338</v>
      </c>
      <c r="BA219" s="42"/>
      <c r="BB219" s="42"/>
      <c r="BC219" s="46"/>
      <c r="BD219" s="42"/>
      <c r="BE219" s="42"/>
      <c r="BF219" s="46"/>
      <c r="BG219" s="42"/>
      <c r="BH219" s="42"/>
      <c r="BI219" s="46"/>
      <c r="BJ219" s="42"/>
      <c r="BK219" s="42"/>
      <c r="BL219" s="46"/>
      <c r="BM219" s="42"/>
      <c r="BN219" s="42"/>
      <c r="BO219" s="42"/>
    </row>
    <row r="220" spans="1:67" x14ac:dyDescent="0.25">
      <c r="A220" s="167" t="s">
        <v>304</v>
      </c>
      <c r="B220" s="50">
        <f t="shared" si="245"/>
        <v>288.10000000000002</v>
      </c>
      <c r="C220" s="50">
        <f t="shared" si="246"/>
        <v>175.66809000000001</v>
      </c>
      <c r="D220" s="42">
        <f t="shared" si="259"/>
        <v>60.974692814994789</v>
      </c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6"/>
      <c r="W220" s="42"/>
      <c r="X220" s="42"/>
      <c r="Y220" s="46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>
        <v>288.10000000000002</v>
      </c>
      <c r="AY220" s="42">
        <v>175.66809000000001</v>
      </c>
      <c r="AZ220" s="42">
        <f t="shared" si="252"/>
        <v>60.974692814994789</v>
      </c>
      <c r="BA220" s="42"/>
      <c r="BB220" s="42"/>
      <c r="BC220" s="46"/>
      <c r="BD220" s="42"/>
      <c r="BE220" s="42"/>
      <c r="BF220" s="46"/>
      <c r="BG220" s="42"/>
      <c r="BH220" s="42"/>
      <c r="BI220" s="46"/>
      <c r="BJ220" s="42"/>
      <c r="BK220" s="42"/>
      <c r="BL220" s="46"/>
      <c r="BM220" s="42"/>
      <c r="BN220" s="42"/>
      <c r="BO220" s="42"/>
    </row>
    <row r="221" spans="1:67" s="52" customFormat="1" ht="31.5" x14ac:dyDescent="0.25">
      <c r="A221" s="169" t="s">
        <v>307</v>
      </c>
      <c r="B221" s="134">
        <f t="shared" si="245"/>
        <v>201258.8021</v>
      </c>
      <c r="C221" s="134">
        <f t="shared" si="246"/>
        <v>155772.57006999999</v>
      </c>
      <c r="D221" s="49">
        <f t="shared" ref="D221" si="260">C221/B221*100</f>
        <v>77.399134072457045</v>
      </c>
      <c r="E221" s="49">
        <f>SUM(E222:E227)</f>
        <v>662.9</v>
      </c>
      <c r="F221" s="49">
        <f t="shared" ref="F221:BE221" si="261">SUM(F222:F227)</f>
        <v>397.24170000000004</v>
      </c>
      <c r="G221" s="49">
        <f t="shared" si="44"/>
        <v>59.924830291144978</v>
      </c>
      <c r="H221" s="49">
        <f t="shared" si="261"/>
        <v>102.8</v>
      </c>
      <c r="I221" s="49">
        <f t="shared" si="261"/>
        <v>69.735219999999998</v>
      </c>
      <c r="J221" s="49">
        <f t="shared" si="56"/>
        <v>67.835817120622565</v>
      </c>
      <c r="K221" s="49">
        <f t="shared" si="261"/>
        <v>1855.7</v>
      </c>
      <c r="L221" s="49">
        <f t="shared" si="261"/>
        <v>1266.7835299999999</v>
      </c>
      <c r="M221" s="49">
        <f t="shared" si="57"/>
        <v>68.264457078191512</v>
      </c>
      <c r="N221" s="49">
        <f t="shared" si="261"/>
        <v>35433.102100000004</v>
      </c>
      <c r="O221" s="49">
        <f t="shared" si="261"/>
        <v>28273.427219999998</v>
      </c>
      <c r="P221" s="49">
        <f t="shared" si="30"/>
        <v>79.793824261297161</v>
      </c>
      <c r="Q221" s="49">
        <f t="shared" si="261"/>
        <v>3058.3</v>
      </c>
      <c r="R221" s="49">
        <f t="shared" si="261"/>
        <v>2132.38</v>
      </c>
      <c r="S221" s="49">
        <f t="shared" si="45"/>
        <v>69.724356668737528</v>
      </c>
      <c r="T221" s="49">
        <f t="shared" si="261"/>
        <v>116.5</v>
      </c>
      <c r="U221" s="49">
        <f t="shared" si="261"/>
        <v>61.573260000000005</v>
      </c>
      <c r="V221" s="49">
        <f t="shared" si="46"/>
        <v>52.852583690987132</v>
      </c>
      <c r="W221" s="49">
        <f t="shared" si="261"/>
        <v>142701.5</v>
      </c>
      <c r="X221" s="49">
        <f t="shared" si="261"/>
        <v>111691.31098000001</v>
      </c>
      <c r="Y221" s="49">
        <f t="shared" si="58"/>
        <v>78.269191970652031</v>
      </c>
      <c r="Z221" s="49">
        <f t="shared" si="261"/>
        <v>394</v>
      </c>
      <c r="AA221" s="49">
        <f t="shared" si="261"/>
        <v>218.40894</v>
      </c>
      <c r="AB221" s="48">
        <f t="shared" si="249"/>
        <v>55.433741116751264</v>
      </c>
      <c r="AC221" s="49">
        <f t="shared" si="261"/>
        <v>0</v>
      </c>
      <c r="AD221" s="49">
        <f t="shared" si="261"/>
        <v>0</v>
      </c>
      <c r="AE221" s="49">
        <f t="shared" si="261"/>
        <v>0</v>
      </c>
      <c r="AF221" s="49">
        <f t="shared" si="261"/>
        <v>394</v>
      </c>
      <c r="AG221" s="49">
        <f t="shared" si="261"/>
        <v>251.05362</v>
      </c>
      <c r="AH221" s="49">
        <f t="shared" si="261"/>
        <v>63.719192893401008</v>
      </c>
      <c r="AI221" s="49">
        <f t="shared" si="261"/>
        <v>2431.8000000000002</v>
      </c>
      <c r="AJ221" s="49">
        <f t="shared" si="261"/>
        <v>1150.6790900000001</v>
      </c>
      <c r="AK221" s="49">
        <f t="shared" si="261"/>
        <v>47.317998601858704</v>
      </c>
      <c r="AL221" s="49">
        <f t="shared" si="261"/>
        <v>394</v>
      </c>
      <c r="AM221" s="49">
        <f t="shared" si="261"/>
        <v>252.37970999999999</v>
      </c>
      <c r="AN221" s="49">
        <f t="shared" si="261"/>
        <v>64.055763959390859</v>
      </c>
      <c r="AO221" s="49">
        <f t="shared" si="261"/>
        <v>394</v>
      </c>
      <c r="AP221" s="49">
        <f t="shared" ref="AP221" si="262">SUM(AP222:AP227)</f>
        <v>0</v>
      </c>
      <c r="AQ221" s="49">
        <f t="shared" si="261"/>
        <v>0</v>
      </c>
      <c r="AR221" s="49">
        <f t="shared" si="261"/>
        <v>882.5</v>
      </c>
      <c r="AS221" s="49">
        <f t="shared" si="261"/>
        <v>661.5</v>
      </c>
      <c r="AT221" s="49">
        <f t="shared" si="63"/>
        <v>74.957507082152972</v>
      </c>
      <c r="AU221" s="49">
        <f t="shared" si="261"/>
        <v>0</v>
      </c>
      <c r="AV221" s="49">
        <f t="shared" ref="AV221" si="263">SUM(AV222:AV227)</f>
        <v>0</v>
      </c>
      <c r="AW221" s="49">
        <f t="shared" si="261"/>
        <v>0</v>
      </c>
      <c r="AX221" s="49">
        <f t="shared" si="261"/>
        <v>1152.8000000000002</v>
      </c>
      <c r="AY221" s="49">
        <f t="shared" si="261"/>
        <v>737.74680000000001</v>
      </c>
      <c r="AZ221" s="48">
        <f t="shared" si="252"/>
        <v>63.996079111727951</v>
      </c>
      <c r="BA221" s="49">
        <f t="shared" si="261"/>
        <v>10553.7</v>
      </c>
      <c r="BB221" s="49">
        <f t="shared" si="261"/>
        <v>8120.7749999999996</v>
      </c>
      <c r="BC221" s="49">
        <f t="shared" si="35"/>
        <v>76.94718439978395</v>
      </c>
      <c r="BD221" s="49">
        <f t="shared" si="261"/>
        <v>718.5</v>
      </c>
      <c r="BE221" s="49">
        <f t="shared" si="261"/>
        <v>479.375</v>
      </c>
      <c r="BF221" s="49">
        <f t="shared" si="253"/>
        <v>66.718858733472501</v>
      </c>
      <c r="BG221" s="49">
        <f t="shared" ref="BG221" si="264">SUM(BG222:BG227)</f>
        <v>2.7</v>
      </c>
      <c r="BH221" s="49">
        <f t="shared" ref="BH221" si="265">SUM(BH222:BH227)</f>
        <v>2.7</v>
      </c>
      <c r="BI221" s="49">
        <f t="shared" ref="BI221:BI222" si="266">BH221/BG221*100</f>
        <v>100</v>
      </c>
      <c r="BJ221" s="49"/>
      <c r="BK221" s="49"/>
      <c r="BL221" s="49"/>
      <c r="BM221" s="49">
        <f>SUM(BM222:BM227)</f>
        <v>10</v>
      </c>
      <c r="BN221" s="49">
        <f t="shared" ref="BN221" si="267">SUM(BN222:BN227)</f>
        <v>5.5</v>
      </c>
      <c r="BO221" s="49">
        <f t="shared" ref="BO221:BO222" si="268">BN221/BM221*100</f>
        <v>55.000000000000007</v>
      </c>
    </row>
    <row r="222" spans="1:67" ht="31.5" x14ac:dyDescent="0.25">
      <c r="A222" s="167" t="s">
        <v>273</v>
      </c>
      <c r="B222" s="50">
        <f t="shared" si="245"/>
        <v>200106.00210000001</v>
      </c>
      <c r="C222" s="50">
        <f t="shared" si="246"/>
        <v>155034.82326999999</v>
      </c>
      <c r="D222" s="46">
        <f t="shared" si="0"/>
        <v>77.476348356869195</v>
      </c>
      <c r="E222" s="46">
        <v>662.9</v>
      </c>
      <c r="F222" s="46">
        <v>397.24170000000004</v>
      </c>
      <c r="G222" s="46">
        <f t="shared" si="44"/>
        <v>59.924830291144978</v>
      </c>
      <c r="H222" s="46">
        <v>102.8</v>
      </c>
      <c r="I222" s="46">
        <v>69.735219999999998</v>
      </c>
      <c r="J222" s="46">
        <f t="shared" si="56"/>
        <v>67.835817120622565</v>
      </c>
      <c r="K222" s="46">
        <v>1855.7</v>
      </c>
      <c r="L222" s="46">
        <v>1266.7835299999999</v>
      </c>
      <c r="M222" s="46">
        <f t="shared" si="57"/>
        <v>68.264457078191512</v>
      </c>
      <c r="N222" s="46">
        <v>35433.102100000004</v>
      </c>
      <c r="O222" s="46">
        <v>28273.427219999998</v>
      </c>
      <c r="P222" s="46">
        <f t="shared" si="30"/>
        <v>79.793824261297161</v>
      </c>
      <c r="Q222" s="46">
        <v>3058.3</v>
      </c>
      <c r="R222" s="46">
        <v>2132.38</v>
      </c>
      <c r="S222" s="46">
        <f t="shared" si="45"/>
        <v>69.724356668737528</v>
      </c>
      <c r="T222" s="46">
        <v>116.5</v>
      </c>
      <c r="U222" s="46">
        <v>61.573260000000005</v>
      </c>
      <c r="V222" s="46">
        <f t="shared" si="46"/>
        <v>52.852583690987132</v>
      </c>
      <c r="W222" s="46">
        <v>142701.5</v>
      </c>
      <c r="X222" s="46">
        <v>111691.31098000001</v>
      </c>
      <c r="Y222" s="46">
        <f t="shared" si="58"/>
        <v>78.269191970652031</v>
      </c>
      <c r="Z222" s="46">
        <v>394</v>
      </c>
      <c r="AA222" s="46">
        <v>218.40894</v>
      </c>
      <c r="AB222" s="42">
        <f t="shared" si="249"/>
        <v>55.433741116751264</v>
      </c>
      <c r="AC222" s="46"/>
      <c r="AD222" s="46"/>
      <c r="AE222" s="46"/>
      <c r="AF222" s="46">
        <v>394</v>
      </c>
      <c r="AG222" s="46">
        <v>251.05362</v>
      </c>
      <c r="AH222" s="46">
        <f t="shared" si="59"/>
        <v>63.719192893401008</v>
      </c>
      <c r="AI222" s="46">
        <v>2431.8000000000002</v>
      </c>
      <c r="AJ222" s="46">
        <v>1150.6790900000001</v>
      </c>
      <c r="AK222" s="46">
        <f t="shared" si="60"/>
        <v>47.317998601858704</v>
      </c>
      <c r="AL222" s="46">
        <v>394</v>
      </c>
      <c r="AM222" s="46">
        <v>252.37970999999999</v>
      </c>
      <c r="AN222" s="46">
        <f t="shared" si="61"/>
        <v>64.055763959390859</v>
      </c>
      <c r="AO222" s="46">
        <v>394</v>
      </c>
      <c r="AP222" s="46"/>
      <c r="AQ222" s="46">
        <f t="shared" si="62"/>
        <v>0</v>
      </c>
      <c r="AR222" s="46">
        <v>882.5</v>
      </c>
      <c r="AS222" s="46">
        <v>661.5</v>
      </c>
      <c r="AT222" s="46">
        <f t="shared" si="63"/>
        <v>74.957507082152972</v>
      </c>
      <c r="AU222" s="46"/>
      <c r="AV222" s="46"/>
      <c r="AW222" s="46"/>
      <c r="AX222" s="46"/>
      <c r="AY222" s="46"/>
      <c r="AZ222" s="42"/>
      <c r="BA222" s="46">
        <v>10553.7</v>
      </c>
      <c r="BB222" s="46">
        <v>8120.7749999999996</v>
      </c>
      <c r="BC222" s="46">
        <f t="shared" si="35"/>
        <v>76.94718439978395</v>
      </c>
      <c r="BD222" s="46">
        <v>718.5</v>
      </c>
      <c r="BE222" s="46">
        <v>479.375</v>
      </c>
      <c r="BF222" s="46">
        <f t="shared" si="253"/>
        <v>66.718858733472501</v>
      </c>
      <c r="BG222" s="46">
        <v>2.7</v>
      </c>
      <c r="BH222" s="46">
        <v>2.7</v>
      </c>
      <c r="BI222" s="46">
        <f t="shared" si="266"/>
        <v>100</v>
      </c>
      <c r="BJ222" s="46"/>
      <c r="BK222" s="46"/>
      <c r="BL222" s="46"/>
      <c r="BM222" s="46">
        <v>10</v>
      </c>
      <c r="BN222" s="46">
        <v>5.5</v>
      </c>
      <c r="BO222" s="46">
        <f t="shared" si="268"/>
        <v>55.000000000000007</v>
      </c>
    </row>
    <row r="223" spans="1:67" x14ac:dyDescent="0.25">
      <c r="A223" s="167" t="s">
        <v>484</v>
      </c>
      <c r="B223" s="50">
        <f t="shared" si="245"/>
        <v>288.10000000000002</v>
      </c>
      <c r="C223" s="50">
        <f t="shared" si="246"/>
        <v>180.42580999999998</v>
      </c>
      <c r="D223" s="42">
        <f>C223/B223*100</f>
        <v>62.626105518917029</v>
      </c>
      <c r="E223" s="42"/>
      <c r="F223" s="42"/>
      <c r="G223" s="42"/>
      <c r="H223" s="42"/>
      <c r="I223" s="42"/>
      <c r="J223" s="46"/>
      <c r="K223" s="42"/>
      <c r="L223" s="42"/>
      <c r="M223" s="46"/>
      <c r="N223" s="42"/>
      <c r="O223" s="42"/>
      <c r="P223" s="46"/>
      <c r="Q223" s="42"/>
      <c r="R223" s="42"/>
      <c r="S223" s="42"/>
      <c r="T223" s="42"/>
      <c r="U223" s="42"/>
      <c r="V223" s="46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6"/>
      <c r="AU223" s="42"/>
      <c r="AV223" s="42"/>
      <c r="AW223" s="42"/>
      <c r="AX223" s="42">
        <v>288.10000000000002</v>
      </c>
      <c r="AY223" s="42">
        <v>180.42580999999998</v>
      </c>
      <c r="AZ223" s="42">
        <f>AY223/AX223*100</f>
        <v>62.626105518917029</v>
      </c>
      <c r="BA223" s="42"/>
      <c r="BB223" s="42"/>
      <c r="BC223" s="42"/>
      <c r="BD223" s="42"/>
      <c r="BE223" s="42"/>
      <c r="BF223" s="46"/>
      <c r="BG223" s="42"/>
      <c r="BH223" s="42"/>
      <c r="BI223" s="46"/>
      <c r="BJ223" s="42"/>
      <c r="BK223" s="42"/>
      <c r="BL223" s="46"/>
      <c r="BM223" s="42"/>
      <c r="BN223" s="42"/>
      <c r="BO223" s="42"/>
    </row>
    <row r="224" spans="1:67" x14ac:dyDescent="0.25">
      <c r="A224" s="167" t="s">
        <v>408</v>
      </c>
      <c r="B224" s="50">
        <f t="shared" si="245"/>
        <v>0</v>
      </c>
      <c r="C224" s="50">
        <f t="shared" si="246"/>
        <v>0</v>
      </c>
      <c r="D224" s="42"/>
      <c r="E224" s="42"/>
      <c r="F224" s="42"/>
      <c r="G224" s="42"/>
      <c r="H224" s="42"/>
      <c r="I224" s="42"/>
      <c r="J224" s="46"/>
      <c r="K224" s="42"/>
      <c r="L224" s="42"/>
      <c r="M224" s="46"/>
      <c r="N224" s="42"/>
      <c r="O224" s="42"/>
      <c r="P224" s="46"/>
      <c r="Q224" s="42"/>
      <c r="R224" s="42"/>
      <c r="S224" s="42"/>
      <c r="T224" s="42"/>
      <c r="U224" s="42"/>
      <c r="V224" s="46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6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6"/>
      <c r="BG224" s="42"/>
      <c r="BH224" s="42"/>
      <c r="BI224" s="46"/>
      <c r="BJ224" s="42"/>
      <c r="BK224" s="42"/>
      <c r="BL224" s="46"/>
      <c r="BM224" s="42"/>
      <c r="BN224" s="42"/>
      <c r="BO224" s="42"/>
    </row>
    <row r="225" spans="1:67" x14ac:dyDescent="0.25">
      <c r="A225" s="167" t="s">
        <v>485</v>
      </c>
      <c r="B225" s="50">
        <f t="shared" si="245"/>
        <v>0</v>
      </c>
      <c r="C225" s="50">
        <f t="shared" si="246"/>
        <v>0</v>
      </c>
      <c r="D225" s="42"/>
      <c r="E225" s="42"/>
      <c r="F225" s="42"/>
      <c r="G225" s="42"/>
      <c r="H225" s="42"/>
      <c r="I225" s="42"/>
      <c r="J225" s="46"/>
      <c r="K225" s="42"/>
      <c r="L225" s="42"/>
      <c r="M225" s="46"/>
      <c r="N225" s="42"/>
      <c r="O225" s="42"/>
      <c r="P225" s="46"/>
      <c r="Q225" s="42"/>
      <c r="R225" s="42"/>
      <c r="S225" s="42"/>
      <c r="T225" s="42"/>
      <c r="U225" s="42"/>
      <c r="V225" s="46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6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6"/>
      <c r="BG225" s="42"/>
      <c r="BH225" s="42"/>
      <c r="BI225" s="46"/>
      <c r="BJ225" s="42"/>
      <c r="BK225" s="42"/>
      <c r="BL225" s="46"/>
      <c r="BM225" s="42"/>
      <c r="BN225" s="42"/>
      <c r="BO225" s="42"/>
    </row>
    <row r="226" spans="1:67" x14ac:dyDescent="0.25">
      <c r="A226" s="167" t="s">
        <v>306</v>
      </c>
      <c r="B226" s="50">
        <f t="shared" si="245"/>
        <v>576.6</v>
      </c>
      <c r="C226" s="50">
        <f t="shared" si="246"/>
        <v>374.89509000000004</v>
      </c>
      <c r="D226" s="42">
        <f>C226/B226*100</f>
        <v>65.018225806451611</v>
      </c>
      <c r="E226" s="42"/>
      <c r="F226" s="42"/>
      <c r="G226" s="42"/>
      <c r="H226" s="42"/>
      <c r="I226" s="42"/>
      <c r="J226" s="46"/>
      <c r="K226" s="42"/>
      <c r="L226" s="42"/>
      <c r="M226" s="46"/>
      <c r="N226" s="42"/>
      <c r="O226" s="42"/>
      <c r="P226" s="46"/>
      <c r="Q226" s="42"/>
      <c r="R226" s="42"/>
      <c r="S226" s="42"/>
      <c r="T226" s="42"/>
      <c r="U226" s="42"/>
      <c r="V226" s="46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6"/>
      <c r="AU226" s="42"/>
      <c r="AV226" s="42"/>
      <c r="AW226" s="42"/>
      <c r="AX226" s="42">
        <v>576.6</v>
      </c>
      <c r="AY226" s="42">
        <v>374.89509000000004</v>
      </c>
      <c r="AZ226" s="42">
        <f>AY226/AX226*100</f>
        <v>65.018225806451611</v>
      </c>
      <c r="BA226" s="42"/>
      <c r="BB226" s="42"/>
      <c r="BC226" s="42"/>
      <c r="BD226" s="42"/>
      <c r="BE226" s="42"/>
      <c r="BF226" s="46"/>
      <c r="BG226" s="42"/>
      <c r="BH226" s="42"/>
      <c r="BI226" s="46"/>
      <c r="BJ226" s="42"/>
      <c r="BK226" s="42"/>
      <c r="BL226" s="46"/>
      <c r="BM226" s="42"/>
      <c r="BN226" s="42"/>
      <c r="BO226" s="42"/>
    </row>
    <row r="227" spans="1:67" x14ac:dyDescent="0.25">
      <c r="A227" s="167" t="s">
        <v>323</v>
      </c>
      <c r="B227" s="50">
        <f t="shared" si="245"/>
        <v>288.10000000000002</v>
      </c>
      <c r="C227" s="50">
        <f t="shared" si="246"/>
        <v>182.42589999999998</v>
      </c>
      <c r="D227" s="42">
        <f>C227/B227*100</f>
        <v>63.320340159666777</v>
      </c>
      <c r="E227" s="42"/>
      <c r="F227" s="42"/>
      <c r="G227" s="42"/>
      <c r="H227" s="42"/>
      <c r="I227" s="42"/>
      <c r="J227" s="46"/>
      <c r="K227" s="42"/>
      <c r="L227" s="42"/>
      <c r="M227" s="46"/>
      <c r="N227" s="42"/>
      <c r="O227" s="42"/>
      <c r="P227" s="46"/>
      <c r="Q227" s="42"/>
      <c r="R227" s="42"/>
      <c r="S227" s="42"/>
      <c r="T227" s="42"/>
      <c r="U227" s="42"/>
      <c r="V227" s="46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6"/>
      <c r="AU227" s="42"/>
      <c r="AV227" s="42"/>
      <c r="AW227" s="46"/>
      <c r="AX227" s="42">
        <v>288.10000000000002</v>
      </c>
      <c r="AY227" s="42">
        <v>182.42589999999998</v>
      </c>
      <c r="AZ227" s="42">
        <f>AY227/AX227*100</f>
        <v>63.320340159666777</v>
      </c>
      <c r="BA227" s="42"/>
      <c r="BB227" s="42"/>
      <c r="BC227" s="42"/>
      <c r="BD227" s="42"/>
      <c r="BE227" s="42"/>
      <c r="BF227" s="46"/>
      <c r="BG227" s="42"/>
      <c r="BH227" s="42"/>
      <c r="BI227" s="46"/>
      <c r="BJ227" s="42"/>
      <c r="BK227" s="42"/>
      <c r="BL227" s="46"/>
      <c r="BM227" s="42"/>
      <c r="BN227" s="42"/>
      <c r="BO227" s="42"/>
    </row>
    <row r="228" spans="1:67" s="52" customFormat="1" ht="31.5" x14ac:dyDescent="0.25">
      <c r="A228" s="169" t="s">
        <v>311</v>
      </c>
      <c r="B228" s="134">
        <f t="shared" si="245"/>
        <v>356848.75480000005</v>
      </c>
      <c r="C228" s="134">
        <f t="shared" si="246"/>
        <v>259995.84162000002</v>
      </c>
      <c r="D228" s="49">
        <f t="shared" ref="D228" si="269">C228/B228*100</f>
        <v>72.858833924113782</v>
      </c>
      <c r="E228" s="49">
        <f>SUM(E229:E239)</f>
        <v>789.4</v>
      </c>
      <c r="F228" s="49">
        <f t="shared" ref="F228:BE228" si="270">SUM(F229:F239)</f>
        <v>619.16030000000001</v>
      </c>
      <c r="G228" s="49">
        <f t="shared" si="44"/>
        <v>78.434291867240944</v>
      </c>
      <c r="H228" s="49">
        <f t="shared" si="270"/>
        <v>232.4</v>
      </c>
      <c r="I228" s="49">
        <f t="shared" si="270"/>
        <v>142.07614999999998</v>
      </c>
      <c r="J228" s="49">
        <f t="shared" si="56"/>
        <v>61.134315834767641</v>
      </c>
      <c r="K228" s="49">
        <f t="shared" si="270"/>
        <v>3442.5</v>
      </c>
      <c r="L228" s="49">
        <f t="shared" si="270"/>
        <v>2580.6844700000001</v>
      </c>
      <c r="M228" s="49">
        <f t="shared" si="57"/>
        <v>74.965416702977492</v>
      </c>
      <c r="N228" s="49">
        <f t="shared" si="270"/>
        <v>83904.124799999991</v>
      </c>
      <c r="O228" s="49">
        <f t="shared" si="270"/>
        <v>62600.800000000003</v>
      </c>
      <c r="P228" s="49">
        <f t="shared" si="30"/>
        <v>74.60991953520741</v>
      </c>
      <c r="Q228" s="49">
        <f t="shared" si="270"/>
        <v>5328.3</v>
      </c>
      <c r="R228" s="49">
        <f t="shared" si="270"/>
        <v>2932.2579999999998</v>
      </c>
      <c r="S228" s="49">
        <f t="shared" si="45"/>
        <v>55.031773736463784</v>
      </c>
      <c r="T228" s="49">
        <f t="shared" si="270"/>
        <v>176.7</v>
      </c>
      <c r="U228" s="49">
        <f t="shared" si="270"/>
        <v>106.87747</v>
      </c>
      <c r="V228" s="49">
        <f t="shared" si="46"/>
        <v>60.485268817204307</v>
      </c>
      <c r="W228" s="49">
        <f t="shared" si="270"/>
        <v>236355.3</v>
      </c>
      <c r="X228" s="49">
        <f t="shared" si="270"/>
        <v>173677.8</v>
      </c>
      <c r="Y228" s="49">
        <f t="shared" si="58"/>
        <v>73.481660872423845</v>
      </c>
      <c r="Z228" s="49">
        <f t="shared" si="270"/>
        <v>1181.9000000000001</v>
      </c>
      <c r="AA228" s="49">
        <f t="shared" si="270"/>
        <v>711.61062000000004</v>
      </c>
      <c r="AB228" s="48">
        <f t="shared" si="249"/>
        <v>60.20903798967764</v>
      </c>
      <c r="AC228" s="49">
        <f t="shared" si="270"/>
        <v>34.4</v>
      </c>
      <c r="AD228" s="49">
        <f t="shared" si="270"/>
        <v>0</v>
      </c>
      <c r="AE228" s="49">
        <f t="shared" si="86"/>
        <v>0</v>
      </c>
      <c r="AF228" s="49">
        <f t="shared" si="270"/>
        <v>394</v>
      </c>
      <c r="AG228" s="49">
        <f t="shared" si="270"/>
        <v>208.24659</v>
      </c>
      <c r="AH228" s="49">
        <f t="shared" si="270"/>
        <v>52.85446446700508</v>
      </c>
      <c r="AI228" s="49">
        <f t="shared" si="270"/>
        <v>3053.1</v>
      </c>
      <c r="AJ228" s="49">
        <f t="shared" si="270"/>
        <v>1693.4745600000001</v>
      </c>
      <c r="AK228" s="49">
        <f t="shared" si="270"/>
        <v>55.467379384887494</v>
      </c>
      <c r="AL228" s="49">
        <f t="shared" si="270"/>
        <v>787.9</v>
      </c>
      <c r="AM228" s="49">
        <f t="shared" si="270"/>
        <v>587.03332999999998</v>
      </c>
      <c r="AN228" s="49">
        <f t="shared" si="270"/>
        <v>74.50607056733088</v>
      </c>
      <c r="AO228" s="49">
        <f t="shared" si="270"/>
        <v>394</v>
      </c>
      <c r="AP228" s="49">
        <f t="shared" ref="AP228" si="271">SUM(AP229:AP239)</f>
        <v>255.43523000000002</v>
      </c>
      <c r="AQ228" s="49">
        <f t="shared" si="270"/>
        <v>64.831276649746201</v>
      </c>
      <c r="AR228" s="49">
        <f t="shared" si="270"/>
        <v>1571.33</v>
      </c>
      <c r="AS228" s="49">
        <f t="shared" si="270"/>
        <v>1191.7</v>
      </c>
      <c r="AT228" s="49">
        <f t="shared" si="63"/>
        <v>75.840211795103514</v>
      </c>
      <c r="AU228" s="49">
        <f t="shared" si="270"/>
        <v>1575.9</v>
      </c>
      <c r="AV228" s="49">
        <f t="shared" ref="AV228" si="272">SUM(AV229:AV239)</f>
        <v>989.82668000000001</v>
      </c>
      <c r="AW228" s="49">
        <f t="shared" ref="AW228" si="273">AV228/AU228*100</f>
        <v>62.810246843073791</v>
      </c>
      <c r="AX228" s="49">
        <f t="shared" si="270"/>
        <v>1670.7000000000003</v>
      </c>
      <c r="AY228" s="49">
        <f t="shared" si="270"/>
        <v>1089.2577799999999</v>
      </c>
      <c r="AZ228" s="48">
        <f t="shared" ref="AZ228:AZ239" si="274">AY228/AX228*100</f>
        <v>65.197688394086299</v>
      </c>
      <c r="BA228" s="49">
        <f t="shared" si="270"/>
        <v>14964.1</v>
      </c>
      <c r="BB228" s="49">
        <f t="shared" si="270"/>
        <v>10189.9</v>
      </c>
      <c r="BC228" s="49">
        <f t="shared" si="35"/>
        <v>68.095642237087432</v>
      </c>
      <c r="BD228" s="49">
        <f t="shared" si="270"/>
        <v>778.5</v>
      </c>
      <c r="BE228" s="49">
        <f t="shared" si="270"/>
        <v>314.37</v>
      </c>
      <c r="BF228" s="49">
        <f t="shared" si="253"/>
        <v>40.381502890173408</v>
      </c>
      <c r="BG228" s="49">
        <f t="shared" ref="BG228" si="275">SUM(BG229:BG239)</f>
        <v>3.2</v>
      </c>
      <c r="BH228" s="49">
        <f t="shared" ref="BH228" si="276">SUM(BH229:BH239)</f>
        <v>3.2</v>
      </c>
      <c r="BI228" s="49">
        <f t="shared" ref="BI228:BI229" si="277">BH228/BG228*100</f>
        <v>100</v>
      </c>
      <c r="BJ228" s="49"/>
      <c r="BK228" s="49"/>
      <c r="BL228" s="49"/>
      <c r="BM228" s="49">
        <f>SUM(BM229:BM239)</f>
        <v>211</v>
      </c>
      <c r="BN228" s="49">
        <f t="shared" ref="BN228" si="278">SUM(BN229:BN239)</f>
        <v>102.13044000000001</v>
      </c>
      <c r="BO228" s="49">
        <f t="shared" ref="BO228:BO229" si="279">BN228/BM228*100</f>
        <v>48.403052132701426</v>
      </c>
    </row>
    <row r="229" spans="1:67" ht="21" customHeight="1" x14ac:dyDescent="0.25">
      <c r="A229" s="167" t="s">
        <v>291</v>
      </c>
      <c r="B229" s="50">
        <f t="shared" si="245"/>
        <v>355178.05480000004</v>
      </c>
      <c r="C229" s="50">
        <f t="shared" si="246"/>
        <v>258906.58384000004</v>
      </c>
      <c r="D229" s="46">
        <f t="shared" si="0"/>
        <v>72.894870710914205</v>
      </c>
      <c r="E229" s="46">
        <v>789.4</v>
      </c>
      <c r="F229" s="46">
        <v>619.16030000000001</v>
      </c>
      <c r="G229" s="46">
        <f t="shared" si="44"/>
        <v>78.434291867240944</v>
      </c>
      <c r="H229" s="46">
        <v>232.4</v>
      </c>
      <c r="I229" s="46">
        <v>142.07614999999998</v>
      </c>
      <c r="J229" s="46">
        <f t="shared" si="56"/>
        <v>61.134315834767641</v>
      </c>
      <c r="K229" s="46">
        <v>3442.5</v>
      </c>
      <c r="L229" s="46">
        <v>2580.6844700000001</v>
      </c>
      <c r="M229" s="46">
        <f t="shared" si="57"/>
        <v>74.965416702977492</v>
      </c>
      <c r="N229" s="46">
        <v>83904.124799999991</v>
      </c>
      <c r="O229" s="46">
        <v>62600.800000000003</v>
      </c>
      <c r="P229" s="46">
        <f t="shared" si="30"/>
        <v>74.60991953520741</v>
      </c>
      <c r="Q229" s="46">
        <v>5328.3</v>
      </c>
      <c r="R229" s="46">
        <v>2932.2579999999998</v>
      </c>
      <c r="S229" s="46">
        <f t="shared" si="45"/>
        <v>55.031773736463784</v>
      </c>
      <c r="T229" s="46">
        <v>176.7</v>
      </c>
      <c r="U229" s="46">
        <v>106.87747</v>
      </c>
      <c r="V229" s="46">
        <f t="shared" si="46"/>
        <v>60.485268817204307</v>
      </c>
      <c r="W229" s="46">
        <v>236355.3</v>
      </c>
      <c r="X229" s="46">
        <v>173677.8</v>
      </c>
      <c r="Y229" s="46">
        <f t="shared" si="58"/>
        <v>73.481660872423845</v>
      </c>
      <c r="Z229" s="46">
        <v>1181.9000000000001</v>
      </c>
      <c r="AA229" s="46">
        <v>711.61062000000004</v>
      </c>
      <c r="AB229" s="42">
        <f t="shared" si="249"/>
        <v>60.20903798967764</v>
      </c>
      <c r="AC229" s="42">
        <v>34.4</v>
      </c>
      <c r="AD229" s="46">
        <v>0</v>
      </c>
      <c r="AE229" s="46">
        <f t="shared" si="86"/>
        <v>0</v>
      </c>
      <c r="AF229" s="46">
        <v>394</v>
      </c>
      <c r="AG229" s="46">
        <v>208.24659</v>
      </c>
      <c r="AH229" s="46">
        <f t="shared" si="59"/>
        <v>52.85446446700508</v>
      </c>
      <c r="AI229" s="46">
        <v>3053.1</v>
      </c>
      <c r="AJ229" s="46">
        <v>1693.4745600000001</v>
      </c>
      <c r="AK229" s="46">
        <f t="shared" si="60"/>
        <v>55.467379384887494</v>
      </c>
      <c r="AL229" s="46">
        <v>787.9</v>
      </c>
      <c r="AM229" s="46">
        <v>587.03332999999998</v>
      </c>
      <c r="AN229" s="46">
        <f t="shared" si="61"/>
        <v>74.50607056733088</v>
      </c>
      <c r="AO229" s="46">
        <v>394</v>
      </c>
      <c r="AP229" s="46">
        <v>255.43523000000002</v>
      </c>
      <c r="AQ229" s="46">
        <f t="shared" si="62"/>
        <v>64.831276649746201</v>
      </c>
      <c r="AR229" s="46">
        <v>1571.33</v>
      </c>
      <c r="AS229" s="46">
        <v>1191.7</v>
      </c>
      <c r="AT229" s="46">
        <f t="shared" si="63"/>
        <v>75.840211795103514</v>
      </c>
      <c r="AU229" s="46">
        <v>1575.9</v>
      </c>
      <c r="AV229" s="46">
        <v>989.82668000000001</v>
      </c>
      <c r="AW229" s="46">
        <f>AV229/AU229*100</f>
        <v>62.810246843073791</v>
      </c>
      <c r="AX229" s="46"/>
      <c r="AY229" s="46"/>
      <c r="AZ229" s="42"/>
      <c r="BA229" s="46">
        <v>14964.1</v>
      </c>
      <c r="BB229" s="46">
        <v>10189.9</v>
      </c>
      <c r="BC229" s="46">
        <f t="shared" si="35"/>
        <v>68.095642237087432</v>
      </c>
      <c r="BD229" s="46">
        <v>778.5</v>
      </c>
      <c r="BE229" s="46">
        <v>314.37</v>
      </c>
      <c r="BF229" s="46">
        <f t="shared" si="253"/>
        <v>40.381502890173408</v>
      </c>
      <c r="BG229" s="46">
        <v>3.2</v>
      </c>
      <c r="BH229" s="46">
        <v>3.2</v>
      </c>
      <c r="BI229" s="46">
        <f t="shared" si="277"/>
        <v>100</v>
      </c>
      <c r="BJ229" s="46"/>
      <c r="BK229" s="46"/>
      <c r="BL229" s="46"/>
      <c r="BM229" s="46">
        <v>211</v>
      </c>
      <c r="BN229" s="46">
        <v>102.13044000000001</v>
      </c>
      <c r="BO229" s="46">
        <f t="shared" si="279"/>
        <v>48.403052132701426</v>
      </c>
    </row>
    <row r="230" spans="1:67" x14ac:dyDescent="0.25">
      <c r="A230" s="167" t="s">
        <v>486</v>
      </c>
      <c r="B230" s="50">
        <f t="shared" si="245"/>
        <v>288.10000000000002</v>
      </c>
      <c r="C230" s="50">
        <f t="shared" si="246"/>
        <v>199.57091</v>
      </c>
      <c r="D230" s="42">
        <f t="shared" ref="D230:D239" si="280">C230/B230*100</f>
        <v>69.271402290871222</v>
      </c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6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>
        <v>288.10000000000002</v>
      </c>
      <c r="AY230" s="42">
        <v>199.57091</v>
      </c>
      <c r="AZ230" s="42">
        <f t="shared" si="274"/>
        <v>69.271402290871222</v>
      </c>
      <c r="BA230" s="42"/>
      <c r="BB230" s="42"/>
      <c r="BC230" s="46"/>
      <c r="BD230" s="42"/>
      <c r="BE230" s="42"/>
      <c r="BF230" s="46"/>
      <c r="BG230" s="42"/>
      <c r="BH230" s="42"/>
      <c r="BI230" s="46"/>
      <c r="BJ230" s="42"/>
      <c r="BK230" s="42"/>
      <c r="BL230" s="46"/>
      <c r="BM230" s="42"/>
      <c r="BN230" s="42"/>
      <c r="BO230" s="42"/>
    </row>
    <row r="231" spans="1:67" x14ac:dyDescent="0.25">
      <c r="A231" s="167" t="s">
        <v>487</v>
      </c>
      <c r="B231" s="50">
        <f t="shared" si="245"/>
        <v>115.2</v>
      </c>
      <c r="C231" s="50">
        <f t="shared" si="246"/>
        <v>63.818839999999994</v>
      </c>
      <c r="D231" s="42">
        <f t="shared" si="280"/>
        <v>55.398298611111109</v>
      </c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6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>
        <v>115.2</v>
      </c>
      <c r="AY231" s="42">
        <v>63.818839999999994</v>
      </c>
      <c r="AZ231" s="42">
        <f t="shared" si="274"/>
        <v>55.398298611111109</v>
      </c>
      <c r="BA231" s="42"/>
      <c r="BB231" s="42"/>
      <c r="BC231" s="46"/>
      <c r="BD231" s="42"/>
      <c r="BE231" s="42"/>
      <c r="BF231" s="46"/>
      <c r="BG231" s="42"/>
      <c r="BH231" s="42"/>
      <c r="BI231" s="46"/>
      <c r="BJ231" s="42"/>
      <c r="BK231" s="42"/>
      <c r="BL231" s="46"/>
      <c r="BM231" s="42"/>
      <c r="BN231" s="42"/>
      <c r="BO231" s="42"/>
    </row>
    <row r="232" spans="1:67" x14ac:dyDescent="0.25">
      <c r="A232" s="167" t="s">
        <v>488</v>
      </c>
      <c r="B232" s="50">
        <f t="shared" si="245"/>
        <v>115.2</v>
      </c>
      <c r="C232" s="50">
        <f t="shared" si="246"/>
        <v>76.339110000000005</v>
      </c>
      <c r="D232" s="42">
        <f t="shared" si="280"/>
        <v>66.266588541666664</v>
      </c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6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>
        <v>115.2</v>
      </c>
      <c r="AY232" s="42">
        <v>76.339110000000005</v>
      </c>
      <c r="AZ232" s="42">
        <f t="shared" si="274"/>
        <v>66.266588541666664</v>
      </c>
      <c r="BA232" s="42"/>
      <c r="BB232" s="42"/>
      <c r="BC232" s="46"/>
      <c r="BD232" s="42"/>
      <c r="BE232" s="42"/>
      <c r="BF232" s="46"/>
      <c r="BG232" s="42"/>
      <c r="BH232" s="42"/>
      <c r="BI232" s="46"/>
      <c r="BJ232" s="42"/>
      <c r="BK232" s="42"/>
      <c r="BL232" s="46"/>
      <c r="BM232" s="42"/>
      <c r="BN232" s="42"/>
      <c r="BO232" s="42"/>
    </row>
    <row r="233" spans="1:67" x14ac:dyDescent="0.25">
      <c r="A233" s="167" t="s">
        <v>489</v>
      </c>
      <c r="B233" s="50">
        <f t="shared" si="245"/>
        <v>115.2</v>
      </c>
      <c r="C233" s="50">
        <f t="shared" si="246"/>
        <v>76.037859999999995</v>
      </c>
      <c r="D233" s="42">
        <f t="shared" si="280"/>
        <v>66.00508680555555</v>
      </c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6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>
        <v>115.2</v>
      </c>
      <c r="AY233" s="42">
        <v>76.037859999999995</v>
      </c>
      <c r="AZ233" s="42">
        <f t="shared" si="274"/>
        <v>66.00508680555555</v>
      </c>
      <c r="BA233" s="42"/>
      <c r="BB233" s="42"/>
      <c r="BC233" s="46"/>
      <c r="BD233" s="42"/>
      <c r="BE233" s="42"/>
      <c r="BF233" s="46"/>
      <c r="BG233" s="42"/>
      <c r="BH233" s="42"/>
      <c r="BI233" s="46"/>
      <c r="BJ233" s="42"/>
      <c r="BK233" s="42"/>
      <c r="BL233" s="46"/>
      <c r="BM233" s="42"/>
      <c r="BN233" s="42"/>
      <c r="BO233" s="42"/>
    </row>
    <row r="234" spans="1:67" x14ac:dyDescent="0.25">
      <c r="A234" s="167" t="s">
        <v>490</v>
      </c>
      <c r="B234" s="50">
        <f t="shared" si="245"/>
        <v>115.2</v>
      </c>
      <c r="C234" s="50">
        <f t="shared" si="246"/>
        <v>69.99606</v>
      </c>
      <c r="D234" s="42">
        <f t="shared" si="280"/>
        <v>60.760468749999994</v>
      </c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6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>
        <v>115.2</v>
      </c>
      <c r="AY234" s="42">
        <v>69.99606</v>
      </c>
      <c r="AZ234" s="42">
        <f t="shared" si="274"/>
        <v>60.760468749999994</v>
      </c>
      <c r="BA234" s="42"/>
      <c r="BB234" s="42"/>
      <c r="BC234" s="46"/>
      <c r="BD234" s="42"/>
      <c r="BE234" s="42"/>
      <c r="BF234" s="46"/>
      <c r="BG234" s="42"/>
      <c r="BH234" s="42"/>
      <c r="BI234" s="46"/>
      <c r="BJ234" s="42"/>
      <c r="BK234" s="42"/>
      <c r="BL234" s="46"/>
      <c r="BM234" s="42"/>
      <c r="BN234" s="42"/>
      <c r="BO234" s="42"/>
    </row>
    <row r="235" spans="1:67" x14ac:dyDescent="0.25">
      <c r="A235" s="167" t="s">
        <v>309</v>
      </c>
      <c r="B235" s="50">
        <f t="shared" si="245"/>
        <v>288.10000000000002</v>
      </c>
      <c r="C235" s="50">
        <f t="shared" si="246"/>
        <v>195.07835</v>
      </c>
      <c r="D235" s="42">
        <f t="shared" si="280"/>
        <v>67.71202707393266</v>
      </c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6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>
        <v>288.10000000000002</v>
      </c>
      <c r="AY235" s="42">
        <v>195.07835</v>
      </c>
      <c r="AZ235" s="42">
        <f t="shared" si="274"/>
        <v>67.71202707393266</v>
      </c>
      <c r="BA235" s="42"/>
      <c r="BB235" s="42"/>
      <c r="BC235" s="46"/>
      <c r="BD235" s="42"/>
      <c r="BE235" s="42"/>
      <c r="BF235" s="46"/>
      <c r="BG235" s="42"/>
      <c r="BH235" s="42"/>
      <c r="BI235" s="46"/>
      <c r="BJ235" s="42"/>
      <c r="BK235" s="42"/>
      <c r="BL235" s="46"/>
      <c r="BM235" s="42"/>
      <c r="BN235" s="42"/>
      <c r="BO235" s="42"/>
    </row>
    <row r="236" spans="1:67" x14ac:dyDescent="0.25">
      <c r="A236" s="167" t="s">
        <v>491</v>
      </c>
      <c r="B236" s="50">
        <f t="shared" si="245"/>
        <v>115.2</v>
      </c>
      <c r="C236" s="50">
        <f t="shared" si="246"/>
        <v>73.692869999999999</v>
      </c>
      <c r="D236" s="42">
        <f t="shared" si="280"/>
        <v>63.969505208333331</v>
      </c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6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>
        <v>115.2</v>
      </c>
      <c r="AY236" s="42">
        <v>73.692869999999999</v>
      </c>
      <c r="AZ236" s="42">
        <f t="shared" si="274"/>
        <v>63.969505208333331</v>
      </c>
      <c r="BA236" s="42"/>
      <c r="BB236" s="42"/>
      <c r="BC236" s="46"/>
      <c r="BD236" s="42"/>
      <c r="BE236" s="42"/>
      <c r="BF236" s="46"/>
      <c r="BG236" s="42"/>
      <c r="BH236" s="42"/>
      <c r="BI236" s="46"/>
      <c r="BJ236" s="42"/>
      <c r="BK236" s="42"/>
      <c r="BL236" s="46"/>
      <c r="BM236" s="42"/>
      <c r="BN236" s="42"/>
      <c r="BO236" s="42"/>
    </row>
    <row r="237" spans="1:67" x14ac:dyDescent="0.25">
      <c r="A237" s="167" t="s">
        <v>310</v>
      </c>
      <c r="B237" s="50">
        <f t="shared" si="245"/>
        <v>115.2</v>
      </c>
      <c r="C237" s="50">
        <f t="shared" si="246"/>
        <v>65.480869999999996</v>
      </c>
      <c r="D237" s="42">
        <f t="shared" si="280"/>
        <v>56.841032986111109</v>
      </c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6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>
        <v>115.2</v>
      </c>
      <c r="AY237" s="42">
        <v>65.480869999999996</v>
      </c>
      <c r="AZ237" s="42">
        <f t="shared" si="274"/>
        <v>56.841032986111109</v>
      </c>
      <c r="BA237" s="42"/>
      <c r="BB237" s="42"/>
      <c r="BC237" s="46"/>
      <c r="BD237" s="42"/>
      <c r="BE237" s="42"/>
      <c r="BF237" s="46"/>
      <c r="BG237" s="42"/>
      <c r="BH237" s="42"/>
      <c r="BI237" s="46"/>
      <c r="BJ237" s="42"/>
      <c r="BK237" s="42"/>
      <c r="BL237" s="46"/>
      <c r="BM237" s="42"/>
      <c r="BN237" s="42"/>
      <c r="BO237" s="42"/>
    </row>
    <row r="238" spans="1:67" x14ac:dyDescent="0.25">
      <c r="A238" s="167" t="s">
        <v>494</v>
      </c>
      <c r="B238" s="50">
        <f t="shared" si="245"/>
        <v>115.2</v>
      </c>
      <c r="C238" s="50">
        <f t="shared" si="246"/>
        <v>74.425380000000004</v>
      </c>
      <c r="D238" s="42">
        <f t="shared" si="280"/>
        <v>64.605364583333341</v>
      </c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6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>
        <v>115.2</v>
      </c>
      <c r="AY238" s="42">
        <v>74.425380000000004</v>
      </c>
      <c r="AZ238" s="42">
        <f t="shared" si="274"/>
        <v>64.605364583333341</v>
      </c>
      <c r="BA238" s="42"/>
      <c r="BB238" s="42"/>
      <c r="BC238" s="46"/>
      <c r="BD238" s="42"/>
      <c r="BE238" s="42"/>
      <c r="BF238" s="46"/>
      <c r="BG238" s="42"/>
      <c r="BH238" s="42"/>
      <c r="BI238" s="46"/>
      <c r="BJ238" s="42"/>
      <c r="BK238" s="42"/>
      <c r="BL238" s="46"/>
      <c r="BM238" s="42"/>
      <c r="BN238" s="42"/>
      <c r="BO238" s="42"/>
    </row>
    <row r="239" spans="1:67" x14ac:dyDescent="0.25">
      <c r="A239" s="167" t="s">
        <v>493</v>
      </c>
      <c r="B239" s="50">
        <f t="shared" si="245"/>
        <v>288.10000000000002</v>
      </c>
      <c r="C239" s="50">
        <f t="shared" si="246"/>
        <v>194.81753</v>
      </c>
      <c r="D239" s="42">
        <f t="shared" si="280"/>
        <v>67.621496008330439</v>
      </c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6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>
        <v>288.10000000000002</v>
      </c>
      <c r="AY239" s="42">
        <v>194.81753</v>
      </c>
      <c r="AZ239" s="42">
        <f t="shared" si="274"/>
        <v>67.621496008330439</v>
      </c>
      <c r="BA239" s="42"/>
      <c r="BB239" s="42"/>
      <c r="BC239" s="46"/>
      <c r="BD239" s="42"/>
      <c r="BE239" s="42"/>
      <c r="BF239" s="46"/>
      <c r="BG239" s="42"/>
      <c r="BH239" s="42"/>
      <c r="BI239" s="46"/>
      <c r="BJ239" s="42"/>
      <c r="BK239" s="42"/>
      <c r="BL239" s="46"/>
      <c r="BM239" s="42"/>
      <c r="BN239" s="42"/>
      <c r="BO239" s="42"/>
    </row>
    <row r="240" spans="1:67" s="52" customFormat="1" ht="31.5" x14ac:dyDescent="0.25">
      <c r="A240" s="169" t="s">
        <v>292</v>
      </c>
      <c r="B240" s="134">
        <f t="shared" si="245"/>
        <v>277390.71620000002</v>
      </c>
      <c r="C240" s="134">
        <f t="shared" si="246"/>
        <v>182885.15821999998</v>
      </c>
      <c r="D240" s="49">
        <f t="shared" ref="D240" si="281">C240/B240*100</f>
        <v>65.930525983479171</v>
      </c>
      <c r="E240" s="49">
        <f>SUM(E241:E252)</f>
        <v>682.6</v>
      </c>
      <c r="F240" s="49">
        <f t="shared" ref="F240:BE240" si="282">SUM(F241:F252)</f>
        <v>230.98329999999999</v>
      </c>
      <c r="G240" s="49">
        <f t="shared" si="44"/>
        <v>33.838748901259883</v>
      </c>
      <c r="H240" s="49">
        <f t="shared" si="282"/>
        <v>141.69999999999999</v>
      </c>
      <c r="I240" s="49">
        <f t="shared" si="282"/>
        <v>89.398429999999991</v>
      </c>
      <c r="J240" s="49">
        <f t="shared" si="56"/>
        <v>63.089929428369793</v>
      </c>
      <c r="K240" s="49">
        <f t="shared" si="282"/>
        <v>3058.6</v>
      </c>
      <c r="L240" s="49">
        <f t="shared" si="282"/>
        <v>2022.8165900000001</v>
      </c>
      <c r="M240" s="49">
        <f t="shared" si="57"/>
        <v>66.135375335120656</v>
      </c>
      <c r="N240" s="49">
        <f t="shared" si="282"/>
        <v>43525.071200000006</v>
      </c>
      <c r="O240" s="49">
        <f t="shared" si="282"/>
        <v>30905.246660000001</v>
      </c>
      <c r="P240" s="49">
        <f t="shared" si="30"/>
        <v>71.005619997699156</v>
      </c>
      <c r="Q240" s="49">
        <f t="shared" si="282"/>
        <v>3617.6</v>
      </c>
      <c r="R240" s="49">
        <f t="shared" si="282"/>
        <v>1622.8043700000001</v>
      </c>
      <c r="S240" s="49">
        <f t="shared" si="45"/>
        <v>44.858590501990278</v>
      </c>
      <c r="T240" s="49">
        <f t="shared" si="282"/>
        <v>174.6</v>
      </c>
      <c r="U240" s="49">
        <f t="shared" si="282"/>
        <v>94.803380000000004</v>
      </c>
      <c r="V240" s="49">
        <f t="shared" si="46"/>
        <v>54.297468499427268</v>
      </c>
      <c r="W240" s="49">
        <f t="shared" si="282"/>
        <v>206471.2</v>
      </c>
      <c r="X240" s="49">
        <f t="shared" si="282"/>
        <v>133969.83867</v>
      </c>
      <c r="Y240" s="49">
        <f t="shared" si="58"/>
        <v>64.885484595430256</v>
      </c>
      <c r="Z240" s="49">
        <f t="shared" si="282"/>
        <v>788</v>
      </c>
      <c r="AA240" s="49">
        <f t="shared" si="282"/>
        <v>554.07468999999992</v>
      </c>
      <c r="AB240" s="48">
        <f t="shared" si="249"/>
        <v>70.314046954314719</v>
      </c>
      <c r="AC240" s="49">
        <f t="shared" si="282"/>
        <v>120.3</v>
      </c>
      <c r="AD240" s="49">
        <f t="shared" si="282"/>
        <v>16.175000000000001</v>
      </c>
      <c r="AE240" s="49">
        <f t="shared" si="86"/>
        <v>13.445552784704907</v>
      </c>
      <c r="AF240" s="49">
        <f t="shared" si="282"/>
        <v>394</v>
      </c>
      <c r="AG240" s="49">
        <f t="shared" si="282"/>
        <v>271.59841</v>
      </c>
      <c r="AH240" s="49">
        <f t="shared" si="282"/>
        <v>68.933606598984781</v>
      </c>
      <c r="AI240" s="49">
        <f t="shared" si="282"/>
        <v>1442.5</v>
      </c>
      <c r="AJ240" s="49">
        <f t="shared" si="282"/>
        <v>932.85593000000006</v>
      </c>
      <c r="AK240" s="49">
        <f t="shared" si="282"/>
        <v>64.669388561525125</v>
      </c>
      <c r="AL240" s="49">
        <f t="shared" si="282"/>
        <v>394</v>
      </c>
      <c r="AM240" s="49">
        <f t="shared" si="282"/>
        <v>274.45896000000005</v>
      </c>
      <c r="AN240" s="49">
        <f t="shared" si="282"/>
        <v>69.659634517766506</v>
      </c>
      <c r="AO240" s="49">
        <f t="shared" si="282"/>
        <v>394</v>
      </c>
      <c r="AP240" s="49">
        <f t="shared" ref="AP240" si="283">SUM(AP241:AP252)</f>
        <v>264.62884000000003</v>
      </c>
      <c r="AQ240" s="49">
        <f t="shared" si="282"/>
        <v>67.164680203045691</v>
      </c>
      <c r="AR240" s="49">
        <f t="shared" si="282"/>
        <v>900.94500000000005</v>
      </c>
      <c r="AS240" s="49">
        <f t="shared" si="282"/>
        <v>679.9</v>
      </c>
      <c r="AT240" s="49">
        <f t="shared" si="63"/>
        <v>75.465205978167361</v>
      </c>
      <c r="AU240" s="49">
        <f t="shared" si="282"/>
        <v>0</v>
      </c>
      <c r="AV240" s="49">
        <f t="shared" ref="AV240" si="284">SUM(AV241:AV252)</f>
        <v>0</v>
      </c>
      <c r="AW240" s="49">
        <f t="shared" si="282"/>
        <v>0</v>
      </c>
      <c r="AX240" s="49">
        <f t="shared" si="282"/>
        <v>1728.6000000000001</v>
      </c>
      <c r="AY240" s="49">
        <f t="shared" si="282"/>
        <v>1072.1779900000001</v>
      </c>
      <c r="AZ240" s="48">
        <f t="shared" ref="AZ240:AZ252" si="285">AY240/AX240*100</f>
        <v>62.025800647923177</v>
      </c>
      <c r="BA240" s="49">
        <f t="shared" si="282"/>
        <v>12837.6</v>
      </c>
      <c r="BB240" s="49">
        <f t="shared" si="282"/>
        <v>9645.6970000000001</v>
      </c>
      <c r="BC240" s="49">
        <f t="shared" si="35"/>
        <v>75.136294946095845</v>
      </c>
      <c r="BD240" s="49">
        <f t="shared" si="282"/>
        <v>568.9</v>
      </c>
      <c r="BE240" s="49">
        <f t="shared" si="282"/>
        <v>236</v>
      </c>
      <c r="BF240" s="49">
        <f t="shared" si="253"/>
        <v>41.483564774125512</v>
      </c>
      <c r="BG240" s="49">
        <f t="shared" ref="BG240" si="286">SUM(BG241:BG252)</f>
        <v>1.7</v>
      </c>
      <c r="BH240" s="49">
        <f t="shared" ref="BH240" si="287">SUM(BH241:BH252)</f>
        <v>1.7</v>
      </c>
      <c r="BI240" s="49">
        <f t="shared" ref="BI240:BI241" si="288">BH240/BG240*100</f>
        <v>100</v>
      </c>
      <c r="BJ240" s="49"/>
      <c r="BK240" s="49"/>
      <c r="BL240" s="49"/>
      <c r="BM240" s="49">
        <f>SUM(BM241:BM252)</f>
        <v>148.80000000000001</v>
      </c>
      <c r="BN240" s="49"/>
      <c r="BO240" s="49"/>
    </row>
    <row r="241" spans="1:67" x14ac:dyDescent="0.25">
      <c r="A241" s="167" t="s">
        <v>290</v>
      </c>
      <c r="B241" s="50">
        <f t="shared" si="245"/>
        <v>275662.11620000005</v>
      </c>
      <c r="C241" s="50">
        <f t="shared" si="246"/>
        <v>181812.98022999999</v>
      </c>
      <c r="D241" s="46">
        <f t="shared" si="0"/>
        <v>65.9550114235102</v>
      </c>
      <c r="E241" s="46">
        <v>682.6</v>
      </c>
      <c r="F241" s="46">
        <v>230.98329999999999</v>
      </c>
      <c r="G241" s="46">
        <f t="shared" si="44"/>
        <v>33.838748901259883</v>
      </c>
      <c r="H241" s="46">
        <v>141.69999999999999</v>
      </c>
      <c r="I241" s="46">
        <v>89.398429999999991</v>
      </c>
      <c r="J241" s="46">
        <f t="shared" si="56"/>
        <v>63.089929428369793</v>
      </c>
      <c r="K241" s="46">
        <v>3058.6</v>
      </c>
      <c r="L241" s="46">
        <v>2022.8165900000001</v>
      </c>
      <c r="M241" s="46">
        <f t="shared" si="57"/>
        <v>66.135375335120656</v>
      </c>
      <c r="N241" s="46">
        <v>43525.071200000006</v>
      </c>
      <c r="O241" s="46">
        <v>30905.246660000001</v>
      </c>
      <c r="P241" s="46">
        <f t="shared" si="30"/>
        <v>71.005619997699156</v>
      </c>
      <c r="Q241" s="46">
        <v>3617.6</v>
      </c>
      <c r="R241" s="46">
        <v>1622.8043700000001</v>
      </c>
      <c r="S241" s="46">
        <f t="shared" si="45"/>
        <v>44.858590501990278</v>
      </c>
      <c r="T241" s="46">
        <v>174.6</v>
      </c>
      <c r="U241" s="46">
        <v>94.803380000000004</v>
      </c>
      <c r="V241" s="46">
        <f t="shared" si="46"/>
        <v>54.297468499427268</v>
      </c>
      <c r="W241" s="46">
        <v>206471.2</v>
      </c>
      <c r="X241" s="46">
        <v>133969.83867</v>
      </c>
      <c r="Y241" s="46">
        <f t="shared" si="58"/>
        <v>64.885484595430256</v>
      </c>
      <c r="Z241" s="46">
        <v>788</v>
      </c>
      <c r="AA241" s="46">
        <v>554.07468999999992</v>
      </c>
      <c r="AB241" s="42">
        <f t="shared" si="249"/>
        <v>70.314046954314719</v>
      </c>
      <c r="AC241" s="42">
        <v>120.3</v>
      </c>
      <c r="AD241" s="46">
        <v>16.175000000000001</v>
      </c>
      <c r="AE241" s="46">
        <f t="shared" si="86"/>
        <v>13.445552784704907</v>
      </c>
      <c r="AF241" s="46">
        <v>394</v>
      </c>
      <c r="AG241" s="46">
        <v>271.59841</v>
      </c>
      <c r="AH241" s="46">
        <f t="shared" si="59"/>
        <v>68.933606598984781</v>
      </c>
      <c r="AI241" s="46">
        <v>1442.5</v>
      </c>
      <c r="AJ241" s="46">
        <v>932.85593000000006</v>
      </c>
      <c r="AK241" s="46">
        <f t="shared" si="60"/>
        <v>64.669388561525125</v>
      </c>
      <c r="AL241" s="46">
        <v>394</v>
      </c>
      <c r="AM241" s="46">
        <v>274.45896000000005</v>
      </c>
      <c r="AN241" s="46">
        <f t="shared" si="61"/>
        <v>69.659634517766506</v>
      </c>
      <c r="AO241" s="46">
        <v>394</v>
      </c>
      <c r="AP241" s="46">
        <v>264.62884000000003</v>
      </c>
      <c r="AQ241" s="46">
        <f t="shared" si="62"/>
        <v>67.164680203045691</v>
      </c>
      <c r="AR241" s="46">
        <v>900.94500000000005</v>
      </c>
      <c r="AS241" s="46">
        <v>679.9</v>
      </c>
      <c r="AT241" s="46">
        <f t="shared" si="63"/>
        <v>75.465205978167361</v>
      </c>
      <c r="AU241" s="46"/>
      <c r="AV241" s="46"/>
      <c r="AW241" s="46"/>
      <c r="AX241" s="46"/>
      <c r="AY241" s="46"/>
      <c r="AZ241" s="42"/>
      <c r="BA241" s="46">
        <v>12837.6</v>
      </c>
      <c r="BB241" s="46">
        <v>9645.6970000000001</v>
      </c>
      <c r="BC241" s="46">
        <f t="shared" si="35"/>
        <v>75.136294946095845</v>
      </c>
      <c r="BD241" s="46">
        <v>568.9</v>
      </c>
      <c r="BE241" s="46">
        <v>236</v>
      </c>
      <c r="BF241" s="46">
        <f t="shared" si="253"/>
        <v>41.483564774125512</v>
      </c>
      <c r="BG241" s="46">
        <v>1.7</v>
      </c>
      <c r="BH241" s="46">
        <v>1.7</v>
      </c>
      <c r="BI241" s="46">
        <f t="shared" si="288"/>
        <v>100</v>
      </c>
      <c r="BJ241" s="46"/>
      <c r="BK241" s="46"/>
      <c r="BL241" s="46"/>
      <c r="BM241" s="46">
        <v>148.80000000000001</v>
      </c>
      <c r="BN241" s="46"/>
      <c r="BO241" s="46"/>
    </row>
    <row r="242" spans="1:67" x14ac:dyDescent="0.25">
      <c r="A242" s="167" t="s">
        <v>495</v>
      </c>
      <c r="B242" s="50">
        <f t="shared" si="245"/>
        <v>115.2</v>
      </c>
      <c r="C242" s="50">
        <f t="shared" si="246"/>
        <v>70.967529999999996</v>
      </c>
      <c r="D242" s="42">
        <f t="shared" ref="D242:D252" si="289">C242/B242*100</f>
        <v>61.603758680555551</v>
      </c>
      <c r="E242" s="42"/>
      <c r="F242" s="42"/>
      <c r="G242" s="42"/>
      <c r="H242" s="42"/>
      <c r="I242" s="42"/>
      <c r="J242" s="46"/>
      <c r="K242" s="42"/>
      <c r="L242" s="42"/>
      <c r="M242" s="46"/>
      <c r="N242" s="42"/>
      <c r="O242" s="42"/>
      <c r="P242" s="46"/>
      <c r="Q242" s="42"/>
      <c r="R242" s="42"/>
      <c r="S242" s="42"/>
      <c r="T242" s="42"/>
      <c r="U242" s="42"/>
      <c r="V242" s="46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6"/>
      <c r="AU242" s="42"/>
      <c r="AV242" s="42"/>
      <c r="AW242" s="42"/>
      <c r="AX242" s="42">
        <v>115.2</v>
      </c>
      <c r="AY242" s="42">
        <v>70.967529999999996</v>
      </c>
      <c r="AZ242" s="42">
        <f t="shared" si="285"/>
        <v>61.603758680555551</v>
      </c>
      <c r="BA242" s="42"/>
      <c r="BB242" s="42"/>
      <c r="BC242" s="42"/>
      <c r="BD242" s="42"/>
      <c r="BE242" s="42"/>
      <c r="BF242" s="46"/>
      <c r="BG242" s="42"/>
      <c r="BH242" s="42"/>
      <c r="BI242" s="46"/>
      <c r="BJ242" s="42"/>
      <c r="BK242" s="42"/>
      <c r="BL242" s="46"/>
      <c r="BM242" s="42"/>
      <c r="BN242" s="42"/>
      <c r="BO242" s="42"/>
    </row>
    <row r="243" spans="1:67" x14ac:dyDescent="0.25">
      <c r="A243" s="167" t="s">
        <v>338</v>
      </c>
      <c r="B243" s="50">
        <f t="shared" si="245"/>
        <v>115.2</v>
      </c>
      <c r="C243" s="50">
        <f t="shared" si="246"/>
        <v>69.6494</v>
      </c>
      <c r="D243" s="42">
        <f t="shared" si="289"/>
        <v>60.459548611111117</v>
      </c>
      <c r="E243" s="42"/>
      <c r="F243" s="42"/>
      <c r="G243" s="42"/>
      <c r="H243" s="42"/>
      <c r="I243" s="42"/>
      <c r="J243" s="46"/>
      <c r="K243" s="42"/>
      <c r="L243" s="42"/>
      <c r="M243" s="46"/>
      <c r="N243" s="42"/>
      <c r="O243" s="42"/>
      <c r="P243" s="46"/>
      <c r="Q243" s="42"/>
      <c r="R243" s="42"/>
      <c r="S243" s="42"/>
      <c r="T243" s="42"/>
      <c r="U243" s="42"/>
      <c r="V243" s="46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6"/>
      <c r="AU243" s="42"/>
      <c r="AV243" s="42"/>
      <c r="AW243" s="42"/>
      <c r="AX243" s="42">
        <v>115.2</v>
      </c>
      <c r="AY243" s="42">
        <v>69.6494</v>
      </c>
      <c r="AZ243" s="42">
        <f t="shared" si="285"/>
        <v>60.459548611111117</v>
      </c>
      <c r="BA243" s="42"/>
      <c r="BB243" s="42"/>
      <c r="BC243" s="42"/>
      <c r="BD243" s="42"/>
      <c r="BE243" s="42"/>
      <c r="BF243" s="46"/>
      <c r="BG243" s="42"/>
      <c r="BH243" s="42"/>
      <c r="BI243" s="46"/>
      <c r="BJ243" s="42"/>
      <c r="BK243" s="42"/>
      <c r="BL243" s="46"/>
      <c r="BM243" s="42"/>
      <c r="BN243" s="42"/>
      <c r="BO243" s="42"/>
    </row>
    <row r="244" spans="1:67" x14ac:dyDescent="0.25">
      <c r="A244" s="167" t="s">
        <v>496</v>
      </c>
      <c r="B244" s="50">
        <f t="shared" si="245"/>
        <v>115.2</v>
      </c>
      <c r="C244" s="50">
        <f t="shared" si="246"/>
        <v>69.907869999999988</v>
      </c>
      <c r="D244" s="42">
        <f t="shared" si="289"/>
        <v>60.683914930555552</v>
      </c>
      <c r="E244" s="42"/>
      <c r="F244" s="42"/>
      <c r="G244" s="42"/>
      <c r="H244" s="42"/>
      <c r="I244" s="42"/>
      <c r="J244" s="46"/>
      <c r="K244" s="42"/>
      <c r="L244" s="42"/>
      <c r="M244" s="46"/>
      <c r="N244" s="42"/>
      <c r="O244" s="42"/>
      <c r="P244" s="46"/>
      <c r="Q244" s="42"/>
      <c r="R244" s="42"/>
      <c r="S244" s="42"/>
      <c r="T244" s="42"/>
      <c r="U244" s="42"/>
      <c r="V244" s="46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6"/>
      <c r="AU244" s="42"/>
      <c r="AV244" s="42"/>
      <c r="AW244" s="42"/>
      <c r="AX244" s="42">
        <v>115.2</v>
      </c>
      <c r="AY244" s="42">
        <v>69.907869999999988</v>
      </c>
      <c r="AZ244" s="42">
        <f t="shared" si="285"/>
        <v>60.683914930555552</v>
      </c>
      <c r="BA244" s="42"/>
      <c r="BB244" s="42"/>
      <c r="BC244" s="42"/>
      <c r="BD244" s="42"/>
      <c r="BE244" s="42"/>
      <c r="BF244" s="46"/>
      <c r="BG244" s="42"/>
      <c r="BH244" s="42"/>
      <c r="BI244" s="46"/>
      <c r="BJ244" s="42"/>
      <c r="BK244" s="42"/>
      <c r="BL244" s="46"/>
      <c r="BM244" s="42"/>
      <c r="BN244" s="42"/>
      <c r="BO244" s="42"/>
    </row>
    <row r="245" spans="1:67" x14ac:dyDescent="0.25">
      <c r="A245" s="167" t="s">
        <v>302</v>
      </c>
      <c r="B245" s="50">
        <f t="shared" si="245"/>
        <v>115.2</v>
      </c>
      <c r="C245" s="50">
        <f t="shared" si="246"/>
        <v>71.585899999999995</v>
      </c>
      <c r="D245" s="42">
        <f t="shared" si="289"/>
        <v>62.140538194444439</v>
      </c>
      <c r="E245" s="42"/>
      <c r="F245" s="42"/>
      <c r="G245" s="42"/>
      <c r="H245" s="42"/>
      <c r="I245" s="42"/>
      <c r="J245" s="46"/>
      <c r="K245" s="42"/>
      <c r="L245" s="42"/>
      <c r="M245" s="46"/>
      <c r="N245" s="42"/>
      <c r="O245" s="42"/>
      <c r="P245" s="46"/>
      <c r="Q245" s="42"/>
      <c r="R245" s="42"/>
      <c r="S245" s="42"/>
      <c r="T245" s="42"/>
      <c r="U245" s="42"/>
      <c r="V245" s="46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6"/>
      <c r="AU245" s="42"/>
      <c r="AV245" s="42"/>
      <c r="AW245" s="42"/>
      <c r="AX245" s="42">
        <v>115.2</v>
      </c>
      <c r="AY245" s="42">
        <v>71.585899999999995</v>
      </c>
      <c r="AZ245" s="42">
        <f t="shared" si="285"/>
        <v>62.140538194444439</v>
      </c>
      <c r="BA245" s="42"/>
      <c r="BB245" s="42"/>
      <c r="BC245" s="42"/>
      <c r="BD245" s="42"/>
      <c r="BE245" s="42"/>
      <c r="BF245" s="46"/>
      <c r="BG245" s="42"/>
      <c r="BH245" s="42"/>
      <c r="BI245" s="46"/>
      <c r="BJ245" s="42"/>
      <c r="BK245" s="42"/>
      <c r="BL245" s="46"/>
      <c r="BM245" s="42"/>
      <c r="BN245" s="42"/>
      <c r="BO245" s="42"/>
    </row>
    <row r="246" spans="1:67" x14ac:dyDescent="0.25">
      <c r="A246" s="167" t="s">
        <v>449</v>
      </c>
      <c r="B246" s="50">
        <f t="shared" si="245"/>
        <v>115.2</v>
      </c>
      <c r="C246" s="50">
        <f t="shared" si="246"/>
        <v>70.625820000000004</v>
      </c>
      <c r="D246" s="42">
        <f t="shared" si="289"/>
        <v>61.307135416666668</v>
      </c>
      <c r="E246" s="42"/>
      <c r="F246" s="42"/>
      <c r="G246" s="42"/>
      <c r="H246" s="42"/>
      <c r="I246" s="42"/>
      <c r="J246" s="46"/>
      <c r="K246" s="42"/>
      <c r="L246" s="42"/>
      <c r="M246" s="46"/>
      <c r="N246" s="42"/>
      <c r="O246" s="42"/>
      <c r="P246" s="46"/>
      <c r="Q246" s="42"/>
      <c r="R246" s="42"/>
      <c r="S246" s="42"/>
      <c r="T246" s="42"/>
      <c r="U246" s="42"/>
      <c r="V246" s="46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6"/>
      <c r="AU246" s="42"/>
      <c r="AV246" s="42"/>
      <c r="AW246" s="42"/>
      <c r="AX246" s="42">
        <v>115.2</v>
      </c>
      <c r="AY246" s="42">
        <v>70.625820000000004</v>
      </c>
      <c r="AZ246" s="42">
        <f t="shared" si="285"/>
        <v>61.307135416666668</v>
      </c>
      <c r="BA246" s="42"/>
      <c r="BB246" s="42"/>
      <c r="BC246" s="42"/>
      <c r="BD246" s="42"/>
      <c r="BE246" s="42"/>
      <c r="BF246" s="46"/>
      <c r="BG246" s="42"/>
      <c r="BH246" s="42"/>
      <c r="BI246" s="46"/>
      <c r="BJ246" s="42"/>
      <c r="BK246" s="42"/>
      <c r="BL246" s="46"/>
      <c r="BM246" s="42"/>
      <c r="BN246" s="42"/>
      <c r="BO246" s="42"/>
    </row>
    <row r="247" spans="1:67" x14ac:dyDescent="0.25">
      <c r="A247" s="167" t="s">
        <v>288</v>
      </c>
      <c r="B247" s="50">
        <f t="shared" si="245"/>
        <v>576.6</v>
      </c>
      <c r="C247" s="50">
        <f t="shared" si="246"/>
        <v>367.22178000000002</v>
      </c>
      <c r="D247" s="42">
        <f t="shared" si="289"/>
        <v>63.687440166493239</v>
      </c>
      <c r="E247" s="42"/>
      <c r="F247" s="42"/>
      <c r="G247" s="42"/>
      <c r="H247" s="42"/>
      <c r="I247" s="42"/>
      <c r="J247" s="46"/>
      <c r="K247" s="42"/>
      <c r="L247" s="42"/>
      <c r="M247" s="46"/>
      <c r="N247" s="42"/>
      <c r="O247" s="42"/>
      <c r="P247" s="46"/>
      <c r="Q247" s="42"/>
      <c r="R247" s="42"/>
      <c r="S247" s="42"/>
      <c r="T247" s="42"/>
      <c r="U247" s="42"/>
      <c r="V247" s="46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6"/>
      <c r="AU247" s="42"/>
      <c r="AV247" s="42"/>
      <c r="AW247" s="42"/>
      <c r="AX247" s="42">
        <v>576.6</v>
      </c>
      <c r="AY247" s="42">
        <v>367.22178000000002</v>
      </c>
      <c r="AZ247" s="42">
        <f t="shared" si="285"/>
        <v>63.687440166493239</v>
      </c>
      <c r="BA247" s="42"/>
      <c r="BB247" s="42"/>
      <c r="BC247" s="42"/>
      <c r="BD247" s="42"/>
      <c r="BE247" s="42"/>
      <c r="BF247" s="46"/>
      <c r="BG247" s="42"/>
      <c r="BH247" s="42"/>
      <c r="BI247" s="46"/>
      <c r="BJ247" s="42"/>
      <c r="BK247" s="42"/>
      <c r="BL247" s="46"/>
      <c r="BM247" s="42"/>
      <c r="BN247" s="42"/>
      <c r="BO247" s="42"/>
    </row>
    <row r="248" spans="1:67" x14ac:dyDescent="0.25">
      <c r="A248" s="167" t="s">
        <v>497</v>
      </c>
      <c r="B248" s="50">
        <f t="shared" si="245"/>
        <v>115.2</v>
      </c>
      <c r="C248" s="50">
        <f t="shared" si="246"/>
        <v>70.924350000000004</v>
      </c>
      <c r="D248" s="42">
        <f t="shared" si="289"/>
        <v>61.566276041666669</v>
      </c>
      <c r="E248" s="42"/>
      <c r="F248" s="42"/>
      <c r="G248" s="42"/>
      <c r="H248" s="42"/>
      <c r="I248" s="42"/>
      <c r="J248" s="46"/>
      <c r="K248" s="42"/>
      <c r="L248" s="42"/>
      <c r="M248" s="46"/>
      <c r="N248" s="42"/>
      <c r="O248" s="42"/>
      <c r="P248" s="46"/>
      <c r="Q248" s="42"/>
      <c r="R248" s="42"/>
      <c r="S248" s="42"/>
      <c r="T248" s="42"/>
      <c r="U248" s="42"/>
      <c r="V248" s="46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6"/>
      <c r="AU248" s="42"/>
      <c r="AV248" s="42"/>
      <c r="AW248" s="42"/>
      <c r="AX248" s="42">
        <v>115.2</v>
      </c>
      <c r="AY248" s="42">
        <v>70.924350000000004</v>
      </c>
      <c r="AZ248" s="42">
        <f t="shared" si="285"/>
        <v>61.566276041666669</v>
      </c>
      <c r="BA248" s="42"/>
      <c r="BB248" s="42"/>
      <c r="BC248" s="42"/>
      <c r="BD248" s="42"/>
      <c r="BE248" s="42"/>
      <c r="BF248" s="46"/>
      <c r="BG248" s="42"/>
      <c r="BH248" s="42"/>
      <c r="BI248" s="46"/>
      <c r="BJ248" s="42"/>
      <c r="BK248" s="42"/>
      <c r="BL248" s="46"/>
      <c r="BM248" s="42"/>
      <c r="BN248" s="42"/>
      <c r="BO248" s="42"/>
    </row>
    <row r="249" spans="1:67" x14ac:dyDescent="0.25">
      <c r="A249" s="167" t="s">
        <v>498</v>
      </c>
      <c r="B249" s="50">
        <f t="shared" si="245"/>
        <v>115.2</v>
      </c>
      <c r="C249" s="50">
        <f t="shared" si="246"/>
        <v>64.206589999999991</v>
      </c>
      <c r="D249" s="42">
        <f t="shared" si="289"/>
        <v>55.734887152777766</v>
      </c>
      <c r="E249" s="42"/>
      <c r="F249" s="42"/>
      <c r="G249" s="42"/>
      <c r="H249" s="42"/>
      <c r="I249" s="42"/>
      <c r="J249" s="46"/>
      <c r="K249" s="42"/>
      <c r="L249" s="42"/>
      <c r="M249" s="46"/>
      <c r="N249" s="42"/>
      <c r="O249" s="42"/>
      <c r="P249" s="46"/>
      <c r="Q249" s="42"/>
      <c r="R249" s="42"/>
      <c r="S249" s="42"/>
      <c r="T249" s="42"/>
      <c r="U249" s="42"/>
      <c r="V249" s="46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6"/>
      <c r="AU249" s="42"/>
      <c r="AV249" s="42"/>
      <c r="AW249" s="42"/>
      <c r="AX249" s="42">
        <v>115.2</v>
      </c>
      <c r="AY249" s="42">
        <v>64.206589999999991</v>
      </c>
      <c r="AZ249" s="42">
        <f t="shared" si="285"/>
        <v>55.734887152777766</v>
      </c>
      <c r="BA249" s="42"/>
      <c r="BB249" s="42"/>
      <c r="BC249" s="42"/>
      <c r="BD249" s="42"/>
      <c r="BE249" s="42"/>
      <c r="BF249" s="46"/>
      <c r="BG249" s="42"/>
      <c r="BH249" s="42"/>
      <c r="BI249" s="46"/>
      <c r="BJ249" s="42"/>
      <c r="BK249" s="42"/>
      <c r="BL249" s="46"/>
      <c r="BM249" s="42"/>
      <c r="BN249" s="42"/>
      <c r="BO249" s="42"/>
    </row>
    <row r="250" spans="1:67" x14ac:dyDescent="0.25">
      <c r="A250" s="167" t="s">
        <v>287</v>
      </c>
      <c r="B250" s="50">
        <f t="shared" si="245"/>
        <v>115.2</v>
      </c>
      <c r="C250" s="50">
        <f t="shared" si="246"/>
        <v>69.153440000000003</v>
      </c>
      <c r="D250" s="42">
        <f t="shared" si="289"/>
        <v>60.029027777777777</v>
      </c>
      <c r="E250" s="42"/>
      <c r="F250" s="42"/>
      <c r="G250" s="42"/>
      <c r="H250" s="42"/>
      <c r="I250" s="42"/>
      <c r="J250" s="46"/>
      <c r="K250" s="42"/>
      <c r="L250" s="42"/>
      <c r="M250" s="46"/>
      <c r="N250" s="42"/>
      <c r="O250" s="42"/>
      <c r="P250" s="46"/>
      <c r="Q250" s="42"/>
      <c r="R250" s="42"/>
      <c r="S250" s="42"/>
      <c r="T250" s="42"/>
      <c r="U250" s="42"/>
      <c r="V250" s="46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6"/>
      <c r="AU250" s="42"/>
      <c r="AV250" s="42"/>
      <c r="AW250" s="42"/>
      <c r="AX250" s="42">
        <v>115.2</v>
      </c>
      <c r="AY250" s="42">
        <v>69.153440000000003</v>
      </c>
      <c r="AZ250" s="42">
        <f t="shared" si="285"/>
        <v>60.029027777777777</v>
      </c>
      <c r="BA250" s="42"/>
      <c r="BB250" s="42"/>
      <c r="BC250" s="42"/>
      <c r="BD250" s="42"/>
      <c r="BE250" s="42"/>
      <c r="BF250" s="46"/>
      <c r="BG250" s="42"/>
      <c r="BH250" s="42"/>
      <c r="BI250" s="46"/>
      <c r="BJ250" s="42"/>
      <c r="BK250" s="42"/>
      <c r="BL250" s="46"/>
      <c r="BM250" s="42"/>
      <c r="BN250" s="42"/>
      <c r="BO250" s="42"/>
    </row>
    <row r="251" spans="1:67" x14ac:dyDescent="0.25">
      <c r="A251" s="167" t="s">
        <v>499</v>
      </c>
      <c r="B251" s="50">
        <f t="shared" si="245"/>
        <v>115.2</v>
      </c>
      <c r="C251" s="50">
        <f t="shared" si="246"/>
        <v>76.074830000000006</v>
      </c>
      <c r="D251" s="42">
        <f t="shared" si="289"/>
        <v>66.037178819444449</v>
      </c>
      <c r="E251" s="42"/>
      <c r="F251" s="42"/>
      <c r="G251" s="42"/>
      <c r="H251" s="42"/>
      <c r="I251" s="42"/>
      <c r="J251" s="46"/>
      <c r="K251" s="42"/>
      <c r="L251" s="42"/>
      <c r="M251" s="46"/>
      <c r="N251" s="42"/>
      <c r="O251" s="42"/>
      <c r="P251" s="46"/>
      <c r="Q251" s="42"/>
      <c r="R251" s="42"/>
      <c r="S251" s="42"/>
      <c r="T251" s="42"/>
      <c r="U251" s="42"/>
      <c r="V251" s="46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6"/>
      <c r="AU251" s="42"/>
      <c r="AV251" s="42"/>
      <c r="AW251" s="42"/>
      <c r="AX251" s="42">
        <v>115.2</v>
      </c>
      <c r="AY251" s="42">
        <v>76.074830000000006</v>
      </c>
      <c r="AZ251" s="42">
        <f t="shared" si="285"/>
        <v>66.037178819444449</v>
      </c>
      <c r="BA251" s="42"/>
      <c r="BB251" s="42"/>
      <c r="BC251" s="42"/>
      <c r="BD251" s="42"/>
      <c r="BE251" s="42"/>
      <c r="BF251" s="46"/>
      <c r="BG251" s="42"/>
      <c r="BH251" s="42"/>
      <c r="BI251" s="46"/>
      <c r="BJ251" s="42"/>
      <c r="BK251" s="42"/>
      <c r="BL251" s="46"/>
      <c r="BM251" s="42"/>
      <c r="BN251" s="42"/>
      <c r="BO251" s="42"/>
    </row>
    <row r="252" spans="1:67" x14ac:dyDescent="0.25">
      <c r="A252" s="167" t="s">
        <v>500</v>
      </c>
      <c r="B252" s="50">
        <f t="shared" si="245"/>
        <v>115.2</v>
      </c>
      <c r="C252" s="50">
        <f t="shared" si="246"/>
        <v>71.860479999999995</v>
      </c>
      <c r="D252" s="42">
        <f t="shared" si="289"/>
        <v>62.378888888888881</v>
      </c>
      <c r="E252" s="42"/>
      <c r="F252" s="42"/>
      <c r="G252" s="42"/>
      <c r="H252" s="42"/>
      <c r="I252" s="42"/>
      <c r="J252" s="46"/>
      <c r="K252" s="42"/>
      <c r="L252" s="42"/>
      <c r="M252" s="46"/>
      <c r="N252" s="42"/>
      <c r="O252" s="42"/>
      <c r="P252" s="46"/>
      <c r="Q252" s="42"/>
      <c r="R252" s="42"/>
      <c r="S252" s="42"/>
      <c r="T252" s="42"/>
      <c r="U252" s="42"/>
      <c r="V252" s="46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6"/>
      <c r="AU252" s="42"/>
      <c r="AV252" s="42"/>
      <c r="AW252" s="42"/>
      <c r="AX252" s="42">
        <v>115.2</v>
      </c>
      <c r="AY252" s="42">
        <v>71.860479999999995</v>
      </c>
      <c r="AZ252" s="42">
        <f t="shared" si="285"/>
        <v>62.378888888888881</v>
      </c>
      <c r="BA252" s="42"/>
      <c r="BB252" s="42"/>
      <c r="BC252" s="42"/>
      <c r="BD252" s="42"/>
      <c r="BE252" s="42"/>
      <c r="BF252" s="46"/>
      <c r="BG252" s="42"/>
      <c r="BH252" s="42"/>
      <c r="BI252" s="46"/>
      <c r="BJ252" s="42"/>
      <c r="BK252" s="42"/>
      <c r="BL252" s="46"/>
      <c r="BM252" s="42"/>
      <c r="BN252" s="42"/>
      <c r="BO252" s="42"/>
    </row>
    <row r="253" spans="1:67" s="52" customFormat="1" ht="31.5" x14ac:dyDescent="0.25">
      <c r="A253" s="169" t="s">
        <v>325</v>
      </c>
      <c r="B253" s="134">
        <f t="shared" si="245"/>
        <v>256423.17929999996</v>
      </c>
      <c r="C253" s="134">
        <f t="shared" si="246"/>
        <v>177645.37353999997</v>
      </c>
      <c r="D253" s="49">
        <f t="shared" ref="D253" si="290">C253/B253*100</f>
        <v>69.278204109685959</v>
      </c>
      <c r="E253" s="48">
        <f>SUM(E254:E266)</f>
        <v>739.6</v>
      </c>
      <c r="F253" s="48">
        <f t="shared" ref="F253:BE253" si="291">SUM(F254:F266)</f>
        <v>415.38269000000003</v>
      </c>
      <c r="G253" s="49">
        <f t="shared" si="44"/>
        <v>56.163154407787999</v>
      </c>
      <c r="H253" s="48">
        <f t="shared" si="291"/>
        <v>131.30000000000001</v>
      </c>
      <c r="I253" s="48">
        <f t="shared" si="291"/>
        <v>78.692750000000004</v>
      </c>
      <c r="J253" s="49">
        <f t="shared" si="56"/>
        <v>59.933549124143184</v>
      </c>
      <c r="K253" s="48">
        <f t="shared" si="291"/>
        <v>2794.5</v>
      </c>
      <c r="L253" s="48">
        <f t="shared" si="291"/>
        <v>1629.3105800000001</v>
      </c>
      <c r="M253" s="49">
        <f t="shared" si="57"/>
        <v>58.304189658257286</v>
      </c>
      <c r="N253" s="48">
        <f t="shared" si="291"/>
        <v>45296.924299999999</v>
      </c>
      <c r="O253" s="48">
        <f t="shared" si="291"/>
        <v>30114.962030000002</v>
      </c>
      <c r="P253" s="49">
        <f t="shared" si="30"/>
        <v>66.483458855947092</v>
      </c>
      <c r="Q253" s="48">
        <f t="shared" si="291"/>
        <v>3239.4</v>
      </c>
      <c r="R253" s="48">
        <f t="shared" si="291"/>
        <v>2159.1885400000001</v>
      </c>
      <c r="S253" s="49">
        <f t="shared" si="45"/>
        <v>66.653964931777494</v>
      </c>
      <c r="T253" s="48">
        <f t="shared" si="291"/>
        <v>117.1</v>
      </c>
      <c r="U253" s="48">
        <f t="shared" si="291"/>
        <v>70.513490000000004</v>
      </c>
      <c r="V253" s="49">
        <f t="shared" si="46"/>
        <v>60.216473099914616</v>
      </c>
      <c r="W253" s="48">
        <f t="shared" si="291"/>
        <v>188000</v>
      </c>
      <c r="X253" s="48">
        <f t="shared" si="291"/>
        <v>131514.08811000001</v>
      </c>
      <c r="Y253" s="49">
        <f t="shared" si="58"/>
        <v>69.95430218617021</v>
      </c>
      <c r="Z253" s="48">
        <f t="shared" si="291"/>
        <v>394</v>
      </c>
      <c r="AA253" s="48">
        <f t="shared" si="291"/>
        <v>249.85033999999999</v>
      </c>
      <c r="AB253" s="48">
        <f t="shared" si="249"/>
        <v>63.413791878172589</v>
      </c>
      <c r="AC253" s="48">
        <f t="shared" si="291"/>
        <v>0</v>
      </c>
      <c r="AD253" s="48">
        <f t="shared" si="291"/>
        <v>0</v>
      </c>
      <c r="AE253" s="48">
        <f t="shared" si="291"/>
        <v>0</v>
      </c>
      <c r="AF253" s="48">
        <f t="shared" si="291"/>
        <v>394</v>
      </c>
      <c r="AG253" s="48">
        <f t="shared" si="291"/>
        <v>277.24960999999996</v>
      </c>
      <c r="AH253" s="48">
        <f t="shared" si="291"/>
        <v>70.367921319796949</v>
      </c>
      <c r="AI253" s="48">
        <f t="shared" si="291"/>
        <v>294.8</v>
      </c>
      <c r="AJ253" s="48">
        <f t="shared" si="291"/>
        <v>204.07291000000001</v>
      </c>
      <c r="AK253" s="48">
        <f t="shared" si="291"/>
        <v>69.224189280868387</v>
      </c>
      <c r="AL253" s="48">
        <f t="shared" si="291"/>
        <v>394</v>
      </c>
      <c r="AM253" s="48">
        <f t="shared" si="291"/>
        <v>253.85787999999999</v>
      </c>
      <c r="AN253" s="48">
        <f t="shared" si="291"/>
        <v>64.430934010152285</v>
      </c>
      <c r="AO253" s="48">
        <f t="shared" si="291"/>
        <v>394</v>
      </c>
      <c r="AP253" s="48">
        <f t="shared" ref="AP253" si="292">SUM(AP254:AP266)</f>
        <v>223.53635999999997</v>
      </c>
      <c r="AQ253" s="48">
        <f t="shared" si="291"/>
        <v>56.735116751269032</v>
      </c>
      <c r="AR253" s="48">
        <f t="shared" si="291"/>
        <v>441.65499999999997</v>
      </c>
      <c r="AS253" s="48">
        <f t="shared" si="291"/>
        <v>346.4</v>
      </c>
      <c r="AT253" s="49">
        <f t="shared" si="63"/>
        <v>78.432260474804991</v>
      </c>
      <c r="AU253" s="48">
        <f t="shared" si="291"/>
        <v>0</v>
      </c>
      <c r="AV253" s="48">
        <f t="shared" ref="AV253" si="293">SUM(AV254:AV266)</f>
        <v>0</v>
      </c>
      <c r="AW253" s="48">
        <f t="shared" si="291"/>
        <v>0</v>
      </c>
      <c r="AX253" s="48">
        <f t="shared" si="291"/>
        <v>1555.3000000000004</v>
      </c>
      <c r="AY253" s="48">
        <f t="shared" si="291"/>
        <v>1020.29247</v>
      </c>
      <c r="AZ253" s="48">
        <f t="shared" ref="AZ253:AZ255" si="294">AY253/AX253*100</f>
        <v>65.601007522664418</v>
      </c>
      <c r="BA253" s="48">
        <f t="shared" si="291"/>
        <v>12128.8</v>
      </c>
      <c r="BB253" s="48">
        <f t="shared" si="291"/>
        <v>9010.4318000000003</v>
      </c>
      <c r="BC253" s="49">
        <f t="shared" si="35"/>
        <v>74.289557087263375</v>
      </c>
      <c r="BD253" s="48">
        <f t="shared" si="291"/>
        <v>37.4</v>
      </c>
      <c r="BE253" s="48">
        <f t="shared" si="291"/>
        <v>36.875</v>
      </c>
      <c r="BF253" s="49">
        <f t="shared" si="253"/>
        <v>98.596256684491976</v>
      </c>
      <c r="BG253" s="48">
        <f t="shared" ref="BG253" si="295">SUM(BG254:BG266)</f>
        <v>1.4</v>
      </c>
      <c r="BH253" s="48">
        <f t="shared" ref="BH253" si="296">SUM(BH254:BH266)</f>
        <v>1.4</v>
      </c>
      <c r="BI253" s="49">
        <f t="shared" ref="BI253:BI254" si="297">BH253/BG253*100</f>
        <v>100</v>
      </c>
      <c r="BJ253" s="48"/>
      <c r="BK253" s="48"/>
      <c r="BL253" s="49"/>
      <c r="BM253" s="48">
        <f>SUM(BM254:BM266)</f>
        <v>69</v>
      </c>
      <c r="BN253" s="48">
        <f t="shared" ref="BN253" si="298">SUM(BN254:BN266)</f>
        <v>39.268980000000006</v>
      </c>
      <c r="BO253" s="49">
        <f t="shared" ref="BO253:BO254" si="299">BN253/BM253*100</f>
        <v>56.911565217391313</v>
      </c>
    </row>
    <row r="254" spans="1:67" ht="18" customHeight="1" x14ac:dyDescent="0.25">
      <c r="A254" s="167" t="s">
        <v>286</v>
      </c>
      <c r="B254" s="50">
        <f t="shared" si="245"/>
        <v>254867.87929999997</v>
      </c>
      <c r="C254" s="50">
        <f t="shared" si="246"/>
        <v>176625.08106999999</v>
      </c>
      <c r="D254" s="46">
        <f t="shared" si="0"/>
        <v>69.300643751226914</v>
      </c>
      <c r="E254" s="46">
        <v>739.6</v>
      </c>
      <c r="F254" s="46">
        <v>415.38269000000003</v>
      </c>
      <c r="G254" s="46">
        <f t="shared" si="44"/>
        <v>56.163154407787999</v>
      </c>
      <c r="H254" s="46">
        <v>131.30000000000001</v>
      </c>
      <c r="I254" s="46">
        <v>78.692750000000004</v>
      </c>
      <c r="J254" s="46">
        <f t="shared" si="56"/>
        <v>59.933549124143184</v>
      </c>
      <c r="K254" s="46">
        <v>2794.5</v>
      </c>
      <c r="L254" s="46">
        <v>1629.3105800000001</v>
      </c>
      <c r="M254" s="46">
        <f t="shared" si="57"/>
        <v>58.304189658257286</v>
      </c>
      <c r="N254" s="46">
        <v>45296.924299999999</v>
      </c>
      <c r="O254" s="46">
        <v>30114.962030000002</v>
      </c>
      <c r="P254" s="46">
        <f t="shared" si="30"/>
        <v>66.483458855947092</v>
      </c>
      <c r="Q254" s="46">
        <v>3239.4</v>
      </c>
      <c r="R254" s="46">
        <v>2159.1885400000001</v>
      </c>
      <c r="S254" s="46">
        <f t="shared" si="45"/>
        <v>66.653964931777494</v>
      </c>
      <c r="T254" s="46">
        <v>117.1</v>
      </c>
      <c r="U254" s="46">
        <v>70.513490000000004</v>
      </c>
      <c r="V254" s="46">
        <f t="shared" si="46"/>
        <v>60.216473099914616</v>
      </c>
      <c r="W254" s="46">
        <v>188000</v>
      </c>
      <c r="X254" s="46">
        <v>131514.08811000001</v>
      </c>
      <c r="Y254" s="46">
        <f t="shared" si="58"/>
        <v>69.95430218617021</v>
      </c>
      <c r="Z254" s="46">
        <v>394</v>
      </c>
      <c r="AA254" s="46">
        <v>249.85033999999999</v>
      </c>
      <c r="AB254" s="42">
        <f t="shared" si="249"/>
        <v>63.413791878172589</v>
      </c>
      <c r="AC254" s="42"/>
      <c r="AD254" s="46"/>
      <c r="AE254" s="46"/>
      <c r="AF254" s="46">
        <v>394</v>
      </c>
      <c r="AG254" s="46">
        <v>277.24960999999996</v>
      </c>
      <c r="AH254" s="46">
        <f t="shared" si="59"/>
        <v>70.367921319796949</v>
      </c>
      <c r="AI254" s="46">
        <v>294.8</v>
      </c>
      <c r="AJ254" s="46">
        <v>204.07291000000001</v>
      </c>
      <c r="AK254" s="46">
        <f t="shared" si="60"/>
        <v>69.224189280868387</v>
      </c>
      <c r="AL254" s="46">
        <v>394</v>
      </c>
      <c r="AM254" s="46">
        <v>253.85787999999999</v>
      </c>
      <c r="AN254" s="46">
        <f t="shared" si="61"/>
        <v>64.430934010152285</v>
      </c>
      <c r="AO254" s="46">
        <v>394</v>
      </c>
      <c r="AP254" s="46">
        <v>223.53635999999997</v>
      </c>
      <c r="AQ254" s="46">
        <f t="shared" si="62"/>
        <v>56.735116751269032</v>
      </c>
      <c r="AR254" s="46">
        <v>441.65499999999997</v>
      </c>
      <c r="AS254" s="46">
        <v>346.4</v>
      </c>
      <c r="AT254" s="46">
        <f t="shared" si="63"/>
        <v>78.432260474804991</v>
      </c>
      <c r="AU254" s="46"/>
      <c r="AV254" s="46"/>
      <c r="AW254" s="46"/>
      <c r="AX254" s="46"/>
      <c r="AY254" s="46"/>
      <c r="AZ254" s="42"/>
      <c r="BA254" s="46">
        <v>12128.8</v>
      </c>
      <c r="BB254" s="46">
        <v>9010.4318000000003</v>
      </c>
      <c r="BC254" s="46">
        <f t="shared" si="35"/>
        <v>74.289557087263375</v>
      </c>
      <c r="BD254" s="46">
        <v>37.4</v>
      </c>
      <c r="BE254" s="46">
        <v>36.875</v>
      </c>
      <c r="BF254" s="46">
        <f t="shared" si="253"/>
        <v>98.596256684491976</v>
      </c>
      <c r="BG254" s="46">
        <v>1.4</v>
      </c>
      <c r="BH254" s="46">
        <v>1.4</v>
      </c>
      <c r="BI254" s="46">
        <f t="shared" si="297"/>
        <v>100</v>
      </c>
      <c r="BJ254" s="46"/>
      <c r="BK254" s="46"/>
      <c r="BL254" s="46"/>
      <c r="BM254" s="46">
        <v>69</v>
      </c>
      <c r="BN254" s="46">
        <v>39.268980000000006</v>
      </c>
      <c r="BO254" s="46">
        <f t="shared" si="299"/>
        <v>56.911565217391313</v>
      </c>
    </row>
    <row r="255" spans="1:67" x14ac:dyDescent="0.25">
      <c r="A255" s="167" t="s">
        <v>314</v>
      </c>
      <c r="B255" s="50">
        <f t="shared" si="245"/>
        <v>115.2</v>
      </c>
      <c r="C255" s="50">
        <f t="shared" si="246"/>
        <v>76.10860000000001</v>
      </c>
      <c r="D255" s="42">
        <f t="shared" ref="D255:D266" si="300">C255/B255*100</f>
        <v>66.066493055555569</v>
      </c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6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>
        <v>115.2</v>
      </c>
      <c r="AY255" s="42">
        <v>76.10860000000001</v>
      </c>
      <c r="AZ255" s="42">
        <f t="shared" si="294"/>
        <v>66.066493055555569</v>
      </c>
      <c r="BA255" s="42"/>
      <c r="BB255" s="42"/>
      <c r="BC255" s="46"/>
      <c r="BD255" s="42"/>
      <c r="BE255" s="42"/>
      <c r="BF255" s="46"/>
      <c r="BG255" s="42"/>
      <c r="BH255" s="42"/>
      <c r="BI255" s="46"/>
      <c r="BJ255" s="42"/>
      <c r="BK255" s="42"/>
      <c r="BL255" s="46"/>
      <c r="BM255" s="42"/>
      <c r="BN255" s="42"/>
      <c r="BO255" s="42"/>
    </row>
    <row r="256" spans="1:67" x14ac:dyDescent="0.25">
      <c r="A256" s="167" t="s">
        <v>315</v>
      </c>
      <c r="B256" s="50">
        <f t="shared" si="245"/>
        <v>115.2</v>
      </c>
      <c r="C256" s="50">
        <f t="shared" si="246"/>
        <v>70.272720000000007</v>
      </c>
      <c r="D256" s="42">
        <f t="shared" si="300"/>
        <v>61.000625000000007</v>
      </c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6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>
        <v>115.2</v>
      </c>
      <c r="AY256" s="42">
        <v>70.272720000000007</v>
      </c>
      <c r="AZ256" s="42">
        <f t="shared" ref="AZ256:AZ267" si="301">AY256/AX256*100</f>
        <v>61.000625000000007</v>
      </c>
      <c r="BA256" s="42"/>
      <c r="BB256" s="42"/>
      <c r="BC256" s="46"/>
      <c r="BD256" s="42"/>
      <c r="BE256" s="42"/>
      <c r="BF256" s="46"/>
      <c r="BG256" s="42"/>
      <c r="BH256" s="42"/>
      <c r="BI256" s="46"/>
      <c r="BJ256" s="42"/>
      <c r="BK256" s="42"/>
      <c r="BL256" s="46"/>
      <c r="BM256" s="42"/>
      <c r="BN256" s="42"/>
      <c r="BO256" s="42"/>
    </row>
    <row r="257" spans="1:67" x14ac:dyDescent="0.25">
      <c r="A257" s="167" t="s">
        <v>316</v>
      </c>
      <c r="B257" s="50">
        <f t="shared" si="245"/>
        <v>115.2</v>
      </c>
      <c r="C257" s="50">
        <f t="shared" si="246"/>
        <v>73.789289999999994</v>
      </c>
      <c r="D257" s="42">
        <f t="shared" si="300"/>
        <v>64.053203124999996</v>
      </c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6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>
        <v>115.2</v>
      </c>
      <c r="AY257" s="42">
        <v>73.789289999999994</v>
      </c>
      <c r="AZ257" s="42">
        <f t="shared" si="301"/>
        <v>64.053203124999996</v>
      </c>
      <c r="BA257" s="42"/>
      <c r="BB257" s="42"/>
      <c r="BC257" s="46"/>
      <c r="BD257" s="42"/>
      <c r="BE257" s="42"/>
      <c r="BF257" s="46"/>
      <c r="BG257" s="42"/>
      <c r="BH257" s="42"/>
      <c r="BI257" s="46"/>
      <c r="BJ257" s="42"/>
      <c r="BK257" s="42"/>
      <c r="BL257" s="46"/>
      <c r="BM257" s="42"/>
      <c r="BN257" s="42"/>
      <c r="BO257" s="42"/>
    </row>
    <row r="258" spans="1:67" x14ac:dyDescent="0.25">
      <c r="A258" s="167" t="s">
        <v>317</v>
      </c>
      <c r="B258" s="50">
        <f t="shared" si="245"/>
        <v>115.2</v>
      </c>
      <c r="C258" s="50">
        <f t="shared" si="246"/>
        <v>73.603250000000003</v>
      </c>
      <c r="D258" s="42">
        <f t="shared" si="300"/>
        <v>63.891710069444443</v>
      </c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6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>
        <v>115.2</v>
      </c>
      <c r="AY258" s="42">
        <v>73.603250000000003</v>
      </c>
      <c r="AZ258" s="42">
        <f t="shared" si="301"/>
        <v>63.891710069444443</v>
      </c>
      <c r="BA258" s="42"/>
      <c r="BB258" s="42"/>
      <c r="BC258" s="46"/>
      <c r="BD258" s="42"/>
      <c r="BE258" s="42"/>
      <c r="BF258" s="46"/>
      <c r="BG258" s="42"/>
      <c r="BH258" s="42"/>
      <c r="BI258" s="46"/>
      <c r="BJ258" s="42"/>
      <c r="BK258" s="42"/>
      <c r="BL258" s="46"/>
      <c r="BM258" s="42"/>
      <c r="BN258" s="42"/>
      <c r="BO258" s="42"/>
    </row>
    <row r="259" spans="1:67" x14ac:dyDescent="0.25">
      <c r="A259" s="167" t="s">
        <v>318</v>
      </c>
      <c r="B259" s="50">
        <f t="shared" si="245"/>
        <v>115.2</v>
      </c>
      <c r="C259" s="50">
        <f t="shared" si="246"/>
        <v>81.131339999999994</v>
      </c>
      <c r="D259" s="42">
        <f t="shared" si="300"/>
        <v>70.426510416666659</v>
      </c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6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>
        <v>115.2</v>
      </c>
      <c r="AY259" s="42">
        <v>81.131339999999994</v>
      </c>
      <c r="AZ259" s="42">
        <f t="shared" si="301"/>
        <v>70.426510416666659</v>
      </c>
      <c r="BA259" s="42"/>
      <c r="BB259" s="42"/>
      <c r="BC259" s="46"/>
      <c r="BD259" s="42"/>
      <c r="BE259" s="42"/>
      <c r="BF259" s="46"/>
      <c r="BG259" s="42"/>
      <c r="BH259" s="42"/>
      <c r="BI259" s="46"/>
      <c r="BJ259" s="42"/>
      <c r="BK259" s="42"/>
      <c r="BL259" s="46"/>
      <c r="BM259" s="42"/>
      <c r="BN259" s="42"/>
      <c r="BO259" s="42"/>
    </row>
    <row r="260" spans="1:67" x14ac:dyDescent="0.25">
      <c r="A260" s="167" t="s">
        <v>319</v>
      </c>
      <c r="B260" s="50">
        <f t="shared" si="245"/>
        <v>115.2</v>
      </c>
      <c r="C260" s="50">
        <f t="shared" si="246"/>
        <v>72.391949999999994</v>
      </c>
      <c r="D260" s="42">
        <f t="shared" si="300"/>
        <v>62.840234374999994</v>
      </c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6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>
        <v>115.2</v>
      </c>
      <c r="AY260" s="42">
        <v>72.391949999999994</v>
      </c>
      <c r="AZ260" s="42">
        <f t="shared" si="301"/>
        <v>62.840234374999994</v>
      </c>
      <c r="BA260" s="42"/>
      <c r="BB260" s="42"/>
      <c r="BC260" s="46"/>
      <c r="BD260" s="42"/>
      <c r="BE260" s="42"/>
      <c r="BF260" s="46"/>
      <c r="BG260" s="42"/>
      <c r="BH260" s="42"/>
      <c r="BI260" s="46"/>
      <c r="BJ260" s="42"/>
      <c r="BK260" s="42"/>
      <c r="BL260" s="46"/>
      <c r="BM260" s="42"/>
      <c r="BN260" s="42"/>
      <c r="BO260" s="42"/>
    </row>
    <row r="261" spans="1:67" x14ac:dyDescent="0.25">
      <c r="A261" s="167" t="s">
        <v>223</v>
      </c>
      <c r="B261" s="50">
        <f t="shared" si="245"/>
        <v>115.2</v>
      </c>
      <c r="C261" s="50">
        <f t="shared" si="246"/>
        <v>73.603610000000003</v>
      </c>
      <c r="D261" s="42">
        <f t="shared" si="300"/>
        <v>63.89202256944445</v>
      </c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6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>
        <v>115.2</v>
      </c>
      <c r="AY261" s="42">
        <v>73.603610000000003</v>
      </c>
      <c r="AZ261" s="42">
        <f t="shared" si="301"/>
        <v>63.89202256944445</v>
      </c>
      <c r="BA261" s="42"/>
      <c r="BB261" s="42"/>
      <c r="BC261" s="46"/>
      <c r="BD261" s="42"/>
      <c r="BE261" s="42"/>
      <c r="BF261" s="46"/>
      <c r="BG261" s="42"/>
      <c r="BH261" s="42"/>
      <c r="BI261" s="46"/>
      <c r="BJ261" s="42"/>
      <c r="BK261" s="42"/>
      <c r="BL261" s="46"/>
      <c r="BM261" s="42"/>
      <c r="BN261" s="42"/>
      <c r="BO261" s="42"/>
    </row>
    <row r="262" spans="1:67" x14ac:dyDescent="0.25">
      <c r="A262" s="167" t="s">
        <v>320</v>
      </c>
      <c r="B262" s="50">
        <f t="shared" si="245"/>
        <v>115.2</v>
      </c>
      <c r="C262" s="50">
        <f t="shared" si="246"/>
        <v>75.365820000000014</v>
      </c>
      <c r="D262" s="42">
        <f t="shared" si="300"/>
        <v>65.421718750000011</v>
      </c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6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>
        <v>115.2</v>
      </c>
      <c r="AY262" s="42">
        <v>75.365820000000014</v>
      </c>
      <c r="AZ262" s="42">
        <f t="shared" si="301"/>
        <v>65.421718750000011</v>
      </c>
      <c r="BA262" s="42"/>
      <c r="BB262" s="42"/>
      <c r="BC262" s="46"/>
      <c r="BD262" s="42"/>
      <c r="BE262" s="42"/>
      <c r="BF262" s="46"/>
      <c r="BG262" s="42"/>
      <c r="BH262" s="42"/>
      <c r="BI262" s="46"/>
      <c r="BJ262" s="42"/>
      <c r="BK262" s="42"/>
      <c r="BL262" s="46"/>
      <c r="BM262" s="42"/>
      <c r="BN262" s="42"/>
      <c r="BO262" s="42"/>
    </row>
    <row r="263" spans="1:67" x14ac:dyDescent="0.25">
      <c r="A263" s="167" t="s">
        <v>321</v>
      </c>
      <c r="B263" s="50">
        <f t="shared" si="245"/>
        <v>288.10000000000002</v>
      </c>
      <c r="C263" s="50">
        <f t="shared" si="246"/>
        <v>200.51086999999998</v>
      </c>
      <c r="D263" s="42">
        <f t="shared" si="300"/>
        <v>69.597664005553611</v>
      </c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6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>
        <v>288.10000000000002</v>
      </c>
      <c r="AY263" s="42">
        <v>200.51086999999998</v>
      </c>
      <c r="AZ263" s="42">
        <f t="shared" si="301"/>
        <v>69.597664005553611</v>
      </c>
      <c r="BA263" s="42"/>
      <c r="BB263" s="42"/>
      <c r="BC263" s="46"/>
      <c r="BD263" s="42"/>
      <c r="BE263" s="42"/>
      <c r="BF263" s="46"/>
      <c r="BG263" s="42"/>
      <c r="BH263" s="42"/>
      <c r="BI263" s="46"/>
      <c r="BJ263" s="42"/>
      <c r="BK263" s="42"/>
      <c r="BL263" s="46"/>
      <c r="BM263" s="42"/>
      <c r="BN263" s="42"/>
      <c r="BO263" s="42"/>
    </row>
    <row r="264" spans="1:67" x14ac:dyDescent="0.25">
      <c r="A264" s="167" t="s">
        <v>322</v>
      </c>
      <c r="B264" s="50">
        <f t="shared" si="245"/>
        <v>115.2</v>
      </c>
      <c r="C264" s="50">
        <f t="shared" si="246"/>
        <v>73.164570000000012</v>
      </c>
      <c r="D264" s="42">
        <f t="shared" si="300"/>
        <v>63.510911458333339</v>
      </c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6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>
        <v>115.2</v>
      </c>
      <c r="AY264" s="42">
        <v>73.164570000000012</v>
      </c>
      <c r="AZ264" s="42">
        <f t="shared" si="301"/>
        <v>63.510911458333339</v>
      </c>
      <c r="BA264" s="42"/>
      <c r="BB264" s="42"/>
      <c r="BC264" s="46"/>
      <c r="BD264" s="42"/>
      <c r="BE264" s="42"/>
      <c r="BF264" s="46"/>
      <c r="BG264" s="42"/>
      <c r="BH264" s="42"/>
      <c r="BI264" s="46"/>
      <c r="BJ264" s="42"/>
      <c r="BK264" s="42"/>
      <c r="BL264" s="46"/>
      <c r="BM264" s="42"/>
      <c r="BN264" s="42"/>
      <c r="BO264" s="42"/>
    </row>
    <row r="265" spans="1:67" x14ac:dyDescent="0.25">
      <c r="A265" s="167" t="s">
        <v>323</v>
      </c>
      <c r="B265" s="50">
        <f t="shared" si="245"/>
        <v>115.2</v>
      </c>
      <c r="C265" s="50">
        <f t="shared" si="246"/>
        <v>76.75376</v>
      </c>
      <c r="D265" s="42">
        <f t="shared" si="300"/>
        <v>66.626527777777781</v>
      </c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6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>
        <v>115.2</v>
      </c>
      <c r="AY265" s="42">
        <v>76.75376</v>
      </c>
      <c r="AZ265" s="42">
        <f t="shared" si="301"/>
        <v>66.626527777777781</v>
      </c>
      <c r="BA265" s="42"/>
      <c r="BB265" s="42"/>
      <c r="BC265" s="46"/>
      <c r="BD265" s="42"/>
      <c r="BE265" s="42"/>
      <c r="BF265" s="46"/>
      <c r="BG265" s="42"/>
      <c r="BH265" s="42"/>
      <c r="BI265" s="46"/>
      <c r="BJ265" s="42"/>
      <c r="BK265" s="42"/>
      <c r="BL265" s="46"/>
      <c r="BM265" s="42"/>
      <c r="BN265" s="42"/>
      <c r="BO265" s="42"/>
    </row>
    <row r="266" spans="1:67" x14ac:dyDescent="0.25">
      <c r="A266" s="167" t="s">
        <v>324</v>
      </c>
      <c r="B266" s="50">
        <f t="shared" si="245"/>
        <v>115.2</v>
      </c>
      <c r="C266" s="50">
        <f t="shared" si="246"/>
        <v>73.596689999999995</v>
      </c>
      <c r="D266" s="42">
        <f t="shared" si="300"/>
        <v>63.886015624999992</v>
      </c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6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>
        <v>115.2</v>
      </c>
      <c r="AY266" s="42">
        <v>73.596689999999995</v>
      </c>
      <c r="AZ266" s="42">
        <f t="shared" si="301"/>
        <v>63.886015624999992</v>
      </c>
      <c r="BA266" s="42"/>
      <c r="BB266" s="42"/>
      <c r="BC266" s="46"/>
      <c r="BD266" s="42"/>
      <c r="BE266" s="42"/>
      <c r="BF266" s="46"/>
      <c r="BG266" s="42"/>
      <c r="BH266" s="42"/>
      <c r="BI266" s="46"/>
      <c r="BJ266" s="42"/>
      <c r="BK266" s="42"/>
      <c r="BL266" s="46"/>
      <c r="BM266" s="42"/>
      <c r="BN266" s="42"/>
      <c r="BO266" s="42"/>
    </row>
    <row r="267" spans="1:67" s="52" customFormat="1" ht="31.5" x14ac:dyDescent="0.25">
      <c r="A267" s="169" t="s">
        <v>313</v>
      </c>
      <c r="B267" s="134">
        <f t="shared" si="245"/>
        <v>390565.79360000003</v>
      </c>
      <c r="C267" s="134">
        <f t="shared" si="246"/>
        <v>276579.95434</v>
      </c>
      <c r="D267" s="49">
        <f t="shared" ref="D267" si="302">C267/B267*100</f>
        <v>70.815201656717747</v>
      </c>
      <c r="E267" s="48">
        <f>SUM(E268:E273)</f>
        <v>1788.3</v>
      </c>
      <c r="F267" s="48">
        <f t="shared" ref="F267:BE267" si="303">SUM(F268:F273)</f>
        <v>841.02846</v>
      </c>
      <c r="G267" s="49">
        <f t="shared" si="44"/>
        <v>47.029495051165917</v>
      </c>
      <c r="H267" s="48">
        <f t="shared" si="303"/>
        <v>238.4</v>
      </c>
      <c r="I267" s="48">
        <f t="shared" si="303"/>
        <v>154.82042000000001</v>
      </c>
      <c r="J267" s="49">
        <f t="shared" si="56"/>
        <v>64.94145134228188</v>
      </c>
      <c r="K267" s="48">
        <f t="shared" si="303"/>
        <v>4560.3999999999996</v>
      </c>
      <c r="L267" s="48">
        <f t="shared" si="303"/>
        <v>3619.69</v>
      </c>
      <c r="M267" s="49">
        <f t="shared" si="57"/>
        <v>79.372204192614689</v>
      </c>
      <c r="N267" s="48">
        <f t="shared" si="303"/>
        <v>79124.928599999999</v>
      </c>
      <c r="O267" s="48">
        <f t="shared" si="303"/>
        <v>61967.266470000002</v>
      </c>
      <c r="P267" s="49">
        <f t="shared" si="30"/>
        <v>78.315731295332895</v>
      </c>
      <c r="Q267" s="48">
        <f t="shared" si="303"/>
        <v>5657.8</v>
      </c>
      <c r="R267" s="48">
        <f t="shared" si="303"/>
        <v>2525.2510600000001</v>
      </c>
      <c r="S267" s="49">
        <f t="shared" si="45"/>
        <v>44.63309166106967</v>
      </c>
      <c r="T267" s="48">
        <f t="shared" si="303"/>
        <v>235.8</v>
      </c>
      <c r="U267" s="48">
        <f t="shared" si="303"/>
        <v>164.92364000000001</v>
      </c>
      <c r="V267" s="49">
        <f t="shared" si="46"/>
        <v>69.942171331636985</v>
      </c>
      <c r="W267" s="48">
        <f t="shared" si="303"/>
        <v>264322.2</v>
      </c>
      <c r="X267" s="48">
        <f t="shared" si="303"/>
        <v>183983.72566</v>
      </c>
      <c r="Y267" s="49">
        <f t="shared" si="58"/>
        <v>69.605854392858419</v>
      </c>
      <c r="Z267" s="48">
        <f t="shared" si="303"/>
        <v>1181.9000000000001</v>
      </c>
      <c r="AA267" s="48">
        <f t="shared" si="303"/>
        <v>755.54741000000001</v>
      </c>
      <c r="AB267" s="48">
        <f t="shared" si="249"/>
        <v>63.926509010914621</v>
      </c>
      <c r="AC267" s="48">
        <f t="shared" si="303"/>
        <v>102.9</v>
      </c>
      <c r="AD267" s="48">
        <f t="shared" si="303"/>
        <v>10.26235</v>
      </c>
      <c r="AE267" s="49">
        <f>AD267/AC267*100</f>
        <v>9.97312925170068</v>
      </c>
      <c r="AF267" s="48">
        <f t="shared" si="303"/>
        <v>788</v>
      </c>
      <c r="AG267" s="48">
        <f t="shared" si="303"/>
        <v>535.47343000000001</v>
      </c>
      <c r="AH267" s="48">
        <f t="shared" si="303"/>
        <v>67.953480964467005</v>
      </c>
      <c r="AI267" s="48">
        <f t="shared" si="303"/>
        <v>6512.6</v>
      </c>
      <c r="AJ267" s="48">
        <f t="shared" si="303"/>
        <v>4109.9195099999997</v>
      </c>
      <c r="AK267" s="48">
        <f t="shared" si="303"/>
        <v>63.107200042993568</v>
      </c>
      <c r="AL267" s="48">
        <f t="shared" si="303"/>
        <v>787.9</v>
      </c>
      <c r="AM267" s="48">
        <f t="shared" si="303"/>
        <v>567.07434000000001</v>
      </c>
      <c r="AN267" s="48">
        <f t="shared" si="303"/>
        <v>71.972882345475313</v>
      </c>
      <c r="AO267" s="48">
        <f t="shared" si="303"/>
        <v>394</v>
      </c>
      <c r="AP267" s="48">
        <f t="shared" ref="AP267" si="304">SUM(AP268:AP273)</f>
        <v>291.55</v>
      </c>
      <c r="AQ267" s="48">
        <f t="shared" si="303"/>
        <v>73.997461928934015</v>
      </c>
      <c r="AR267" s="48">
        <f t="shared" si="303"/>
        <v>2290.0650000000001</v>
      </c>
      <c r="AS267" s="48">
        <f t="shared" si="303"/>
        <v>1721.2</v>
      </c>
      <c r="AT267" s="49">
        <f t="shared" si="63"/>
        <v>75.159438705888263</v>
      </c>
      <c r="AU267" s="48">
        <f t="shared" si="303"/>
        <v>1575.9</v>
      </c>
      <c r="AV267" s="48">
        <f t="shared" ref="AV267" si="305">SUM(AV268:AV273)</f>
        <v>1097.27872</v>
      </c>
      <c r="AW267" s="49">
        <f>AV267/AU267*100</f>
        <v>69.62870232882797</v>
      </c>
      <c r="AX267" s="48">
        <f t="shared" si="303"/>
        <v>1440.5</v>
      </c>
      <c r="AY267" s="48">
        <f t="shared" si="303"/>
        <v>934.98106999999993</v>
      </c>
      <c r="AZ267" s="48">
        <f t="shared" si="301"/>
        <v>64.906703922249207</v>
      </c>
      <c r="BA267" s="48">
        <f t="shared" si="303"/>
        <v>18193.099999999999</v>
      </c>
      <c r="BB267" s="48">
        <f t="shared" si="303"/>
        <v>13076.26</v>
      </c>
      <c r="BC267" s="49">
        <f t="shared" si="35"/>
        <v>71.874831666950669</v>
      </c>
      <c r="BD267" s="48">
        <f t="shared" si="303"/>
        <v>1197.5999999999999</v>
      </c>
      <c r="BE267" s="48">
        <f t="shared" si="303"/>
        <v>177</v>
      </c>
      <c r="BF267" s="49">
        <f t="shared" si="253"/>
        <v>14.779559118236474</v>
      </c>
      <c r="BG267" s="48">
        <f t="shared" ref="BG267" si="306">SUM(BG268:BG273)</f>
        <v>5.3</v>
      </c>
      <c r="BH267" s="48">
        <f t="shared" ref="BH267" si="307">SUM(BH268:BH273)</f>
        <v>5.3</v>
      </c>
      <c r="BI267" s="49">
        <f t="shared" ref="BI267:BI268" si="308">BH267/BG267*100</f>
        <v>100</v>
      </c>
      <c r="BJ267" s="48"/>
      <c r="BK267" s="48"/>
      <c r="BL267" s="49"/>
      <c r="BM267" s="48">
        <f>SUM(BM268:BM273)</f>
        <v>168.2</v>
      </c>
      <c r="BN267" s="48">
        <f t="shared" ref="BN267" si="309">SUM(BN268:BN273)</f>
        <v>41.401800000000001</v>
      </c>
      <c r="BO267" s="49">
        <f t="shared" ref="BO267:BO268" si="310">BN267/BM267*100</f>
        <v>24.614625445897744</v>
      </c>
    </row>
    <row r="268" spans="1:67" x14ac:dyDescent="0.25">
      <c r="A268" s="167" t="s">
        <v>285</v>
      </c>
      <c r="B268" s="50">
        <f t="shared" si="245"/>
        <v>389125.29360000003</v>
      </c>
      <c r="C268" s="50">
        <f t="shared" si="246"/>
        <v>275644.97327000002</v>
      </c>
      <c r="D268" s="46">
        <f t="shared" si="0"/>
        <v>70.837074280077076</v>
      </c>
      <c r="E268" s="46">
        <v>1788.3</v>
      </c>
      <c r="F268" s="46">
        <v>841.02846</v>
      </c>
      <c r="G268" s="46">
        <f t="shared" si="44"/>
        <v>47.029495051165917</v>
      </c>
      <c r="H268" s="46">
        <v>238.4</v>
      </c>
      <c r="I268" s="46">
        <v>154.82042000000001</v>
      </c>
      <c r="J268" s="46">
        <f t="shared" si="56"/>
        <v>64.94145134228188</v>
      </c>
      <c r="K268" s="46">
        <v>4560.3999999999996</v>
      </c>
      <c r="L268" s="46">
        <v>3619.69</v>
      </c>
      <c r="M268" s="46">
        <f t="shared" si="57"/>
        <v>79.372204192614689</v>
      </c>
      <c r="N268" s="46">
        <v>79124.928599999999</v>
      </c>
      <c r="O268" s="46">
        <v>61967.266470000002</v>
      </c>
      <c r="P268" s="46">
        <f t="shared" si="30"/>
        <v>78.315731295332895</v>
      </c>
      <c r="Q268" s="46">
        <v>5657.8</v>
      </c>
      <c r="R268" s="46">
        <v>2525.2510600000001</v>
      </c>
      <c r="S268" s="46">
        <f t="shared" si="45"/>
        <v>44.63309166106967</v>
      </c>
      <c r="T268" s="46">
        <v>235.8</v>
      </c>
      <c r="U268" s="46">
        <v>164.92364000000001</v>
      </c>
      <c r="V268" s="46">
        <f t="shared" si="46"/>
        <v>69.942171331636985</v>
      </c>
      <c r="W268" s="46">
        <v>264322.2</v>
      </c>
      <c r="X268" s="46">
        <v>183983.72566</v>
      </c>
      <c r="Y268" s="46">
        <f t="shared" si="58"/>
        <v>69.605854392858419</v>
      </c>
      <c r="Z268" s="46">
        <v>1181.9000000000001</v>
      </c>
      <c r="AA268" s="46">
        <v>755.54741000000001</v>
      </c>
      <c r="AB268" s="42">
        <f t="shared" si="249"/>
        <v>63.926509010914621</v>
      </c>
      <c r="AC268" s="42">
        <v>102.9</v>
      </c>
      <c r="AD268" s="46">
        <v>10.26235</v>
      </c>
      <c r="AE268" s="46">
        <f>AD268/AC268*100</f>
        <v>9.97312925170068</v>
      </c>
      <c r="AF268" s="46">
        <v>788</v>
      </c>
      <c r="AG268" s="46">
        <v>535.47343000000001</v>
      </c>
      <c r="AH268" s="46">
        <f t="shared" si="59"/>
        <v>67.953480964467005</v>
      </c>
      <c r="AI268" s="46">
        <v>6512.6</v>
      </c>
      <c r="AJ268" s="46">
        <v>4109.9195099999997</v>
      </c>
      <c r="AK268" s="46">
        <f t="shared" si="60"/>
        <v>63.107200042993568</v>
      </c>
      <c r="AL268" s="46">
        <v>787.9</v>
      </c>
      <c r="AM268" s="46">
        <v>567.07434000000001</v>
      </c>
      <c r="AN268" s="46">
        <f t="shared" si="61"/>
        <v>71.972882345475313</v>
      </c>
      <c r="AO268" s="46">
        <v>394</v>
      </c>
      <c r="AP268" s="46">
        <v>291.55</v>
      </c>
      <c r="AQ268" s="46">
        <f t="shared" si="62"/>
        <v>73.997461928934015</v>
      </c>
      <c r="AR268" s="46">
        <v>2290.0650000000001</v>
      </c>
      <c r="AS268" s="46">
        <v>1721.2</v>
      </c>
      <c r="AT268" s="46">
        <f t="shared" si="63"/>
        <v>75.159438705888263</v>
      </c>
      <c r="AU268" s="46">
        <v>1575.9</v>
      </c>
      <c r="AV268" s="46">
        <v>1097.27872</v>
      </c>
      <c r="AW268" s="46">
        <f>AV268/AU268*100</f>
        <v>69.62870232882797</v>
      </c>
      <c r="AX268" s="46"/>
      <c r="AY268" s="46"/>
      <c r="AZ268" s="42"/>
      <c r="BA268" s="46">
        <v>18193.099999999999</v>
      </c>
      <c r="BB268" s="46">
        <v>13076.26</v>
      </c>
      <c r="BC268" s="46">
        <f t="shared" si="35"/>
        <v>71.874831666950669</v>
      </c>
      <c r="BD268" s="46">
        <v>1197.5999999999999</v>
      </c>
      <c r="BE268" s="46">
        <v>177</v>
      </c>
      <c r="BF268" s="46">
        <f t="shared" si="253"/>
        <v>14.779559118236474</v>
      </c>
      <c r="BG268" s="46">
        <v>5.3</v>
      </c>
      <c r="BH268" s="46">
        <v>5.3</v>
      </c>
      <c r="BI268" s="46">
        <f t="shared" si="308"/>
        <v>100</v>
      </c>
      <c r="BJ268" s="46"/>
      <c r="BK268" s="46"/>
      <c r="BL268" s="46"/>
      <c r="BM268" s="46">
        <v>168.2</v>
      </c>
      <c r="BN268" s="46">
        <v>41.401800000000001</v>
      </c>
      <c r="BO268" s="46">
        <f t="shared" si="310"/>
        <v>24.614625445897744</v>
      </c>
    </row>
    <row r="269" spans="1:67" x14ac:dyDescent="0.25">
      <c r="A269" s="167" t="s">
        <v>501</v>
      </c>
      <c r="B269" s="50">
        <f t="shared" si="245"/>
        <v>288.10000000000002</v>
      </c>
      <c r="C269" s="50">
        <f t="shared" si="246"/>
        <v>192.83473000000001</v>
      </c>
      <c r="D269" s="42">
        <f>C269/B269*100</f>
        <v>66.933262755987499</v>
      </c>
      <c r="E269" s="42"/>
      <c r="F269" s="42"/>
      <c r="G269" s="42"/>
      <c r="H269" s="42"/>
      <c r="I269" s="42"/>
      <c r="J269" s="46"/>
      <c r="K269" s="42"/>
      <c r="L269" s="42"/>
      <c r="M269" s="46"/>
      <c r="N269" s="42"/>
      <c r="O269" s="42"/>
      <c r="P269" s="46"/>
      <c r="Q269" s="42"/>
      <c r="R269" s="42"/>
      <c r="S269" s="46"/>
      <c r="T269" s="42"/>
      <c r="U269" s="42"/>
      <c r="V269" s="46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6"/>
      <c r="AU269" s="42"/>
      <c r="AV269" s="42"/>
      <c r="AW269" s="42"/>
      <c r="AX269" s="42">
        <v>288.10000000000002</v>
      </c>
      <c r="AY269" s="42">
        <v>192.83473000000001</v>
      </c>
      <c r="AZ269" s="42">
        <f>AY269/AX269*100</f>
        <v>66.933262755987499</v>
      </c>
      <c r="BA269" s="42"/>
      <c r="BB269" s="42"/>
      <c r="BC269" s="42"/>
      <c r="BD269" s="42"/>
      <c r="BE269" s="42"/>
      <c r="BF269" s="46"/>
      <c r="BG269" s="42"/>
      <c r="BH269" s="42"/>
      <c r="BI269" s="46"/>
      <c r="BJ269" s="42"/>
      <c r="BK269" s="42"/>
      <c r="BL269" s="46"/>
      <c r="BM269" s="42"/>
      <c r="BN269" s="42"/>
      <c r="BO269" s="42"/>
    </row>
    <row r="270" spans="1:67" x14ac:dyDescent="0.25">
      <c r="A270" s="167" t="s">
        <v>502</v>
      </c>
      <c r="B270" s="50">
        <f t="shared" ref="B270:B333" si="311">E270+H270+K270+N270+Q270+T270+W270+Z270+AC270+AF270+AI270+AL270+AO270+AR270+AU270+AX270+BA270+BD270+BG270+BJ270+BM270</f>
        <v>288.10000000000002</v>
      </c>
      <c r="C270" s="50">
        <f t="shared" ref="C270:C333" si="312">F270+I270+L270+O270+R270+U270+X270+AA270+AD270+AG270+AJ270+AM270+AP270+AS270+AV270+AY270+BB270+BE270+BH270+BK270+BN270</f>
        <v>194.90887000000001</v>
      </c>
      <c r="D270" s="42">
        <f>C270/B270*100</f>
        <v>67.653200277681364</v>
      </c>
      <c r="E270" s="42"/>
      <c r="F270" s="42"/>
      <c r="G270" s="42"/>
      <c r="H270" s="42"/>
      <c r="I270" s="42"/>
      <c r="J270" s="46"/>
      <c r="K270" s="42"/>
      <c r="L270" s="42"/>
      <c r="M270" s="46"/>
      <c r="N270" s="42"/>
      <c r="O270" s="42"/>
      <c r="P270" s="46"/>
      <c r="Q270" s="42"/>
      <c r="R270" s="42"/>
      <c r="S270" s="46"/>
      <c r="T270" s="42"/>
      <c r="U270" s="42"/>
      <c r="V270" s="46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6"/>
      <c r="AU270" s="42"/>
      <c r="AV270" s="42"/>
      <c r="AW270" s="42"/>
      <c r="AX270" s="42">
        <v>288.10000000000002</v>
      </c>
      <c r="AY270" s="42">
        <v>194.90887000000001</v>
      </c>
      <c r="AZ270" s="42">
        <f>AY270/AX270*100</f>
        <v>67.653200277681364</v>
      </c>
      <c r="BA270" s="42"/>
      <c r="BB270" s="42"/>
      <c r="BC270" s="42"/>
      <c r="BD270" s="42"/>
      <c r="BE270" s="42"/>
      <c r="BF270" s="46"/>
      <c r="BG270" s="42"/>
      <c r="BH270" s="42"/>
      <c r="BI270" s="46"/>
      <c r="BJ270" s="42"/>
      <c r="BK270" s="42"/>
      <c r="BL270" s="46"/>
      <c r="BM270" s="42"/>
      <c r="BN270" s="42"/>
      <c r="BO270" s="42"/>
    </row>
    <row r="271" spans="1:67" x14ac:dyDescent="0.25">
      <c r="A271" s="167" t="s">
        <v>419</v>
      </c>
      <c r="B271" s="50">
        <f t="shared" si="311"/>
        <v>288.10000000000002</v>
      </c>
      <c r="C271" s="50">
        <f t="shared" si="312"/>
        <v>179.76757000000001</v>
      </c>
      <c r="D271" s="42">
        <f>C271/B271*100</f>
        <v>62.397629295383553</v>
      </c>
      <c r="E271" s="42"/>
      <c r="F271" s="42"/>
      <c r="G271" s="42"/>
      <c r="H271" s="42"/>
      <c r="I271" s="42"/>
      <c r="J271" s="46"/>
      <c r="K271" s="42"/>
      <c r="L271" s="42"/>
      <c r="M271" s="46"/>
      <c r="N271" s="42"/>
      <c r="O271" s="42"/>
      <c r="P271" s="46"/>
      <c r="Q271" s="42"/>
      <c r="R271" s="42"/>
      <c r="S271" s="46"/>
      <c r="T271" s="42"/>
      <c r="U271" s="42"/>
      <c r="V271" s="46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6"/>
      <c r="AU271" s="42"/>
      <c r="AV271" s="42"/>
      <c r="AW271" s="42"/>
      <c r="AX271" s="42">
        <v>288.10000000000002</v>
      </c>
      <c r="AY271" s="42">
        <v>179.76757000000001</v>
      </c>
      <c r="AZ271" s="42">
        <f>AY271/AX271*100</f>
        <v>62.397629295383553</v>
      </c>
      <c r="BA271" s="42"/>
      <c r="BB271" s="42"/>
      <c r="BC271" s="42"/>
      <c r="BD271" s="42"/>
      <c r="BE271" s="42"/>
      <c r="BF271" s="46"/>
      <c r="BG271" s="42"/>
      <c r="BH271" s="42"/>
      <c r="BI271" s="46"/>
      <c r="BJ271" s="42"/>
      <c r="BK271" s="42"/>
      <c r="BL271" s="46"/>
      <c r="BM271" s="42"/>
      <c r="BN271" s="42"/>
      <c r="BO271" s="42"/>
    </row>
    <row r="272" spans="1:67" x14ac:dyDescent="0.25">
      <c r="A272" s="167" t="s">
        <v>503</v>
      </c>
      <c r="B272" s="50">
        <f t="shared" si="311"/>
        <v>288.10000000000002</v>
      </c>
      <c r="C272" s="50">
        <f t="shared" si="312"/>
        <v>192.27342999999999</v>
      </c>
      <c r="D272" s="42">
        <f>C272/B272*100</f>
        <v>66.738434571329392</v>
      </c>
      <c r="E272" s="42"/>
      <c r="F272" s="42"/>
      <c r="G272" s="42"/>
      <c r="H272" s="42"/>
      <c r="I272" s="42"/>
      <c r="J272" s="46"/>
      <c r="K272" s="42"/>
      <c r="L272" s="42"/>
      <c r="M272" s="46"/>
      <c r="N272" s="42"/>
      <c r="O272" s="42"/>
      <c r="P272" s="46"/>
      <c r="Q272" s="42"/>
      <c r="R272" s="42"/>
      <c r="S272" s="46"/>
      <c r="T272" s="42"/>
      <c r="U272" s="42"/>
      <c r="V272" s="46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6"/>
      <c r="AU272" s="42"/>
      <c r="AV272" s="42"/>
      <c r="AW272" s="42"/>
      <c r="AX272" s="42">
        <v>288.10000000000002</v>
      </c>
      <c r="AY272" s="42">
        <v>192.27342999999999</v>
      </c>
      <c r="AZ272" s="42">
        <f>AY272/AX272*100</f>
        <v>66.738434571329392</v>
      </c>
      <c r="BA272" s="42"/>
      <c r="BB272" s="42"/>
      <c r="BC272" s="42"/>
      <c r="BD272" s="42"/>
      <c r="BE272" s="42"/>
      <c r="BF272" s="46"/>
      <c r="BG272" s="42"/>
      <c r="BH272" s="42"/>
      <c r="BI272" s="46"/>
      <c r="BJ272" s="42"/>
      <c r="BK272" s="42"/>
      <c r="BL272" s="46"/>
      <c r="BM272" s="42"/>
      <c r="BN272" s="42"/>
      <c r="BO272" s="42"/>
    </row>
    <row r="273" spans="1:67" x14ac:dyDescent="0.25">
      <c r="A273" s="167" t="s">
        <v>504</v>
      </c>
      <c r="B273" s="50">
        <f t="shared" si="311"/>
        <v>288.10000000000002</v>
      </c>
      <c r="C273" s="50">
        <f t="shared" si="312"/>
        <v>175.19647000000001</v>
      </c>
      <c r="D273" s="42">
        <f>C273/B273*100</f>
        <v>60.810992710864276</v>
      </c>
      <c r="E273" s="42"/>
      <c r="F273" s="42"/>
      <c r="G273" s="42"/>
      <c r="H273" s="42"/>
      <c r="I273" s="42"/>
      <c r="J273" s="46"/>
      <c r="K273" s="42"/>
      <c r="L273" s="42"/>
      <c r="M273" s="46"/>
      <c r="N273" s="42"/>
      <c r="O273" s="42"/>
      <c r="P273" s="46"/>
      <c r="Q273" s="42"/>
      <c r="R273" s="42"/>
      <c r="S273" s="46"/>
      <c r="T273" s="42"/>
      <c r="U273" s="42"/>
      <c r="V273" s="46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6"/>
      <c r="AU273" s="42"/>
      <c r="AV273" s="42"/>
      <c r="AW273" s="42"/>
      <c r="AX273" s="42">
        <v>288.10000000000002</v>
      </c>
      <c r="AY273" s="42">
        <v>175.19647000000001</v>
      </c>
      <c r="AZ273" s="42">
        <f>AY273/AX273*100</f>
        <v>60.810992710864276</v>
      </c>
      <c r="BA273" s="42"/>
      <c r="BB273" s="42"/>
      <c r="BC273" s="42"/>
      <c r="BD273" s="42"/>
      <c r="BE273" s="42"/>
      <c r="BF273" s="46"/>
      <c r="BG273" s="42"/>
      <c r="BH273" s="42"/>
      <c r="BI273" s="46"/>
      <c r="BJ273" s="42"/>
      <c r="BK273" s="42"/>
      <c r="BL273" s="46"/>
      <c r="BM273" s="42"/>
      <c r="BN273" s="42"/>
      <c r="BO273" s="42"/>
    </row>
    <row r="274" spans="1:67" s="52" customFormat="1" ht="31.5" x14ac:dyDescent="0.25">
      <c r="A274" s="169" t="s">
        <v>349</v>
      </c>
      <c r="B274" s="134">
        <f t="shared" si="311"/>
        <v>208503.03770000002</v>
      </c>
      <c r="C274" s="134">
        <f t="shared" si="312"/>
        <v>152342.89239999998</v>
      </c>
      <c r="D274" s="49">
        <f t="shared" ref="D274" si="313">C274/B274*100</f>
        <v>73.06507093637417</v>
      </c>
      <c r="E274" s="49">
        <f>SUM(E275:E283)</f>
        <v>480.1</v>
      </c>
      <c r="F274" s="49">
        <f t="shared" ref="F274:BE274" si="314">SUM(F275:F283)</f>
        <v>342.70996000000002</v>
      </c>
      <c r="G274" s="49">
        <f t="shared" si="44"/>
        <v>71.383036867319305</v>
      </c>
      <c r="H274" s="49">
        <f t="shared" si="314"/>
        <v>105.2</v>
      </c>
      <c r="I274" s="49">
        <f t="shared" si="314"/>
        <v>60.639559999999996</v>
      </c>
      <c r="J274" s="49">
        <f t="shared" si="56"/>
        <v>57.642167300380223</v>
      </c>
      <c r="K274" s="49">
        <f t="shared" si="314"/>
        <v>1328.4</v>
      </c>
      <c r="L274" s="49">
        <f t="shared" si="314"/>
        <v>790.7</v>
      </c>
      <c r="M274" s="49">
        <f t="shared" si="57"/>
        <v>59.522734116230048</v>
      </c>
      <c r="N274" s="49">
        <f t="shared" si="314"/>
        <v>49643.547700000003</v>
      </c>
      <c r="O274" s="49">
        <f t="shared" si="314"/>
        <v>35211.73171</v>
      </c>
      <c r="P274" s="49">
        <f t="shared" si="30"/>
        <v>70.929120381942397</v>
      </c>
      <c r="Q274" s="49">
        <f t="shared" si="314"/>
        <v>2778.1</v>
      </c>
      <c r="R274" s="49">
        <f t="shared" si="314"/>
        <v>1758.16425</v>
      </c>
      <c r="S274" s="49">
        <f t="shared" si="45"/>
        <v>63.286571757676114</v>
      </c>
      <c r="T274" s="49">
        <f t="shared" si="314"/>
        <v>59.1</v>
      </c>
      <c r="U274" s="49">
        <f t="shared" si="314"/>
        <v>36.066319999999997</v>
      </c>
      <c r="V274" s="49">
        <f t="shared" si="46"/>
        <v>61.025922165820631</v>
      </c>
      <c r="W274" s="49">
        <f t="shared" si="314"/>
        <v>139166.6</v>
      </c>
      <c r="X274" s="49">
        <f t="shared" si="314"/>
        <v>104408.40850000001</v>
      </c>
      <c r="Y274" s="49">
        <f t="shared" si="58"/>
        <v>75.024042047445292</v>
      </c>
      <c r="Z274" s="49">
        <f t="shared" si="314"/>
        <v>394</v>
      </c>
      <c r="AA274" s="49">
        <f t="shared" si="314"/>
        <v>244.93198000000001</v>
      </c>
      <c r="AB274" s="48">
        <f t="shared" ref="AB274:AB322" si="315">AA274/Z274*100</f>
        <v>62.165477157360407</v>
      </c>
      <c r="AC274" s="49">
        <f t="shared" si="314"/>
        <v>0</v>
      </c>
      <c r="AD274" s="49">
        <f t="shared" si="314"/>
        <v>0</v>
      </c>
      <c r="AE274" s="49">
        <f t="shared" si="314"/>
        <v>0</v>
      </c>
      <c r="AF274" s="49">
        <f t="shared" si="314"/>
        <v>394</v>
      </c>
      <c r="AG274" s="49">
        <f t="shared" si="314"/>
        <v>229.94292999999999</v>
      </c>
      <c r="AH274" s="49">
        <f t="shared" si="314"/>
        <v>58.361149746192886</v>
      </c>
      <c r="AI274" s="49">
        <f t="shared" si="314"/>
        <v>893</v>
      </c>
      <c r="AJ274" s="49">
        <f t="shared" si="314"/>
        <v>525.44329000000005</v>
      </c>
      <c r="AK274" s="49">
        <f t="shared" si="314"/>
        <v>58.840234042553199</v>
      </c>
      <c r="AL274" s="49">
        <f t="shared" si="314"/>
        <v>394</v>
      </c>
      <c r="AM274" s="49">
        <f t="shared" si="314"/>
        <v>261.12044000000003</v>
      </c>
      <c r="AN274" s="49">
        <f t="shared" si="314"/>
        <v>66.27422335025382</v>
      </c>
      <c r="AO274" s="49">
        <f t="shared" si="314"/>
        <v>394</v>
      </c>
      <c r="AP274" s="49">
        <f t="shared" ref="AP274" si="316">SUM(AP275:AP283)</f>
        <v>224.78585999999999</v>
      </c>
      <c r="AQ274" s="49">
        <f t="shared" si="314"/>
        <v>57.052248730964465</v>
      </c>
      <c r="AR274" s="49">
        <f t="shared" si="314"/>
        <v>868.79</v>
      </c>
      <c r="AS274" s="49">
        <f t="shared" si="314"/>
        <v>661.2</v>
      </c>
      <c r="AT274" s="49">
        <f t="shared" si="63"/>
        <v>76.105848363816349</v>
      </c>
      <c r="AU274" s="49">
        <f t="shared" si="314"/>
        <v>0</v>
      </c>
      <c r="AV274" s="49">
        <f t="shared" ref="AV274" si="317">SUM(AV275:AV283)</f>
        <v>0</v>
      </c>
      <c r="AW274" s="49">
        <f t="shared" si="314"/>
        <v>0</v>
      </c>
      <c r="AX274" s="49">
        <f t="shared" si="314"/>
        <v>1440.3000000000002</v>
      </c>
      <c r="AY274" s="49">
        <f t="shared" si="314"/>
        <v>831.99749999999995</v>
      </c>
      <c r="AZ274" s="48">
        <f t="shared" ref="AZ274:AZ283" si="318">AY274/AX274*100</f>
        <v>57.765569672984782</v>
      </c>
      <c r="BA274" s="49">
        <f t="shared" si="314"/>
        <v>9923.6</v>
      </c>
      <c r="BB274" s="49">
        <f t="shared" si="314"/>
        <v>6651.47</v>
      </c>
      <c r="BC274" s="49">
        <f t="shared" si="35"/>
        <v>67.026784634608404</v>
      </c>
      <c r="BD274" s="49">
        <f t="shared" si="314"/>
        <v>149.69999999999999</v>
      </c>
      <c r="BE274" s="49">
        <f t="shared" si="314"/>
        <v>72</v>
      </c>
      <c r="BF274" s="49">
        <f t="shared" ref="BF274:BF322" si="319">BE274/BD274*100</f>
        <v>48.096192384769545</v>
      </c>
      <c r="BG274" s="49">
        <f t="shared" ref="BG274" si="320">SUM(BG275:BG283)</f>
        <v>1.1000000000000001</v>
      </c>
      <c r="BH274" s="49">
        <f t="shared" ref="BH274" si="321">SUM(BH275:BH283)</f>
        <v>0.94950000000000001</v>
      </c>
      <c r="BI274" s="49">
        <f t="shared" ref="BI274:BI275" si="322">BH274/BG274*100</f>
        <v>86.318181818181813</v>
      </c>
      <c r="BJ274" s="49"/>
      <c r="BK274" s="49"/>
      <c r="BL274" s="49"/>
      <c r="BM274" s="49">
        <f>SUM(BM275:BM283)</f>
        <v>89.5</v>
      </c>
      <c r="BN274" s="49">
        <f>SUM(BN275:BN283)</f>
        <v>30.630599999999998</v>
      </c>
      <c r="BO274" s="49">
        <f t="shared" ref="BO274:BO275" si="323">BN274/BM274*100</f>
        <v>34.224134078212288</v>
      </c>
    </row>
    <row r="275" spans="1:67" x14ac:dyDescent="0.25">
      <c r="A275" s="167" t="s">
        <v>284</v>
      </c>
      <c r="B275" s="50">
        <f t="shared" si="311"/>
        <v>207062.73770000003</v>
      </c>
      <c r="C275" s="50">
        <f t="shared" si="312"/>
        <v>151510.89489999998</v>
      </c>
      <c r="D275" s="46">
        <f t="shared" si="0"/>
        <v>73.171492168482018</v>
      </c>
      <c r="E275" s="46">
        <v>480.1</v>
      </c>
      <c r="F275" s="46">
        <v>342.70996000000002</v>
      </c>
      <c r="G275" s="46">
        <f t="shared" si="44"/>
        <v>71.383036867319305</v>
      </c>
      <c r="H275" s="46">
        <v>105.2</v>
      </c>
      <c r="I275" s="46">
        <v>60.639559999999996</v>
      </c>
      <c r="J275" s="46">
        <f t="shared" si="56"/>
        <v>57.642167300380223</v>
      </c>
      <c r="K275" s="46">
        <v>1328.4</v>
      </c>
      <c r="L275" s="46">
        <v>790.7</v>
      </c>
      <c r="M275" s="46">
        <f t="shared" si="57"/>
        <v>59.522734116230048</v>
      </c>
      <c r="N275" s="46">
        <v>49643.547700000003</v>
      </c>
      <c r="O275" s="46">
        <v>35211.73171</v>
      </c>
      <c r="P275" s="46">
        <f t="shared" si="30"/>
        <v>70.929120381942397</v>
      </c>
      <c r="Q275" s="46">
        <v>2778.1</v>
      </c>
      <c r="R275" s="46">
        <v>1758.16425</v>
      </c>
      <c r="S275" s="46">
        <f t="shared" si="45"/>
        <v>63.286571757676114</v>
      </c>
      <c r="T275" s="46">
        <v>59.1</v>
      </c>
      <c r="U275" s="46">
        <v>36.066319999999997</v>
      </c>
      <c r="V275" s="46">
        <f t="shared" si="46"/>
        <v>61.025922165820631</v>
      </c>
      <c r="W275" s="46">
        <v>139166.6</v>
      </c>
      <c r="X275" s="46">
        <v>104408.40850000001</v>
      </c>
      <c r="Y275" s="46">
        <f t="shared" si="58"/>
        <v>75.024042047445292</v>
      </c>
      <c r="Z275" s="46">
        <v>394</v>
      </c>
      <c r="AA275" s="46">
        <v>244.93198000000001</v>
      </c>
      <c r="AB275" s="42">
        <f t="shared" si="315"/>
        <v>62.165477157360407</v>
      </c>
      <c r="AC275" s="42"/>
      <c r="AD275" s="46"/>
      <c r="AE275" s="46"/>
      <c r="AF275" s="46">
        <v>394</v>
      </c>
      <c r="AG275" s="46">
        <v>229.94292999999999</v>
      </c>
      <c r="AH275" s="46">
        <f t="shared" si="59"/>
        <v>58.361149746192886</v>
      </c>
      <c r="AI275" s="46">
        <v>893</v>
      </c>
      <c r="AJ275" s="46">
        <v>525.44329000000005</v>
      </c>
      <c r="AK275" s="46">
        <f t="shared" si="60"/>
        <v>58.840234042553199</v>
      </c>
      <c r="AL275" s="46">
        <v>394</v>
      </c>
      <c r="AM275" s="46">
        <v>261.12044000000003</v>
      </c>
      <c r="AN275" s="46">
        <f t="shared" si="61"/>
        <v>66.27422335025382</v>
      </c>
      <c r="AO275" s="46">
        <v>394</v>
      </c>
      <c r="AP275" s="46">
        <v>224.78585999999999</v>
      </c>
      <c r="AQ275" s="46">
        <f t="shared" si="62"/>
        <v>57.052248730964465</v>
      </c>
      <c r="AR275" s="46">
        <v>868.79</v>
      </c>
      <c r="AS275" s="46">
        <v>661.2</v>
      </c>
      <c r="AT275" s="46">
        <f t="shared" si="63"/>
        <v>76.105848363816349</v>
      </c>
      <c r="AU275" s="46"/>
      <c r="AV275" s="46"/>
      <c r="AW275" s="46"/>
      <c r="AX275" s="46"/>
      <c r="AY275" s="46"/>
      <c r="AZ275" s="42"/>
      <c r="BA275" s="46">
        <v>9923.6</v>
      </c>
      <c r="BB275" s="46">
        <v>6651.47</v>
      </c>
      <c r="BC275" s="46">
        <f t="shared" si="35"/>
        <v>67.026784634608404</v>
      </c>
      <c r="BD275" s="46">
        <v>149.69999999999999</v>
      </c>
      <c r="BE275" s="46">
        <v>72</v>
      </c>
      <c r="BF275" s="46">
        <f t="shared" si="319"/>
        <v>48.096192384769545</v>
      </c>
      <c r="BG275" s="46">
        <v>1.1000000000000001</v>
      </c>
      <c r="BH275" s="46">
        <v>0.94950000000000001</v>
      </c>
      <c r="BI275" s="46">
        <f t="shared" si="322"/>
        <v>86.318181818181813</v>
      </c>
      <c r="BJ275" s="46"/>
      <c r="BK275" s="46"/>
      <c r="BL275" s="46"/>
      <c r="BM275" s="46">
        <v>89.5</v>
      </c>
      <c r="BN275" s="46">
        <v>30.630599999999998</v>
      </c>
      <c r="BO275" s="46">
        <f t="shared" si="323"/>
        <v>34.224134078212288</v>
      </c>
    </row>
    <row r="276" spans="1:67" x14ac:dyDescent="0.25">
      <c r="A276" s="167" t="s">
        <v>506</v>
      </c>
      <c r="B276" s="50">
        <f t="shared" si="311"/>
        <v>115.2</v>
      </c>
      <c r="C276" s="50">
        <f t="shared" si="312"/>
        <v>59.847919999999995</v>
      </c>
      <c r="D276" s="42">
        <f t="shared" ref="D276:D283" si="324">C276/B276*100</f>
        <v>51.951319444444444</v>
      </c>
      <c r="E276" s="42"/>
      <c r="F276" s="42"/>
      <c r="G276" s="42"/>
      <c r="H276" s="42"/>
      <c r="I276" s="42"/>
      <c r="J276" s="42"/>
      <c r="K276" s="42"/>
      <c r="L276" s="42"/>
      <c r="M276" s="46"/>
      <c r="N276" s="42"/>
      <c r="O276" s="42"/>
      <c r="P276" s="46"/>
      <c r="Q276" s="42"/>
      <c r="R276" s="42"/>
      <c r="S276" s="42"/>
      <c r="T276" s="42"/>
      <c r="U276" s="42"/>
      <c r="V276" s="46"/>
      <c r="W276" s="42"/>
      <c r="X276" s="42"/>
      <c r="Y276" s="46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>
        <v>115.2</v>
      </c>
      <c r="AY276" s="42">
        <v>59.847919999999995</v>
      </c>
      <c r="AZ276" s="42">
        <f t="shared" si="318"/>
        <v>51.951319444444444</v>
      </c>
      <c r="BA276" s="42"/>
      <c r="BB276" s="42"/>
      <c r="BC276" s="46"/>
      <c r="BD276" s="42"/>
      <c r="BE276" s="42"/>
      <c r="BF276" s="46"/>
      <c r="BG276" s="42"/>
      <c r="BH276" s="42"/>
      <c r="BI276" s="46"/>
      <c r="BJ276" s="42"/>
      <c r="BK276" s="42"/>
      <c r="BL276" s="46"/>
      <c r="BM276" s="42"/>
      <c r="BN276" s="42"/>
      <c r="BO276" s="46"/>
    </row>
    <row r="277" spans="1:67" x14ac:dyDescent="0.25">
      <c r="A277" s="167" t="s">
        <v>576</v>
      </c>
      <c r="B277" s="50">
        <f t="shared" si="311"/>
        <v>115.2</v>
      </c>
      <c r="C277" s="50">
        <f t="shared" si="312"/>
        <v>67.670659999999998</v>
      </c>
      <c r="D277" s="42">
        <f t="shared" si="324"/>
        <v>58.741892361111105</v>
      </c>
      <c r="E277" s="42"/>
      <c r="F277" s="42"/>
      <c r="G277" s="42"/>
      <c r="H277" s="42"/>
      <c r="I277" s="42"/>
      <c r="J277" s="42"/>
      <c r="K277" s="42"/>
      <c r="L277" s="42"/>
      <c r="M277" s="46"/>
      <c r="N277" s="42"/>
      <c r="O277" s="42"/>
      <c r="P277" s="46"/>
      <c r="Q277" s="42"/>
      <c r="R277" s="42"/>
      <c r="S277" s="42"/>
      <c r="T277" s="42"/>
      <c r="U277" s="42"/>
      <c r="V277" s="46"/>
      <c r="W277" s="42"/>
      <c r="X277" s="42"/>
      <c r="Y277" s="46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>
        <v>115.2</v>
      </c>
      <c r="AY277" s="42">
        <v>67.670659999999998</v>
      </c>
      <c r="AZ277" s="42">
        <f t="shared" si="318"/>
        <v>58.741892361111105</v>
      </c>
      <c r="BA277" s="42"/>
      <c r="BB277" s="42"/>
      <c r="BC277" s="46"/>
      <c r="BD277" s="42"/>
      <c r="BE277" s="42"/>
      <c r="BF277" s="46"/>
      <c r="BG277" s="42"/>
      <c r="BH277" s="42"/>
      <c r="BI277" s="46"/>
      <c r="BJ277" s="42"/>
      <c r="BK277" s="42"/>
      <c r="BL277" s="46"/>
      <c r="BM277" s="42"/>
      <c r="BN277" s="42"/>
      <c r="BO277" s="46"/>
    </row>
    <row r="278" spans="1:67" x14ac:dyDescent="0.25">
      <c r="A278" s="167" t="s">
        <v>509</v>
      </c>
      <c r="B278" s="50">
        <f t="shared" si="311"/>
        <v>115.2</v>
      </c>
      <c r="C278" s="50">
        <f t="shared" si="312"/>
        <v>67.26885</v>
      </c>
      <c r="D278" s="42">
        <f t="shared" si="324"/>
        <v>58.393098958333333</v>
      </c>
      <c r="E278" s="42"/>
      <c r="F278" s="42"/>
      <c r="G278" s="42"/>
      <c r="H278" s="42"/>
      <c r="I278" s="42"/>
      <c r="J278" s="42"/>
      <c r="K278" s="42"/>
      <c r="L278" s="42"/>
      <c r="M278" s="46"/>
      <c r="N278" s="42"/>
      <c r="O278" s="42"/>
      <c r="P278" s="46"/>
      <c r="Q278" s="42"/>
      <c r="R278" s="42"/>
      <c r="S278" s="42"/>
      <c r="T278" s="42"/>
      <c r="U278" s="42"/>
      <c r="V278" s="46"/>
      <c r="W278" s="42"/>
      <c r="X278" s="42"/>
      <c r="Y278" s="46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>
        <v>115.2</v>
      </c>
      <c r="AY278" s="42">
        <v>67.26885</v>
      </c>
      <c r="AZ278" s="42">
        <f t="shared" si="318"/>
        <v>58.393098958333333</v>
      </c>
      <c r="BA278" s="42"/>
      <c r="BB278" s="42"/>
      <c r="BC278" s="46"/>
      <c r="BD278" s="42"/>
      <c r="BE278" s="42"/>
      <c r="BF278" s="46"/>
      <c r="BG278" s="42"/>
      <c r="BH278" s="42"/>
      <c r="BI278" s="46"/>
      <c r="BJ278" s="42"/>
      <c r="BK278" s="42"/>
      <c r="BL278" s="46"/>
      <c r="BM278" s="42"/>
      <c r="BN278" s="42"/>
      <c r="BO278" s="46"/>
    </row>
    <row r="279" spans="1:67" x14ac:dyDescent="0.25">
      <c r="A279" s="167" t="s">
        <v>348</v>
      </c>
      <c r="B279" s="50">
        <f t="shared" si="311"/>
        <v>288.10000000000002</v>
      </c>
      <c r="C279" s="50">
        <f t="shared" si="312"/>
        <v>170.2508</v>
      </c>
      <c r="D279" s="42">
        <f t="shared" si="324"/>
        <v>59.094342242276987</v>
      </c>
      <c r="E279" s="42"/>
      <c r="F279" s="42"/>
      <c r="G279" s="42"/>
      <c r="H279" s="42"/>
      <c r="I279" s="42"/>
      <c r="J279" s="42"/>
      <c r="K279" s="42"/>
      <c r="L279" s="42"/>
      <c r="M279" s="46"/>
      <c r="N279" s="42"/>
      <c r="O279" s="42"/>
      <c r="P279" s="46"/>
      <c r="Q279" s="42"/>
      <c r="R279" s="42"/>
      <c r="S279" s="42"/>
      <c r="T279" s="42"/>
      <c r="U279" s="42"/>
      <c r="V279" s="46"/>
      <c r="W279" s="42"/>
      <c r="X279" s="42"/>
      <c r="Y279" s="46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>
        <v>288.10000000000002</v>
      </c>
      <c r="AY279" s="42">
        <v>170.2508</v>
      </c>
      <c r="AZ279" s="42">
        <f t="shared" si="318"/>
        <v>59.094342242276987</v>
      </c>
      <c r="BA279" s="42"/>
      <c r="BB279" s="42"/>
      <c r="BC279" s="46"/>
      <c r="BD279" s="42"/>
      <c r="BE279" s="42"/>
      <c r="BF279" s="46"/>
      <c r="BG279" s="42"/>
      <c r="BH279" s="42"/>
      <c r="BI279" s="46"/>
      <c r="BJ279" s="42"/>
      <c r="BK279" s="42"/>
      <c r="BL279" s="46"/>
      <c r="BM279" s="42"/>
      <c r="BN279" s="42"/>
      <c r="BO279" s="46"/>
    </row>
    <row r="280" spans="1:67" x14ac:dyDescent="0.25">
      <c r="A280" s="167" t="s">
        <v>577</v>
      </c>
      <c r="B280" s="50">
        <f t="shared" si="311"/>
        <v>115.2</v>
      </c>
      <c r="C280" s="50">
        <f t="shared" si="312"/>
        <v>67.104029999999995</v>
      </c>
      <c r="D280" s="42">
        <f t="shared" si="324"/>
        <v>58.250026041666658</v>
      </c>
      <c r="E280" s="42"/>
      <c r="F280" s="42"/>
      <c r="G280" s="42"/>
      <c r="H280" s="42"/>
      <c r="I280" s="42"/>
      <c r="J280" s="42"/>
      <c r="K280" s="42"/>
      <c r="L280" s="42"/>
      <c r="M280" s="46"/>
      <c r="N280" s="42"/>
      <c r="O280" s="42"/>
      <c r="P280" s="46"/>
      <c r="Q280" s="42"/>
      <c r="R280" s="42"/>
      <c r="S280" s="42"/>
      <c r="T280" s="42"/>
      <c r="U280" s="42"/>
      <c r="V280" s="46"/>
      <c r="W280" s="42"/>
      <c r="X280" s="42"/>
      <c r="Y280" s="46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>
        <v>115.2</v>
      </c>
      <c r="AY280" s="42">
        <v>67.104029999999995</v>
      </c>
      <c r="AZ280" s="42">
        <f t="shared" si="318"/>
        <v>58.250026041666658</v>
      </c>
      <c r="BA280" s="42"/>
      <c r="BB280" s="42"/>
      <c r="BC280" s="46"/>
      <c r="BD280" s="42"/>
      <c r="BE280" s="42"/>
      <c r="BF280" s="46"/>
      <c r="BG280" s="42"/>
      <c r="BH280" s="42"/>
      <c r="BI280" s="46"/>
      <c r="BJ280" s="42"/>
      <c r="BK280" s="42"/>
      <c r="BL280" s="46"/>
      <c r="BM280" s="42"/>
      <c r="BN280" s="42"/>
      <c r="BO280" s="46"/>
    </row>
    <row r="281" spans="1:67" x14ac:dyDescent="0.25">
      <c r="A281" s="167" t="s">
        <v>507</v>
      </c>
      <c r="B281" s="50">
        <f t="shared" si="311"/>
        <v>288.10000000000002</v>
      </c>
      <c r="C281" s="50">
        <f t="shared" si="312"/>
        <v>172.78923999999998</v>
      </c>
      <c r="D281" s="42">
        <f t="shared" si="324"/>
        <v>59.975439083651494</v>
      </c>
      <c r="E281" s="42"/>
      <c r="F281" s="42"/>
      <c r="G281" s="42"/>
      <c r="H281" s="42"/>
      <c r="I281" s="42"/>
      <c r="J281" s="42"/>
      <c r="K281" s="42"/>
      <c r="L281" s="42"/>
      <c r="M281" s="46"/>
      <c r="N281" s="42"/>
      <c r="O281" s="42"/>
      <c r="P281" s="46"/>
      <c r="Q281" s="42"/>
      <c r="R281" s="42"/>
      <c r="S281" s="42"/>
      <c r="T281" s="42"/>
      <c r="U281" s="42"/>
      <c r="V281" s="46"/>
      <c r="W281" s="42"/>
      <c r="X281" s="42"/>
      <c r="Y281" s="46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>
        <v>288.10000000000002</v>
      </c>
      <c r="AY281" s="42">
        <v>172.78923999999998</v>
      </c>
      <c r="AZ281" s="42">
        <f t="shared" si="318"/>
        <v>59.975439083651494</v>
      </c>
      <c r="BA281" s="42"/>
      <c r="BB281" s="42"/>
      <c r="BC281" s="46"/>
      <c r="BD281" s="42"/>
      <c r="BE281" s="42"/>
      <c r="BF281" s="46"/>
      <c r="BG281" s="42"/>
      <c r="BH281" s="42"/>
      <c r="BI281" s="46"/>
      <c r="BJ281" s="42"/>
      <c r="BK281" s="42"/>
      <c r="BL281" s="46"/>
      <c r="BM281" s="42"/>
      <c r="BN281" s="42"/>
      <c r="BO281" s="46"/>
    </row>
    <row r="282" spans="1:67" x14ac:dyDescent="0.25">
      <c r="A282" s="167" t="s">
        <v>237</v>
      </c>
      <c r="B282" s="50">
        <f t="shared" si="311"/>
        <v>115.2</v>
      </c>
      <c r="C282" s="50">
        <f t="shared" si="312"/>
        <v>65.02901</v>
      </c>
      <c r="D282" s="42">
        <f t="shared" si="324"/>
        <v>56.448793402777774</v>
      </c>
      <c r="E282" s="42"/>
      <c r="F282" s="42"/>
      <c r="G282" s="42"/>
      <c r="H282" s="42"/>
      <c r="I282" s="42"/>
      <c r="J282" s="42"/>
      <c r="K282" s="42"/>
      <c r="L282" s="42"/>
      <c r="M282" s="46"/>
      <c r="N282" s="42"/>
      <c r="O282" s="42"/>
      <c r="P282" s="46"/>
      <c r="Q282" s="42"/>
      <c r="R282" s="42"/>
      <c r="S282" s="42"/>
      <c r="T282" s="42"/>
      <c r="U282" s="42"/>
      <c r="V282" s="46"/>
      <c r="W282" s="42"/>
      <c r="X282" s="42"/>
      <c r="Y282" s="46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>
        <v>115.2</v>
      </c>
      <c r="AY282" s="42">
        <v>65.02901</v>
      </c>
      <c r="AZ282" s="42">
        <f t="shared" si="318"/>
        <v>56.448793402777774</v>
      </c>
      <c r="BA282" s="42"/>
      <c r="BB282" s="42"/>
      <c r="BC282" s="46"/>
      <c r="BD282" s="42"/>
      <c r="BE282" s="42"/>
      <c r="BF282" s="46"/>
      <c r="BG282" s="42"/>
      <c r="BH282" s="42"/>
      <c r="BI282" s="46"/>
      <c r="BJ282" s="42"/>
      <c r="BK282" s="42"/>
      <c r="BL282" s="46"/>
      <c r="BM282" s="42"/>
      <c r="BN282" s="42"/>
      <c r="BO282" s="46"/>
    </row>
    <row r="283" spans="1:67" x14ac:dyDescent="0.25">
      <c r="A283" s="167" t="s">
        <v>508</v>
      </c>
      <c r="B283" s="50">
        <f t="shared" si="311"/>
        <v>288.10000000000002</v>
      </c>
      <c r="C283" s="50">
        <f t="shared" si="312"/>
        <v>162.03699</v>
      </c>
      <c r="D283" s="42">
        <f t="shared" si="324"/>
        <v>56.24331482124262</v>
      </c>
      <c r="E283" s="42"/>
      <c r="F283" s="42"/>
      <c r="G283" s="42"/>
      <c r="H283" s="42"/>
      <c r="I283" s="42"/>
      <c r="J283" s="42"/>
      <c r="K283" s="42"/>
      <c r="L283" s="42"/>
      <c r="M283" s="46"/>
      <c r="N283" s="42"/>
      <c r="O283" s="42"/>
      <c r="P283" s="46"/>
      <c r="Q283" s="42"/>
      <c r="R283" s="42"/>
      <c r="S283" s="42"/>
      <c r="T283" s="42"/>
      <c r="U283" s="42"/>
      <c r="V283" s="46"/>
      <c r="W283" s="42"/>
      <c r="X283" s="42"/>
      <c r="Y283" s="46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>
        <v>288.10000000000002</v>
      </c>
      <c r="AY283" s="42">
        <v>162.03699</v>
      </c>
      <c r="AZ283" s="42">
        <f t="shared" si="318"/>
        <v>56.24331482124262</v>
      </c>
      <c r="BA283" s="42"/>
      <c r="BB283" s="42"/>
      <c r="BC283" s="46"/>
      <c r="BD283" s="42"/>
      <c r="BE283" s="42"/>
      <c r="BF283" s="46"/>
      <c r="BG283" s="42"/>
      <c r="BH283" s="42"/>
      <c r="BI283" s="46"/>
      <c r="BJ283" s="42"/>
      <c r="BK283" s="42"/>
      <c r="BL283" s="46"/>
      <c r="BM283" s="42"/>
      <c r="BN283" s="42"/>
      <c r="BO283" s="46"/>
    </row>
    <row r="284" spans="1:67" s="52" customFormat="1" ht="31.5" x14ac:dyDescent="0.25">
      <c r="A284" s="169" t="s">
        <v>341</v>
      </c>
      <c r="B284" s="134">
        <f t="shared" si="311"/>
        <v>632403.09980000008</v>
      </c>
      <c r="C284" s="134">
        <f t="shared" si="312"/>
        <v>482571.89913999999</v>
      </c>
      <c r="D284" s="49">
        <f t="shared" ref="D284" si="325">C284/B284*100</f>
        <v>76.307642908868601</v>
      </c>
      <c r="E284" s="49">
        <f>SUM(E285:E293)</f>
        <v>952.7</v>
      </c>
      <c r="F284" s="49">
        <f t="shared" ref="F284:BE284" si="326">SUM(F285:F293)</f>
        <v>677.7577</v>
      </c>
      <c r="G284" s="49">
        <f t="shared" si="44"/>
        <v>71.140726356670513</v>
      </c>
      <c r="H284" s="49">
        <f t="shared" si="326"/>
        <v>427</v>
      </c>
      <c r="I284" s="49">
        <f t="shared" si="326"/>
        <v>353.12253999999996</v>
      </c>
      <c r="J284" s="49">
        <f t="shared" si="56"/>
        <v>82.698487119437928</v>
      </c>
      <c r="K284" s="49">
        <f t="shared" si="326"/>
        <v>8109.8</v>
      </c>
      <c r="L284" s="49">
        <f t="shared" si="326"/>
        <v>4759.3087400000004</v>
      </c>
      <c r="M284" s="49">
        <f t="shared" si="57"/>
        <v>58.685895336506455</v>
      </c>
      <c r="N284" s="49">
        <f t="shared" si="326"/>
        <v>120689.7248</v>
      </c>
      <c r="O284" s="49">
        <f t="shared" si="326"/>
        <v>82625.337390000001</v>
      </c>
      <c r="P284" s="49">
        <f t="shared" si="30"/>
        <v>68.460954341326001</v>
      </c>
      <c r="Q284" s="49">
        <f t="shared" si="326"/>
        <v>9900.6</v>
      </c>
      <c r="R284" s="49">
        <f t="shared" si="326"/>
        <v>3378.8069399999999</v>
      </c>
      <c r="S284" s="49">
        <f t="shared" si="45"/>
        <v>34.127294709411551</v>
      </c>
      <c r="T284" s="49">
        <f t="shared" si="326"/>
        <v>409.8</v>
      </c>
      <c r="U284" s="49">
        <f t="shared" si="326"/>
        <v>265.45486</v>
      </c>
      <c r="V284" s="49">
        <f t="shared" si="46"/>
        <v>64.776686188384573</v>
      </c>
      <c r="W284" s="49">
        <f t="shared" si="326"/>
        <v>446055.1</v>
      </c>
      <c r="X284" s="49">
        <f t="shared" si="326"/>
        <v>356880.17014</v>
      </c>
      <c r="Y284" s="49">
        <f t="shared" si="58"/>
        <v>80.008090960063001</v>
      </c>
      <c r="Z284" s="49">
        <f t="shared" si="326"/>
        <v>2086.6</v>
      </c>
      <c r="AA284" s="49">
        <f t="shared" si="326"/>
        <v>1434.12968</v>
      </c>
      <c r="AB284" s="48">
        <f t="shared" si="315"/>
        <v>68.730455286111379</v>
      </c>
      <c r="AC284" s="49">
        <f t="shared" si="326"/>
        <v>0</v>
      </c>
      <c r="AD284" s="49">
        <f t="shared" si="326"/>
        <v>0</v>
      </c>
      <c r="AE284" s="49">
        <f t="shared" si="326"/>
        <v>0</v>
      </c>
      <c r="AF284" s="49">
        <f t="shared" si="326"/>
        <v>417.3</v>
      </c>
      <c r="AG284" s="49">
        <f t="shared" si="326"/>
        <v>308.03111999999999</v>
      </c>
      <c r="AH284" s="49">
        <f t="shared" si="326"/>
        <v>73.815269590222854</v>
      </c>
      <c r="AI284" s="49">
        <f t="shared" si="326"/>
        <v>5521.8</v>
      </c>
      <c r="AJ284" s="49">
        <f t="shared" si="326"/>
        <v>3005.0460499999999</v>
      </c>
      <c r="AK284" s="49">
        <f t="shared" si="326"/>
        <v>54.421493896917674</v>
      </c>
      <c r="AL284" s="49">
        <f t="shared" si="326"/>
        <v>1251.9000000000001</v>
      </c>
      <c r="AM284" s="49">
        <f t="shared" si="326"/>
        <v>928.09872999999993</v>
      </c>
      <c r="AN284" s="49">
        <f t="shared" si="326"/>
        <v>74.135212876427815</v>
      </c>
      <c r="AO284" s="49">
        <f t="shared" si="326"/>
        <v>417.3</v>
      </c>
      <c r="AP284" s="49">
        <f t="shared" ref="AP284" si="327">SUM(AP285:AP293)</f>
        <v>307.39049999999997</v>
      </c>
      <c r="AQ284" s="49">
        <f t="shared" si="326"/>
        <v>73.661754133716741</v>
      </c>
      <c r="AR284" s="49">
        <f t="shared" si="326"/>
        <v>3226.5749999999998</v>
      </c>
      <c r="AS284" s="49">
        <f t="shared" si="326"/>
        <v>2422.5</v>
      </c>
      <c r="AT284" s="49">
        <f t="shared" si="63"/>
        <v>75.079612282373731</v>
      </c>
      <c r="AU284" s="49">
        <f t="shared" si="326"/>
        <v>0</v>
      </c>
      <c r="AV284" s="49">
        <f t="shared" ref="AV284" si="328">SUM(AV285:AV293)</f>
        <v>0</v>
      </c>
      <c r="AW284" s="49">
        <f t="shared" si="326"/>
        <v>0</v>
      </c>
      <c r="AX284" s="49">
        <f t="shared" si="326"/>
        <v>1959</v>
      </c>
      <c r="AY284" s="49">
        <f t="shared" si="326"/>
        <v>1278.3450399999999</v>
      </c>
      <c r="AZ284" s="48">
        <f t="shared" ref="AZ284:AZ293" si="329">AY284/AX284*100</f>
        <v>65.254979070954562</v>
      </c>
      <c r="BA284" s="49">
        <f t="shared" si="326"/>
        <v>29534.3</v>
      </c>
      <c r="BB284" s="49">
        <f t="shared" si="326"/>
        <v>23042.86</v>
      </c>
      <c r="BC284" s="49">
        <f t="shared" si="35"/>
        <v>78.020674266869378</v>
      </c>
      <c r="BD284" s="49">
        <f t="shared" si="326"/>
        <v>1197.5999999999999</v>
      </c>
      <c r="BE284" s="49">
        <f t="shared" si="326"/>
        <v>885</v>
      </c>
      <c r="BF284" s="49">
        <f t="shared" si="319"/>
        <v>73.897795591182373</v>
      </c>
      <c r="BG284" s="49">
        <f t="shared" ref="BG284" si="330">SUM(BG285:BG293)</f>
        <v>6.3</v>
      </c>
      <c r="BH284" s="49">
        <f t="shared" ref="BH284" si="331">SUM(BH285:BH293)</f>
        <v>6.3</v>
      </c>
      <c r="BI284" s="49">
        <f t="shared" ref="BI284:BI285" si="332">BH284/BG284*100</f>
        <v>100</v>
      </c>
      <c r="BJ284" s="49"/>
      <c r="BK284" s="49"/>
      <c r="BL284" s="49"/>
      <c r="BM284" s="49">
        <f>SUM(BM285:BM293)</f>
        <v>239.7</v>
      </c>
      <c r="BN284" s="49">
        <f t="shared" ref="BN284" si="333">SUM(BN285:BN293)</f>
        <v>14.239709999999999</v>
      </c>
      <c r="BO284" s="49">
        <f t="shared" ref="BO284:BO285" si="334">BN284/BM284*100</f>
        <v>5.94063829787234</v>
      </c>
    </row>
    <row r="285" spans="1:67" x14ac:dyDescent="0.25">
      <c r="A285" s="167" t="s">
        <v>283</v>
      </c>
      <c r="B285" s="50">
        <f t="shared" si="311"/>
        <v>630444.09980000008</v>
      </c>
      <c r="C285" s="50">
        <f t="shared" si="312"/>
        <v>481293.55410000001</v>
      </c>
      <c r="D285" s="46">
        <f t="shared" si="0"/>
        <v>76.34198722022839</v>
      </c>
      <c r="E285" s="46">
        <v>952.7</v>
      </c>
      <c r="F285" s="46">
        <v>677.7577</v>
      </c>
      <c r="G285" s="46">
        <f t="shared" si="44"/>
        <v>71.140726356670513</v>
      </c>
      <c r="H285" s="46">
        <v>427</v>
      </c>
      <c r="I285" s="46">
        <v>353.12253999999996</v>
      </c>
      <c r="J285" s="46">
        <f t="shared" si="56"/>
        <v>82.698487119437928</v>
      </c>
      <c r="K285" s="46">
        <v>8109.8</v>
      </c>
      <c r="L285" s="46">
        <v>4759.3087400000004</v>
      </c>
      <c r="M285" s="46">
        <f t="shared" si="57"/>
        <v>58.685895336506455</v>
      </c>
      <c r="N285" s="46">
        <v>120689.7248</v>
      </c>
      <c r="O285" s="46">
        <v>82625.337390000001</v>
      </c>
      <c r="P285" s="46">
        <f t="shared" si="30"/>
        <v>68.460954341326001</v>
      </c>
      <c r="Q285" s="46">
        <v>9900.6</v>
      </c>
      <c r="R285" s="46">
        <v>3378.8069399999999</v>
      </c>
      <c r="S285" s="46">
        <f t="shared" si="45"/>
        <v>34.127294709411551</v>
      </c>
      <c r="T285" s="46">
        <v>409.8</v>
      </c>
      <c r="U285" s="46">
        <v>265.45486</v>
      </c>
      <c r="V285" s="46">
        <f t="shared" si="46"/>
        <v>64.776686188384573</v>
      </c>
      <c r="W285" s="46">
        <v>446055.1</v>
      </c>
      <c r="X285" s="46">
        <v>356880.17014</v>
      </c>
      <c r="Y285" s="46">
        <f t="shared" si="58"/>
        <v>80.008090960063001</v>
      </c>
      <c r="Z285" s="46">
        <v>2086.6</v>
      </c>
      <c r="AA285" s="46">
        <v>1434.12968</v>
      </c>
      <c r="AB285" s="42">
        <f t="shared" si="315"/>
        <v>68.730455286111379</v>
      </c>
      <c r="AC285" s="42"/>
      <c r="AD285" s="46"/>
      <c r="AE285" s="46"/>
      <c r="AF285" s="46">
        <v>417.3</v>
      </c>
      <c r="AG285" s="46">
        <v>308.03111999999999</v>
      </c>
      <c r="AH285" s="46">
        <f t="shared" si="59"/>
        <v>73.815269590222854</v>
      </c>
      <c r="AI285" s="46">
        <v>5521.8</v>
      </c>
      <c r="AJ285" s="46">
        <v>3005.0460499999999</v>
      </c>
      <c r="AK285" s="46">
        <f t="shared" si="60"/>
        <v>54.421493896917674</v>
      </c>
      <c r="AL285" s="46">
        <v>1251.9000000000001</v>
      </c>
      <c r="AM285" s="46">
        <v>928.09872999999993</v>
      </c>
      <c r="AN285" s="46">
        <f t="shared" si="61"/>
        <v>74.135212876427815</v>
      </c>
      <c r="AO285" s="46">
        <v>417.3</v>
      </c>
      <c r="AP285" s="46">
        <v>307.39049999999997</v>
      </c>
      <c r="AQ285" s="46">
        <f t="shared" si="62"/>
        <v>73.661754133716741</v>
      </c>
      <c r="AR285" s="46">
        <v>3226.5749999999998</v>
      </c>
      <c r="AS285" s="46">
        <v>2422.5</v>
      </c>
      <c r="AT285" s="46">
        <f t="shared" si="63"/>
        <v>75.079612282373731</v>
      </c>
      <c r="AU285" s="46"/>
      <c r="AV285" s="46"/>
      <c r="AW285" s="46"/>
      <c r="AX285" s="46"/>
      <c r="AY285" s="46"/>
      <c r="AZ285" s="42"/>
      <c r="BA285" s="46">
        <v>29534.3</v>
      </c>
      <c r="BB285" s="46">
        <v>23042.86</v>
      </c>
      <c r="BC285" s="46">
        <f t="shared" si="35"/>
        <v>78.020674266869378</v>
      </c>
      <c r="BD285" s="46">
        <v>1197.5999999999999</v>
      </c>
      <c r="BE285" s="46">
        <v>885</v>
      </c>
      <c r="BF285" s="46">
        <f t="shared" si="319"/>
        <v>73.897795591182373</v>
      </c>
      <c r="BG285" s="46">
        <v>6.3</v>
      </c>
      <c r="BH285" s="46">
        <v>6.3</v>
      </c>
      <c r="BI285" s="46">
        <f t="shared" si="332"/>
        <v>100</v>
      </c>
      <c r="BJ285" s="46"/>
      <c r="BK285" s="46"/>
      <c r="BL285" s="46"/>
      <c r="BM285" s="46">
        <v>239.7</v>
      </c>
      <c r="BN285" s="46">
        <v>14.239709999999999</v>
      </c>
      <c r="BO285" s="46">
        <f t="shared" si="334"/>
        <v>5.94063829787234</v>
      </c>
    </row>
    <row r="286" spans="1:67" x14ac:dyDescent="0.25">
      <c r="A286" s="167" t="s">
        <v>511</v>
      </c>
      <c r="B286" s="50">
        <f t="shared" si="311"/>
        <v>288.10000000000002</v>
      </c>
      <c r="C286" s="50">
        <f t="shared" si="312"/>
        <v>185.10597000000001</v>
      </c>
      <c r="D286" s="42">
        <f t="shared" ref="D286:D293" si="335">C286/B286*100</f>
        <v>64.250597014925376</v>
      </c>
      <c r="E286" s="42"/>
      <c r="F286" s="42"/>
      <c r="G286" s="42"/>
      <c r="H286" s="42"/>
      <c r="I286" s="42"/>
      <c r="J286" s="46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6"/>
      <c r="AU286" s="42"/>
      <c r="AV286" s="42"/>
      <c r="AW286" s="42"/>
      <c r="AX286" s="42">
        <v>288.10000000000002</v>
      </c>
      <c r="AY286" s="42">
        <v>185.10597000000001</v>
      </c>
      <c r="AZ286" s="42">
        <f t="shared" si="329"/>
        <v>64.250597014925376</v>
      </c>
      <c r="BA286" s="42"/>
      <c r="BB286" s="42"/>
      <c r="BC286" s="42"/>
      <c r="BD286" s="42"/>
      <c r="BE286" s="42"/>
      <c r="BF286" s="46"/>
      <c r="BG286" s="42"/>
      <c r="BH286" s="42"/>
      <c r="BI286" s="46"/>
      <c r="BJ286" s="42"/>
      <c r="BK286" s="42"/>
      <c r="BL286" s="46"/>
      <c r="BM286" s="42"/>
      <c r="BN286" s="42"/>
      <c r="BO286" s="42"/>
    </row>
    <row r="287" spans="1:67" x14ac:dyDescent="0.25">
      <c r="A287" s="167" t="s">
        <v>338</v>
      </c>
      <c r="B287" s="50">
        <f t="shared" si="311"/>
        <v>288.10000000000002</v>
      </c>
      <c r="C287" s="50">
        <f t="shared" si="312"/>
        <v>166.70560999999998</v>
      </c>
      <c r="D287" s="42">
        <f t="shared" si="335"/>
        <v>57.863800763623729</v>
      </c>
      <c r="E287" s="42"/>
      <c r="F287" s="42"/>
      <c r="G287" s="42"/>
      <c r="H287" s="42"/>
      <c r="I287" s="42"/>
      <c r="J287" s="46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6"/>
      <c r="AU287" s="42"/>
      <c r="AV287" s="42"/>
      <c r="AW287" s="42"/>
      <c r="AX287" s="42">
        <v>288.10000000000002</v>
      </c>
      <c r="AY287" s="42">
        <v>166.70560999999998</v>
      </c>
      <c r="AZ287" s="42">
        <f t="shared" si="329"/>
        <v>57.863800763623729</v>
      </c>
      <c r="BA287" s="42"/>
      <c r="BB287" s="42"/>
      <c r="BC287" s="42"/>
      <c r="BD287" s="42"/>
      <c r="BE287" s="42"/>
      <c r="BF287" s="46"/>
      <c r="BG287" s="42"/>
      <c r="BH287" s="42"/>
      <c r="BI287" s="46"/>
      <c r="BJ287" s="42"/>
      <c r="BK287" s="42"/>
      <c r="BL287" s="46"/>
      <c r="BM287" s="42"/>
      <c r="BN287" s="42"/>
      <c r="BO287" s="42"/>
    </row>
    <row r="288" spans="1:67" x14ac:dyDescent="0.25">
      <c r="A288" s="167" t="s">
        <v>339</v>
      </c>
      <c r="B288" s="50">
        <f t="shared" si="311"/>
        <v>115.2</v>
      </c>
      <c r="C288" s="50">
        <f t="shared" si="312"/>
        <v>75.062049999999999</v>
      </c>
      <c r="D288" s="42">
        <f t="shared" si="335"/>
        <v>65.158029513888877</v>
      </c>
      <c r="E288" s="42"/>
      <c r="F288" s="42"/>
      <c r="G288" s="42"/>
      <c r="H288" s="42"/>
      <c r="I288" s="42"/>
      <c r="J288" s="46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6"/>
      <c r="AU288" s="42"/>
      <c r="AV288" s="42"/>
      <c r="AW288" s="42"/>
      <c r="AX288" s="42">
        <v>115.2</v>
      </c>
      <c r="AY288" s="42">
        <v>75.062049999999999</v>
      </c>
      <c r="AZ288" s="42">
        <f t="shared" si="329"/>
        <v>65.158029513888877</v>
      </c>
      <c r="BA288" s="42"/>
      <c r="BB288" s="42"/>
      <c r="BC288" s="42"/>
      <c r="BD288" s="42"/>
      <c r="BE288" s="42"/>
      <c r="BF288" s="46"/>
      <c r="BG288" s="42"/>
      <c r="BH288" s="42"/>
      <c r="BI288" s="46"/>
      <c r="BJ288" s="42"/>
      <c r="BK288" s="42"/>
      <c r="BL288" s="46"/>
      <c r="BM288" s="42"/>
      <c r="BN288" s="42"/>
      <c r="BO288" s="42"/>
    </row>
    <row r="289" spans="1:67" x14ac:dyDescent="0.25">
      <c r="A289" s="167" t="s">
        <v>578</v>
      </c>
      <c r="B289" s="50">
        <f t="shared" si="311"/>
        <v>288.10000000000002</v>
      </c>
      <c r="C289" s="50">
        <f t="shared" si="312"/>
        <v>189.90777</v>
      </c>
      <c r="D289" s="42">
        <f t="shared" si="335"/>
        <v>65.917309961818802</v>
      </c>
      <c r="E289" s="42"/>
      <c r="F289" s="42"/>
      <c r="G289" s="42"/>
      <c r="H289" s="42"/>
      <c r="I289" s="42"/>
      <c r="J289" s="46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6"/>
      <c r="AU289" s="42"/>
      <c r="AV289" s="42"/>
      <c r="AW289" s="42"/>
      <c r="AX289" s="42">
        <v>288.10000000000002</v>
      </c>
      <c r="AY289" s="42">
        <v>189.90777</v>
      </c>
      <c r="AZ289" s="42">
        <f t="shared" si="329"/>
        <v>65.917309961818802</v>
      </c>
      <c r="BA289" s="42"/>
      <c r="BB289" s="42"/>
      <c r="BC289" s="42"/>
      <c r="BD289" s="42"/>
      <c r="BE289" s="42"/>
      <c r="BF289" s="46"/>
      <c r="BG289" s="42"/>
      <c r="BH289" s="42"/>
      <c r="BI289" s="46"/>
      <c r="BJ289" s="42"/>
      <c r="BK289" s="42"/>
      <c r="BL289" s="46"/>
      <c r="BM289" s="42"/>
      <c r="BN289" s="42"/>
      <c r="BO289" s="42"/>
    </row>
    <row r="290" spans="1:67" x14ac:dyDescent="0.25">
      <c r="A290" s="167" t="s">
        <v>514</v>
      </c>
      <c r="B290" s="50">
        <f t="shared" si="311"/>
        <v>115.2</v>
      </c>
      <c r="C290" s="50">
        <f t="shared" si="312"/>
        <v>79.367229999999992</v>
      </c>
      <c r="D290" s="42">
        <f t="shared" si="335"/>
        <v>68.895164930555552</v>
      </c>
      <c r="E290" s="42"/>
      <c r="F290" s="42"/>
      <c r="G290" s="42"/>
      <c r="H290" s="42"/>
      <c r="I290" s="42"/>
      <c r="J290" s="46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6"/>
      <c r="AU290" s="42"/>
      <c r="AV290" s="42"/>
      <c r="AW290" s="42"/>
      <c r="AX290" s="42">
        <v>115.2</v>
      </c>
      <c r="AY290" s="42">
        <v>79.367229999999992</v>
      </c>
      <c r="AZ290" s="42">
        <f t="shared" si="329"/>
        <v>68.895164930555552</v>
      </c>
      <c r="BA290" s="42"/>
      <c r="BB290" s="42"/>
      <c r="BC290" s="42"/>
      <c r="BD290" s="42"/>
      <c r="BE290" s="42"/>
      <c r="BF290" s="46"/>
      <c r="BG290" s="42"/>
      <c r="BH290" s="42"/>
      <c r="BI290" s="46"/>
      <c r="BJ290" s="42"/>
      <c r="BK290" s="42"/>
      <c r="BL290" s="46"/>
      <c r="BM290" s="42"/>
      <c r="BN290" s="42"/>
      <c r="BO290" s="42"/>
    </row>
    <row r="291" spans="1:67" x14ac:dyDescent="0.25">
      <c r="A291" s="167" t="s">
        <v>513</v>
      </c>
      <c r="B291" s="50">
        <f t="shared" si="311"/>
        <v>288.10000000000002</v>
      </c>
      <c r="C291" s="50">
        <f t="shared" si="312"/>
        <v>193.63895000000002</v>
      </c>
      <c r="D291" s="42">
        <f t="shared" si="335"/>
        <v>67.212408885803541</v>
      </c>
      <c r="E291" s="42"/>
      <c r="F291" s="42"/>
      <c r="G291" s="42"/>
      <c r="H291" s="42"/>
      <c r="I291" s="42"/>
      <c r="J291" s="46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6"/>
      <c r="AU291" s="42"/>
      <c r="AV291" s="42"/>
      <c r="AW291" s="42"/>
      <c r="AX291" s="42">
        <v>288.10000000000002</v>
      </c>
      <c r="AY291" s="42">
        <v>193.63895000000002</v>
      </c>
      <c r="AZ291" s="42">
        <f t="shared" si="329"/>
        <v>67.212408885803541</v>
      </c>
      <c r="BA291" s="42"/>
      <c r="BB291" s="42"/>
      <c r="BC291" s="42"/>
      <c r="BD291" s="42"/>
      <c r="BE291" s="42"/>
      <c r="BF291" s="46"/>
      <c r="BG291" s="42"/>
      <c r="BH291" s="42"/>
      <c r="BI291" s="46"/>
      <c r="BJ291" s="42"/>
      <c r="BK291" s="42"/>
      <c r="BL291" s="46"/>
      <c r="BM291" s="42"/>
      <c r="BN291" s="42"/>
      <c r="BO291" s="42"/>
    </row>
    <row r="292" spans="1:67" x14ac:dyDescent="0.25">
      <c r="A292" s="167" t="s">
        <v>515</v>
      </c>
      <c r="B292" s="50">
        <f t="shared" si="311"/>
        <v>288.10000000000002</v>
      </c>
      <c r="C292" s="50">
        <f t="shared" si="312"/>
        <v>194.09797</v>
      </c>
      <c r="D292" s="42">
        <f t="shared" si="335"/>
        <v>67.371735508503988</v>
      </c>
      <c r="E292" s="42"/>
      <c r="F292" s="42"/>
      <c r="G292" s="42"/>
      <c r="H292" s="42"/>
      <c r="I292" s="42"/>
      <c r="J292" s="46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6"/>
      <c r="AU292" s="42"/>
      <c r="AV292" s="42"/>
      <c r="AW292" s="42"/>
      <c r="AX292" s="42">
        <v>288.10000000000002</v>
      </c>
      <c r="AY292" s="42">
        <v>194.09797</v>
      </c>
      <c r="AZ292" s="42">
        <f t="shared" si="329"/>
        <v>67.371735508503988</v>
      </c>
      <c r="BA292" s="42"/>
      <c r="BB292" s="42"/>
      <c r="BC292" s="42"/>
      <c r="BD292" s="42"/>
      <c r="BE292" s="42"/>
      <c r="BF292" s="46"/>
      <c r="BG292" s="42"/>
      <c r="BH292" s="42"/>
      <c r="BI292" s="46"/>
      <c r="BJ292" s="42"/>
      <c r="BK292" s="42"/>
      <c r="BL292" s="46"/>
      <c r="BM292" s="42"/>
      <c r="BN292" s="42"/>
      <c r="BO292" s="42"/>
    </row>
    <row r="293" spans="1:67" x14ac:dyDescent="0.25">
      <c r="A293" s="167" t="s">
        <v>340</v>
      </c>
      <c r="B293" s="50">
        <f t="shared" si="311"/>
        <v>288.10000000000002</v>
      </c>
      <c r="C293" s="50">
        <f t="shared" si="312"/>
        <v>194.45948999999999</v>
      </c>
      <c r="D293" s="42">
        <f t="shared" si="335"/>
        <v>67.497219715376602</v>
      </c>
      <c r="E293" s="42"/>
      <c r="F293" s="42"/>
      <c r="G293" s="42"/>
      <c r="H293" s="42"/>
      <c r="I293" s="42"/>
      <c r="J293" s="46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6"/>
      <c r="AU293" s="42"/>
      <c r="AV293" s="42"/>
      <c r="AW293" s="42"/>
      <c r="AX293" s="42">
        <v>288.10000000000002</v>
      </c>
      <c r="AY293" s="42">
        <v>194.45948999999999</v>
      </c>
      <c r="AZ293" s="42">
        <f t="shared" si="329"/>
        <v>67.497219715376602</v>
      </c>
      <c r="BA293" s="42"/>
      <c r="BB293" s="42"/>
      <c r="BC293" s="42"/>
      <c r="BD293" s="42"/>
      <c r="BE293" s="42"/>
      <c r="BF293" s="46"/>
      <c r="BG293" s="42"/>
      <c r="BH293" s="42"/>
      <c r="BI293" s="46"/>
      <c r="BJ293" s="42"/>
      <c r="BK293" s="42"/>
      <c r="BL293" s="46"/>
      <c r="BM293" s="42"/>
      <c r="BN293" s="42"/>
      <c r="BO293" s="42"/>
    </row>
    <row r="294" spans="1:67" s="52" customFormat="1" ht="31.5" x14ac:dyDescent="0.25">
      <c r="A294" s="169" t="s">
        <v>351</v>
      </c>
      <c r="B294" s="134">
        <f t="shared" si="311"/>
        <v>224744.67599999998</v>
      </c>
      <c r="C294" s="134">
        <f t="shared" si="312"/>
        <v>169953.15763999999</v>
      </c>
      <c r="D294" s="49">
        <f t="shared" ref="D294" si="336">C294/B294*100</f>
        <v>75.620548911245393</v>
      </c>
      <c r="E294" s="49">
        <f>SUM(E295:E303)</f>
        <v>904.3</v>
      </c>
      <c r="F294" s="49">
        <f t="shared" ref="F294:BE294" si="337">SUM(F295:F303)</f>
        <v>680.47288000000003</v>
      </c>
      <c r="G294" s="49">
        <f t="shared" si="44"/>
        <v>75.248576799734607</v>
      </c>
      <c r="H294" s="49">
        <f t="shared" si="337"/>
        <v>121.6</v>
      </c>
      <c r="I294" s="49">
        <f t="shared" si="337"/>
        <v>71.342399999999998</v>
      </c>
      <c r="J294" s="49">
        <f t="shared" si="56"/>
        <v>58.669736842105266</v>
      </c>
      <c r="K294" s="49">
        <f t="shared" si="337"/>
        <v>2326.6999999999998</v>
      </c>
      <c r="L294" s="49">
        <f t="shared" si="337"/>
        <v>1119.3881100000001</v>
      </c>
      <c r="M294" s="49">
        <f t="shared" si="57"/>
        <v>48.110547556625271</v>
      </c>
      <c r="N294" s="49">
        <f t="shared" si="337"/>
        <v>39647.360999999997</v>
      </c>
      <c r="O294" s="49">
        <f t="shared" si="337"/>
        <v>27454.975640000001</v>
      </c>
      <c r="P294" s="49">
        <f t="shared" si="30"/>
        <v>69.247927094063087</v>
      </c>
      <c r="Q294" s="49">
        <f t="shared" si="337"/>
        <v>4695.7</v>
      </c>
      <c r="R294" s="49">
        <f t="shared" si="337"/>
        <v>2144.4131499999999</v>
      </c>
      <c r="S294" s="49">
        <f t="shared" si="45"/>
        <v>45.667592691185547</v>
      </c>
      <c r="T294" s="49">
        <f t="shared" si="337"/>
        <v>117</v>
      </c>
      <c r="U294" s="49">
        <f t="shared" si="337"/>
        <v>80.932960000000008</v>
      </c>
      <c r="V294" s="49">
        <f t="shared" si="46"/>
        <v>69.173470085470086</v>
      </c>
      <c r="W294" s="49">
        <f t="shared" si="337"/>
        <v>160757.29999999999</v>
      </c>
      <c r="X294" s="49">
        <f t="shared" si="337"/>
        <v>126051.59582999999</v>
      </c>
      <c r="Y294" s="49">
        <f t="shared" si="58"/>
        <v>78.411117771945655</v>
      </c>
      <c r="Z294" s="49">
        <f t="shared" si="337"/>
        <v>788</v>
      </c>
      <c r="AA294" s="49">
        <f t="shared" si="337"/>
        <v>343.57761999999997</v>
      </c>
      <c r="AB294" s="48">
        <f t="shared" si="315"/>
        <v>43.601220812182738</v>
      </c>
      <c r="AC294" s="49">
        <f t="shared" si="337"/>
        <v>0</v>
      </c>
      <c r="AD294" s="49">
        <f t="shared" si="337"/>
        <v>0</v>
      </c>
      <c r="AE294" s="49"/>
      <c r="AF294" s="49">
        <f t="shared" si="337"/>
        <v>394</v>
      </c>
      <c r="AG294" s="49">
        <f t="shared" si="337"/>
        <v>240.95462000000001</v>
      </c>
      <c r="AH294" s="49">
        <f t="shared" si="337"/>
        <v>61.155994923857868</v>
      </c>
      <c r="AI294" s="49">
        <f t="shared" si="337"/>
        <v>616</v>
      </c>
      <c r="AJ294" s="49">
        <f t="shared" si="337"/>
        <v>421.78234000000003</v>
      </c>
      <c r="AK294" s="49">
        <f t="shared" si="337"/>
        <v>68.471159090909097</v>
      </c>
      <c r="AL294" s="49">
        <f t="shared" si="337"/>
        <v>394</v>
      </c>
      <c r="AM294" s="49">
        <f t="shared" si="337"/>
        <v>236.40537</v>
      </c>
      <c r="AN294" s="49">
        <f t="shared" si="337"/>
        <v>60.001362944162437</v>
      </c>
      <c r="AO294" s="49">
        <f t="shared" si="337"/>
        <v>394</v>
      </c>
      <c r="AP294" s="49">
        <f t="shared" ref="AP294" si="338">SUM(AP295:AP303)</f>
        <v>116.00753</v>
      </c>
      <c r="AQ294" s="49">
        <f t="shared" si="337"/>
        <v>29.443535532994925</v>
      </c>
      <c r="AR294" s="49">
        <f t="shared" si="337"/>
        <v>964.61500000000001</v>
      </c>
      <c r="AS294" s="49">
        <f t="shared" si="337"/>
        <v>730.8</v>
      </c>
      <c r="AT294" s="49">
        <f t="shared" si="63"/>
        <v>75.760795757893035</v>
      </c>
      <c r="AU294" s="49">
        <f t="shared" si="337"/>
        <v>0</v>
      </c>
      <c r="AV294" s="49">
        <f t="shared" ref="AV294" si="339">SUM(AV295:AV303)</f>
        <v>0</v>
      </c>
      <c r="AW294" s="49">
        <f t="shared" si="337"/>
        <v>0</v>
      </c>
      <c r="AX294" s="49">
        <f t="shared" si="337"/>
        <v>1440.3</v>
      </c>
      <c r="AY294" s="49">
        <f t="shared" si="337"/>
        <v>810.75718999999992</v>
      </c>
      <c r="AZ294" s="48">
        <f t="shared" ref="AZ294:AZ304" si="340">AY294/AX294*100</f>
        <v>56.290855377351932</v>
      </c>
      <c r="BA294" s="49">
        <f t="shared" si="337"/>
        <v>10868.7</v>
      </c>
      <c r="BB294" s="49">
        <f t="shared" si="337"/>
        <v>9319.51</v>
      </c>
      <c r="BC294" s="49">
        <f t="shared" si="35"/>
        <v>85.746317406865586</v>
      </c>
      <c r="BD294" s="49">
        <f t="shared" si="337"/>
        <v>254.5</v>
      </c>
      <c r="BE294" s="49">
        <f t="shared" si="337"/>
        <v>103.25</v>
      </c>
      <c r="BF294" s="49">
        <f t="shared" si="319"/>
        <v>40.56974459724951</v>
      </c>
      <c r="BG294" s="49">
        <f t="shared" ref="BG294" si="341">SUM(BG295:BG303)</f>
        <v>1.9</v>
      </c>
      <c r="BH294" s="49">
        <f t="shared" ref="BH294" si="342">SUM(BH295:BH303)</f>
        <v>1.9</v>
      </c>
      <c r="BI294" s="49">
        <f t="shared" ref="BI294:BI295" si="343">BH294/BG294*100</f>
        <v>100</v>
      </c>
      <c r="BJ294" s="49"/>
      <c r="BK294" s="49"/>
      <c r="BL294" s="49"/>
      <c r="BM294" s="49">
        <f>SUM(BM295:BM303)</f>
        <v>58.7</v>
      </c>
      <c r="BN294" s="49">
        <f t="shared" ref="BN294" si="344">SUM(BN295:BN303)</f>
        <v>25.091999999999999</v>
      </c>
      <c r="BO294" s="49">
        <f t="shared" ref="BO294:BO295" si="345">BN294/BM294*100</f>
        <v>42.746166950596248</v>
      </c>
    </row>
    <row r="295" spans="1:67" x14ac:dyDescent="0.25">
      <c r="A295" s="167" t="s">
        <v>282</v>
      </c>
      <c r="B295" s="50">
        <f t="shared" si="311"/>
        <v>223304.37599999999</v>
      </c>
      <c r="C295" s="50">
        <f t="shared" si="312"/>
        <v>169142.40044999999</v>
      </c>
      <c r="D295" s="46">
        <f t="shared" si="0"/>
        <v>75.745224289738061</v>
      </c>
      <c r="E295" s="46">
        <v>904.3</v>
      </c>
      <c r="F295" s="46">
        <v>680.47288000000003</v>
      </c>
      <c r="G295" s="46">
        <f t="shared" si="44"/>
        <v>75.248576799734607</v>
      </c>
      <c r="H295" s="46">
        <v>121.6</v>
      </c>
      <c r="I295" s="46">
        <v>71.342399999999998</v>
      </c>
      <c r="J295" s="46">
        <f t="shared" si="56"/>
        <v>58.669736842105266</v>
      </c>
      <c r="K295" s="46">
        <v>2326.6999999999998</v>
      </c>
      <c r="L295" s="46">
        <v>1119.3881100000001</v>
      </c>
      <c r="M295" s="46">
        <f t="shared" si="57"/>
        <v>48.110547556625271</v>
      </c>
      <c r="N295" s="46">
        <v>39647.360999999997</v>
      </c>
      <c r="O295" s="46">
        <v>27454.975640000001</v>
      </c>
      <c r="P295" s="46">
        <f t="shared" si="30"/>
        <v>69.247927094063087</v>
      </c>
      <c r="Q295" s="46">
        <v>4695.7</v>
      </c>
      <c r="R295" s="46">
        <v>2144.4131499999999</v>
      </c>
      <c r="S295" s="46">
        <f t="shared" si="45"/>
        <v>45.667592691185547</v>
      </c>
      <c r="T295" s="46">
        <v>117</v>
      </c>
      <c r="U295" s="46">
        <v>80.932960000000008</v>
      </c>
      <c r="V295" s="46">
        <f t="shared" si="46"/>
        <v>69.173470085470086</v>
      </c>
      <c r="W295" s="46">
        <v>160757.29999999999</v>
      </c>
      <c r="X295" s="46">
        <v>126051.59582999999</v>
      </c>
      <c r="Y295" s="46">
        <f t="shared" si="58"/>
        <v>78.411117771945655</v>
      </c>
      <c r="Z295" s="46">
        <v>788</v>
      </c>
      <c r="AA295" s="46">
        <v>343.57761999999997</v>
      </c>
      <c r="AB295" s="42">
        <f t="shared" si="315"/>
        <v>43.601220812182738</v>
      </c>
      <c r="AC295" s="42"/>
      <c r="AD295" s="46"/>
      <c r="AE295" s="46"/>
      <c r="AF295" s="46">
        <v>394</v>
      </c>
      <c r="AG295" s="46">
        <v>240.95462000000001</v>
      </c>
      <c r="AH295" s="46">
        <f t="shared" si="59"/>
        <v>61.155994923857868</v>
      </c>
      <c r="AI295" s="46">
        <v>616</v>
      </c>
      <c r="AJ295" s="46">
        <v>421.78234000000003</v>
      </c>
      <c r="AK295" s="46">
        <f t="shared" si="60"/>
        <v>68.471159090909097</v>
      </c>
      <c r="AL295" s="46">
        <v>394</v>
      </c>
      <c r="AM295" s="46">
        <v>236.40537</v>
      </c>
      <c r="AN295" s="46">
        <f t="shared" si="61"/>
        <v>60.001362944162437</v>
      </c>
      <c r="AO295" s="46">
        <v>394</v>
      </c>
      <c r="AP295" s="46">
        <v>116.00753</v>
      </c>
      <c r="AQ295" s="46">
        <f t="shared" si="62"/>
        <v>29.443535532994925</v>
      </c>
      <c r="AR295" s="46">
        <v>964.61500000000001</v>
      </c>
      <c r="AS295" s="46">
        <v>730.8</v>
      </c>
      <c r="AT295" s="46">
        <f t="shared" si="63"/>
        <v>75.760795757893035</v>
      </c>
      <c r="AU295" s="46"/>
      <c r="AV295" s="46"/>
      <c r="AW295" s="46"/>
      <c r="AX295" s="46"/>
      <c r="AY295" s="46"/>
      <c r="AZ295" s="42"/>
      <c r="BA295" s="46">
        <v>10868.7</v>
      </c>
      <c r="BB295" s="46">
        <v>9319.51</v>
      </c>
      <c r="BC295" s="46">
        <f t="shared" si="35"/>
        <v>85.746317406865586</v>
      </c>
      <c r="BD295" s="46">
        <v>254.5</v>
      </c>
      <c r="BE295" s="46">
        <v>103.25</v>
      </c>
      <c r="BF295" s="46">
        <f t="shared" si="319"/>
        <v>40.56974459724951</v>
      </c>
      <c r="BG295" s="46">
        <v>1.9</v>
      </c>
      <c r="BH295" s="46">
        <v>1.9</v>
      </c>
      <c r="BI295" s="46">
        <f t="shared" si="343"/>
        <v>100</v>
      </c>
      <c r="BJ295" s="46"/>
      <c r="BK295" s="46"/>
      <c r="BL295" s="46"/>
      <c r="BM295" s="46">
        <v>58.7</v>
      </c>
      <c r="BN295" s="46">
        <v>25.091999999999999</v>
      </c>
      <c r="BO295" s="46">
        <f t="shared" si="345"/>
        <v>42.746166950596248</v>
      </c>
    </row>
    <row r="296" spans="1:67" x14ac:dyDescent="0.25">
      <c r="A296" s="167" t="s">
        <v>516</v>
      </c>
      <c r="B296" s="50">
        <f t="shared" si="311"/>
        <v>115.2</v>
      </c>
      <c r="C296" s="50">
        <f t="shared" si="312"/>
        <v>83.545439999999999</v>
      </c>
      <c r="D296" s="42">
        <f t="shared" ref="D296:D303" si="346">C296/B296*100</f>
        <v>72.522083333333327</v>
      </c>
      <c r="E296" s="42"/>
      <c r="F296" s="42"/>
      <c r="G296" s="42"/>
      <c r="H296" s="42"/>
      <c r="I296" s="42"/>
      <c r="J296" s="42"/>
      <c r="K296" s="42"/>
      <c r="L296" s="42"/>
      <c r="M296" s="46"/>
      <c r="N296" s="42"/>
      <c r="O296" s="42"/>
      <c r="P296" s="46"/>
      <c r="Q296" s="42"/>
      <c r="R296" s="42"/>
      <c r="S296" s="42"/>
      <c r="T296" s="42"/>
      <c r="U296" s="42"/>
      <c r="V296" s="46"/>
      <c r="W296" s="42"/>
      <c r="X296" s="42"/>
      <c r="Y296" s="46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>
        <v>115.2</v>
      </c>
      <c r="AY296" s="42">
        <v>83.545439999999999</v>
      </c>
      <c r="AZ296" s="42">
        <f t="shared" si="340"/>
        <v>72.522083333333327</v>
      </c>
      <c r="BA296" s="42"/>
      <c r="BB296" s="42"/>
      <c r="BC296" s="46"/>
      <c r="BD296" s="42"/>
      <c r="BE296" s="42"/>
      <c r="BF296" s="46"/>
      <c r="BG296" s="42"/>
      <c r="BH296" s="42"/>
      <c r="BI296" s="46"/>
      <c r="BJ296" s="42"/>
      <c r="BK296" s="42"/>
      <c r="BL296" s="46"/>
      <c r="BM296" s="42"/>
      <c r="BN296" s="42"/>
      <c r="BO296" s="42"/>
    </row>
    <row r="297" spans="1:67" x14ac:dyDescent="0.25">
      <c r="A297" s="167" t="s">
        <v>517</v>
      </c>
      <c r="B297" s="50">
        <f t="shared" si="311"/>
        <v>115.2</v>
      </c>
      <c r="C297" s="50">
        <f t="shared" si="312"/>
        <v>18.131160000000001</v>
      </c>
      <c r="D297" s="42">
        <f t="shared" si="346"/>
        <v>15.738854166666668</v>
      </c>
      <c r="E297" s="42"/>
      <c r="F297" s="42"/>
      <c r="G297" s="42"/>
      <c r="H297" s="42"/>
      <c r="I297" s="42"/>
      <c r="J297" s="42"/>
      <c r="K297" s="42"/>
      <c r="L297" s="42"/>
      <c r="M297" s="46"/>
      <c r="N297" s="42"/>
      <c r="O297" s="42"/>
      <c r="P297" s="46"/>
      <c r="Q297" s="42"/>
      <c r="R297" s="42"/>
      <c r="S297" s="42"/>
      <c r="T297" s="42"/>
      <c r="U297" s="42"/>
      <c r="V297" s="46"/>
      <c r="W297" s="42"/>
      <c r="X297" s="42"/>
      <c r="Y297" s="46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>
        <v>115.2</v>
      </c>
      <c r="AY297" s="42">
        <v>18.131160000000001</v>
      </c>
      <c r="AZ297" s="42">
        <f t="shared" si="340"/>
        <v>15.738854166666668</v>
      </c>
      <c r="BA297" s="42"/>
      <c r="BB297" s="42"/>
      <c r="BC297" s="46"/>
      <c r="BD297" s="42"/>
      <c r="BE297" s="42"/>
      <c r="BF297" s="46"/>
      <c r="BG297" s="42"/>
      <c r="BH297" s="42"/>
      <c r="BI297" s="46"/>
      <c r="BJ297" s="42"/>
      <c r="BK297" s="42"/>
      <c r="BL297" s="46"/>
      <c r="BM297" s="42"/>
      <c r="BN297" s="42"/>
      <c r="BO297" s="42"/>
    </row>
    <row r="298" spans="1:67" x14ac:dyDescent="0.25">
      <c r="A298" s="167" t="s">
        <v>518</v>
      </c>
      <c r="B298" s="50">
        <f t="shared" si="311"/>
        <v>115.2</v>
      </c>
      <c r="C298" s="50">
        <f t="shared" si="312"/>
        <v>79.365089999999995</v>
      </c>
      <c r="D298" s="42">
        <f t="shared" si="346"/>
        <v>68.893307291666659</v>
      </c>
      <c r="E298" s="42"/>
      <c r="F298" s="42"/>
      <c r="G298" s="42"/>
      <c r="H298" s="42"/>
      <c r="I298" s="42"/>
      <c r="J298" s="42"/>
      <c r="K298" s="42"/>
      <c r="L298" s="42"/>
      <c r="M298" s="46"/>
      <c r="N298" s="42"/>
      <c r="O298" s="42"/>
      <c r="P298" s="46"/>
      <c r="Q298" s="42"/>
      <c r="R298" s="42"/>
      <c r="S298" s="42"/>
      <c r="T298" s="42"/>
      <c r="U298" s="42"/>
      <c r="V298" s="46"/>
      <c r="W298" s="42"/>
      <c r="X298" s="42"/>
      <c r="Y298" s="46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>
        <v>115.2</v>
      </c>
      <c r="AY298" s="42">
        <v>79.365089999999995</v>
      </c>
      <c r="AZ298" s="42">
        <f t="shared" si="340"/>
        <v>68.893307291666659</v>
      </c>
      <c r="BA298" s="42"/>
      <c r="BB298" s="42"/>
      <c r="BC298" s="46"/>
      <c r="BD298" s="42"/>
      <c r="BE298" s="42"/>
      <c r="BF298" s="46"/>
      <c r="BG298" s="42"/>
      <c r="BH298" s="42"/>
      <c r="BI298" s="46"/>
      <c r="BJ298" s="42"/>
      <c r="BK298" s="42"/>
      <c r="BL298" s="46"/>
      <c r="BM298" s="42"/>
      <c r="BN298" s="42"/>
      <c r="BO298" s="42"/>
    </row>
    <row r="299" spans="1:67" x14ac:dyDescent="0.25">
      <c r="A299" s="167" t="s">
        <v>320</v>
      </c>
      <c r="B299" s="50">
        <f t="shared" si="311"/>
        <v>288.10000000000002</v>
      </c>
      <c r="C299" s="50">
        <f t="shared" si="312"/>
        <v>76.339089999999999</v>
      </c>
      <c r="D299" s="42">
        <f t="shared" si="346"/>
        <v>26.497427976397081</v>
      </c>
      <c r="E299" s="42"/>
      <c r="F299" s="42"/>
      <c r="G299" s="42"/>
      <c r="H299" s="42"/>
      <c r="I299" s="42"/>
      <c r="J299" s="42"/>
      <c r="K299" s="42"/>
      <c r="L299" s="42"/>
      <c r="M299" s="46"/>
      <c r="N299" s="42"/>
      <c r="O299" s="42"/>
      <c r="P299" s="46"/>
      <c r="Q299" s="42"/>
      <c r="R299" s="42"/>
      <c r="S299" s="42"/>
      <c r="T299" s="42"/>
      <c r="U299" s="42"/>
      <c r="V299" s="46"/>
      <c r="W299" s="42"/>
      <c r="X299" s="42"/>
      <c r="Y299" s="46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>
        <v>288.10000000000002</v>
      </c>
      <c r="AY299" s="42">
        <v>76.339089999999999</v>
      </c>
      <c r="AZ299" s="42">
        <f t="shared" si="340"/>
        <v>26.497427976397081</v>
      </c>
      <c r="BA299" s="42"/>
      <c r="BB299" s="42"/>
      <c r="BC299" s="46"/>
      <c r="BD299" s="42"/>
      <c r="BE299" s="42"/>
      <c r="BF299" s="46"/>
      <c r="BG299" s="42"/>
      <c r="BH299" s="42"/>
      <c r="BI299" s="46"/>
      <c r="BJ299" s="42"/>
      <c r="BK299" s="42"/>
      <c r="BL299" s="46"/>
      <c r="BM299" s="42"/>
      <c r="BN299" s="42"/>
      <c r="BO299" s="42"/>
    </row>
    <row r="300" spans="1:67" x14ac:dyDescent="0.25">
      <c r="A300" s="167" t="s">
        <v>304</v>
      </c>
      <c r="B300" s="50">
        <f t="shared" si="311"/>
        <v>288.10000000000002</v>
      </c>
      <c r="C300" s="50">
        <f t="shared" si="312"/>
        <v>195.42457000000002</v>
      </c>
      <c r="D300" s="42">
        <f t="shared" si="346"/>
        <v>67.832200624783056</v>
      </c>
      <c r="E300" s="42"/>
      <c r="F300" s="42"/>
      <c r="G300" s="42"/>
      <c r="H300" s="42"/>
      <c r="I300" s="42"/>
      <c r="J300" s="42"/>
      <c r="K300" s="42"/>
      <c r="L300" s="42"/>
      <c r="M300" s="46"/>
      <c r="N300" s="42"/>
      <c r="O300" s="42"/>
      <c r="P300" s="46"/>
      <c r="Q300" s="42"/>
      <c r="R300" s="42"/>
      <c r="S300" s="42"/>
      <c r="T300" s="42"/>
      <c r="U300" s="42"/>
      <c r="V300" s="46"/>
      <c r="W300" s="42"/>
      <c r="X300" s="42"/>
      <c r="Y300" s="46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>
        <v>288.10000000000002</v>
      </c>
      <c r="AY300" s="42">
        <v>195.42457000000002</v>
      </c>
      <c r="AZ300" s="42">
        <f t="shared" si="340"/>
        <v>67.832200624783056</v>
      </c>
      <c r="BA300" s="42"/>
      <c r="BB300" s="42"/>
      <c r="BC300" s="46"/>
      <c r="BD300" s="42"/>
      <c r="BE300" s="42"/>
      <c r="BF300" s="46"/>
      <c r="BG300" s="42"/>
      <c r="BH300" s="42"/>
      <c r="BI300" s="46"/>
      <c r="BJ300" s="42"/>
      <c r="BK300" s="42"/>
      <c r="BL300" s="46"/>
      <c r="BM300" s="42"/>
      <c r="BN300" s="42"/>
      <c r="BO300" s="42"/>
    </row>
    <row r="301" spans="1:67" x14ac:dyDescent="0.25">
      <c r="A301" s="167" t="s">
        <v>519</v>
      </c>
      <c r="B301" s="50">
        <f t="shared" si="311"/>
        <v>115.2</v>
      </c>
      <c r="C301" s="50">
        <f t="shared" si="312"/>
        <v>77.742570000000001</v>
      </c>
      <c r="D301" s="42">
        <f t="shared" si="346"/>
        <v>67.484869791666668</v>
      </c>
      <c r="E301" s="42"/>
      <c r="F301" s="42"/>
      <c r="G301" s="42"/>
      <c r="H301" s="42"/>
      <c r="I301" s="42"/>
      <c r="J301" s="42"/>
      <c r="K301" s="42"/>
      <c r="L301" s="42"/>
      <c r="M301" s="46"/>
      <c r="N301" s="42"/>
      <c r="O301" s="42"/>
      <c r="P301" s="46"/>
      <c r="Q301" s="42"/>
      <c r="R301" s="42"/>
      <c r="S301" s="42"/>
      <c r="T301" s="42"/>
      <c r="U301" s="42"/>
      <c r="V301" s="46"/>
      <c r="W301" s="42"/>
      <c r="X301" s="42"/>
      <c r="Y301" s="46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>
        <v>115.2</v>
      </c>
      <c r="AY301" s="42">
        <v>77.742570000000001</v>
      </c>
      <c r="AZ301" s="42">
        <f t="shared" si="340"/>
        <v>67.484869791666668</v>
      </c>
      <c r="BA301" s="42"/>
      <c r="BB301" s="42"/>
      <c r="BC301" s="46"/>
      <c r="BD301" s="42"/>
      <c r="BE301" s="42"/>
      <c r="BF301" s="46"/>
      <c r="BG301" s="42"/>
      <c r="BH301" s="42"/>
      <c r="BI301" s="46"/>
      <c r="BJ301" s="42"/>
      <c r="BK301" s="42"/>
      <c r="BL301" s="46"/>
      <c r="BM301" s="42"/>
      <c r="BN301" s="42"/>
      <c r="BO301" s="42"/>
    </row>
    <row r="302" spans="1:67" x14ac:dyDescent="0.25">
      <c r="A302" s="167" t="s">
        <v>350</v>
      </c>
      <c r="B302" s="50">
        <f t="shared" si="311"/>
        <v>288.10000000000002</v>
      </c>
      <c r="C302" s="50">
        <f t="shared" si="312"/>
        <v>201.98545999999999</v>
      </c>
      <c r="D302" s="42">
        <f t="shared" si="346"/>
        <v>70.109496702533832</v>
      </c>
      <c r="E302" s="42"/>
      <c r="F302" s="42"/>
      <c r="G302" s="42"/>
      <c r="H302" s="42"/>
      <c r="I302" s="42"/>
      <c r="J302" s="42"/>
      <c r="K302" s="42"/>
      <c r="L302" s="42"/>
      <c r="M302" s="46"/>
      <c r="N302" s="42"/>
      <c r="O302" s="42"/>
      <c r="P302" s="46"/>
      <c r="Q302" s="42"/>
      <c r="R302" s="42"/>
      <c r="S302" s="42"/>
      <c r="T302" s="42"/>
      <c r="U302" s="42"/>
      <c r="V302" s="46"/>
      <c r="W302" s="42"/>
      <c r="X302" s="42"/>
      <c r="Y302" s="46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>
        <v>288.10000000000002</v>
      </c>
      <c r="AY302" s="42">
        <v>201.98545999999999</v>
      </c>
      <c r="AZ302" s="42">
        <f t="shared" si="340"/>
        <v>70.109496702533832</v>
      </c>
      <c r="BA302" s="42"/>
      <c r="BB302" s="42"/>
      <c r="BC302" s="46"/>
      <c r="BD302" s="42"/>
      <c r="BE302" s="42"/>
      <c r="BF302" s="46"/>
      <c r="BG302" s="42"/>
      <c r="BH302" s="42"/>
      <c r="BI302" s="46"/>
      <c r="BJ302" s="42"/>
      <c r="BK302" s="42"/>
      <c r="BL302" s="46"/>
      <c r="BM302" s="42"/>
      <c r="BN302" s="42"/>
      <c r="BO302" s="42"/>
    </row>
    <row r="303" spans="1:67" x14ac:dyDescent="0.25">
      <c r="A303" s="167" t="s">
        <v>579</v>
      </c>
      <c r="B303" s="50">
        <f t="shared" si="311"/>
        <v>115.2</v>
      </c>
      <c r="C303" s="50">
        <f t="shared" si="312"/>
        <v>78.22381</v>
      </c>
      <c r="D303" s="42">
        <f t="shared" si="346"/>
        <v>67.902612847222215</v>
      </c>
      <c r="E303" s="42"/>
      <c r="F303" s="42"/>
      <c r="G303" s="42"/>
      <c r="H303" s="42"/>
      <c r="I303" s="42"/>
      <c r="J303" s="42"/>
      <c r="K303" s="42"/>
      <c r="L303" s="42"/>
      <c r="M303" s="46"/>
      <c r="N303" s="42"/>
      <c r="O303" s="42"/>
      <c r="P303" s="46"/>
      <c r="Q303" s="42"/>
      <c r="R303" s="42"/>
      <c r="S303" s="42"/>
      <c r="T303" s="42"/>
      <c r="U303" s="42"/>
      <c r="V303" s="46"/>
      <c r="W303" s="42"/>
      <c r="X303" s="42"/>
      <c r="Y303" s="46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>
        <v>115.2</v>
      </c>
      <c r="AY303" s="42">
        <v>78.22381</v>
      </c>
      <c r="AZ303" s="42">
        <f t="shared" si="340"/>
        <v>67.902612847222215</v>
      </c>
      <c r="BA303" s="42"/>
      <c r="BB303" s="42"/>
      <c r="BC303" s="46"/>
      <c r="BD303" s="42"/>
      <c r="BE303" s="42"/>
      <c r="BF303" s="46"/>
      <c r="BG303" s="42"/>
      <c r="BH303" s="42"/>
      <c r="BI303" s="46"/>
      <c r="BJ303" s="42"/>
      <c r="BK303" s="42"/>
      <c r="BL303" s="46"/>
      <c r="BM303" s="42"/>
      <c r="BN303" s="42"/>
      <c r="BO303" s="42"/>
    </row>
    <row r="304" spans="1:67" s="52" customFormat="1" ht="31.5" x14ac:dyDescent="0.25">
      <c r="A304" s="169" t="s">
        <v>355</v>
      </c>
      <c r="B304" s="134">
        <f t="shared" si="311"/>
        <v>143620.39779999998</v>
      </c>
      <c r="C304" s="134">
        <f t="shared" si="312"/>
        <v>103331.96477999999</v>
      </c>
      <c r="D304" s="49">
        <f t="shared" ref="D304" si="347">C304/B304*100</f>
        <v>71.947972824790497</v>
      </c>
      <c r="E304" s="49">
        <f>SUM(E305:E312)</f>
        <v>593.5</v>
      </c>
      <c r="F304" s="49">
        <f t="shared" ref="F304:BE304" si="348">SUM(F305:F312)</f>
        <v>191.47142000000002</v>
      </c>
      <c r="G304" s="49">
        <f t="shared" si="44"/>
        <v>32.261401853411968</v>
      </c>
      <c r="H304" s="49">
        <f t="shared" si="348"/>
        <v>64.3</v>
      </c>
      <c r="I304" s="49">
        <f t="shared" si="348"/>
        <v>33.785299999999999</v>
      </c>
      <c r="J304" s="49">
        <f t="shared" si="56"/>
        <v>52.543234836702958</v>
      </c>
      <c r="K304" s="49">
        <f t="shared" si="348"/>
        <v>780</v>
      </c>
      <c r="L304" s="49">
        <f t="shared" si="348"/>
        <v>406.32157000000001</v>
      </c>
      <c r="M304" s="49">
        <f t="shared" si="57"/>
        <v>52.092508974358978</v>
      </c>
      <c r="N304" s="49">
        <f t="shared" si="348"/>
        <v>21820.9578</v>
      </c>
      <c r="O304" s="49">
        <f t="shared" si="348"/>
        <v>15278.510779999999</v>
      </c>
      <c r="P304" s="49">
        <f t="shared" si="30"/>
        <v>70.017599227472942</v>
      </c>
      <c r="Q304" s="49">
        <f t="shared" si="348"/>
        <v>2250.6</v>
      </c>
      <c r="R304" s="49">
        <f t="shared" si="348"/>
        <v>1137.74685</v>
      </c>
      <c r="S304" s="49">
        <f t="shared" si="45"/>
        <v>50.553045854438814</v>
      </c>
      <c r="T304" s="49">
        <f t="shared" si="348"/>
        <v>58.2</v>
      </c>
      <c r="U304" s="49">
        <f t="shared" si="348"/>
        <v>34.716560000000001</v>
      </c>
      <c r="V304" s="49">
        <f t="shared" si="46"/>
        <v>59.650446735395192</v>
      </c>
      <c r="W304" s="49">
        <f t="shared" si="348"/>
        <v>105206.8</v>
      </c>
      <c r="X304" s="49">
        <f t="shared" si="348"/>
        <v>78188.088040000002</v>
      </c>
      <c r="Y304" s="49">
        <f t="shared" si="58"/>
        <v>74.318473748845122</v>
      </c>
      <c r="Z304" s="49">
        <f t="shared" si="348"/>
        <v>394</v>
      </c>
      <c r="AA304" s="49">
        <f t="shared" si="348"/>
        <v>295.83084000000002</v>
      </c>
      <c r="AB304" s="48">
        <f t="shared" si="315"/>
        <v>75.083969543147205</v>
      </c>
      <c r="AC304" s="49">
        <f t="shared" si="348"/>
        <v>0</v>
      </c>
      <c r="AD304" s="49">
        <f t="shared" si="348"/>
        <v>0</v>
      </c>
      <c r="AE304" s="49">
        <f t="shared" si="348"/>
        <v>0</v>
      </c>
      <c r="AF304" s="49">
        <f t="shared" si="348"/>
        <v>394</v>
      </c>
      <c r="AG304" s="49">
        <f t="shared" si="348"/>
        <v>211.63786999999999</v>
      </c>
      <c r="AH304" s="49">
        <f t="shared" si="348"/>
        <v>53.715195431472083</v>
      </c>
      <c r="AI304" s="49">
        <f t="shared" si="348"/>
        <v>791.9</v>
      </c>
      <c r="AJ304" s="49">
        <f t="shared" si="348"/>
        <v>434.99159000000003</v>
      </c>
      <c r="AK304" s="49">
        <f t="shared" si="348"/>
        <v>54.930116176284891</v>
      </c>
      <c r="AL304" s="49">
        <f t="shared" si="348"/>
        <v>394</v>
      </c>
      <c r="AM304" s="49">
        <f t="shared" si="348"/>
        <v>259.87866000000002</v>
      </c>
      <c r="AN304" s="49">
        <f t="shared" si="348"/>
        <v>65.959050761421324</v>
      </c>
      <c r="AO304" s="49">
        <f t="shared" si="348"/>
        <v>394</v>
      </c>
      <c r="AP304" s="49">
        <f t="shared" ref="AP304" si="349">SUM(AP305:AP312)</f>
        <v>269.45772999999997</v>
      </c>
      <c r="AQ304" s="49">
        <f t="shared" si="348"/>
        <v>68.39028680203046</v>
      </c>
      <c r="AR304" s="49">
        <f t="shared" si="348"/>
        <v>750.74</v>
      </c>
      <c r="AS304" s="49">
        <f t="shared" si="348"/>
        <v>567.4</v>
      </c>
      <c r="AT304" s="49">
        <f t="shared" si="63"/>
        <v>75.578762287875961</v>
      </c>
      <c r="AU304" s="49">
        <f t="shared" si="348"/>
        <v>0</v>
      </c>
      <c r="AV304" s="49">
        <f t="shared" ref="AV304" si="350">SUM(AV305:AV312)</f>
        <v>0</v>
      </c>
      <c r="AW304" s="49">
        <f t="shared" si="348"/>
        <v>0</v>
      </c>
      <c r="AX304" s="49">
        <f t="shared" si="348"/>
        <v>864.10000000000014</v>
      </c>
      <c r="AY304" s="49">
        <f t="shared" si="348"/>
        <v>532.59181000000001</v>
      </c>
      <c r="AZ304" s="48">
        <f t="shared" si="340"/>
        <v>61.635436870732541</v>
      </c>
      <c r="BA304" s="49">
        <f t="shared" si="348"/>
        <v>8742.2000000000007</v>
      </c>
      <c r="BB304" s="49">
        <f t="shared" si="348"/>
        <v>5443.9857599999996</v>
      </c>
      <c r="BC304" s="49">
        <f t="shared" si="35"/>
        <v>62.272491592505311</v>
      </c>
      <c r="BD304" s="49">
        <f t="shared" si="348"/>
        <v>119.8</v>
      </c>
      <c r="BE304" s="49">
        <f t="shared" si="348"/>
        <v>44.25</v>
      </c>
      <c r="BF304" s="49">
        <f t="shared" si="319"/>
        <v>36.936560934891489</v>
      </c>
      <c r="BG304" s="49">
        <f t="shared" ref="BG304" si="351">SUM(BG305:BG312)</f>
        <v>1.3</v>
      </c>
      <c r="BH304" s="49">
        <f t="shared" ref="BH304" si="352">SUM(BH305:BH312)</f>
        <v>1.3</v>
      </c>
      <c r="BI304" s="49">
        <f t="shared" ref="BI304:BI305" si="353">BH304/BG304*100</f>
        <v>100</v>
      </c>
      <c r="BJ304" s="49"/>
      <c r="BK304" s="49"/>
      <c r="BL304" s="49"/>
      <c r="BM304" s="49"/>
      <c r="BN304" s="49"/>
      <c r="BO304" s="49"/>
    </row>
    <row r="305" spans="1:67" ht="18" customHeight="1" x14ac:dyDescent="0.25">
      <c r="A305" s="167" t="s">
        <v>281</v>
      </c>
      <c r="B305" s="50">
        <f t="shared" si="311"/>
        <v>142756.29779999997</v>
      </c>
      <c r="C305" s="50">
        <f t="shared" si="312"/>
        <v>102799.37297</v>
      </c>
      <c r="D305" s="46">
        <f t="shared" si="0"/>
        <v>72.010394325314323</v>
      </c>
      <c r="E305" s="46">
        <v>593.5</v>
      </c>
      <c r="F305" s="46">
        <v>191.47142000000002</v>
      </c>
      <c r="G305" s="46">
        <f t="shared" si="44"/>
        <v>32.261401853411968</v>
      </c>
      <c r="H305" s="46">
        <v>64.3</v>
      </c>
      <c r="I305" s="46">
        <v>33.785299999999999</v>
      </c>
      <c r="J305" s="46">
        <f t="shared" si="56"/>
        <v>52.543234836702958</v>
      </c>
      <c r="K305" s="46">
        <v>780</v>
      </c>
      <c r="L305" s="46">
        <v>406.32157000000001</v>
      </c>
      <c r="M305" s="46">
        <f t="shared" si="57"/>
        <v>52.092508974358978</v>
      </c>
      <c r="N305" s="46">
        <v>21820.9578</v>
      </c>
      <c r="O305" s="46">
        <v>15278.510779999999</v>
      </c>
      <c r="P305" s="46">
        <f t="shared" si="30"/>
        <v>70.017599227472942</v>
      </c>
      <c r="Q305" s="46">
        <v>2250.6</v>
      </c>
      <c r="R305" s="46">
        <v>1137.74685</v>
      </c>
      <c r="S305" s="46">
        <f t="shared" si="45"/>
        <v>50.553045854438814</v>
      </c>
      <c r="T305" s="46">
        <v>58.2</v>
      </c>
      <c r="U305" s="46">
        <v>34.716560000000001</v>
      </c>
      <c r="V305" s="46">
        <f t="shared" si="46"/>
        <v>59.650446735395192</v>
      </c>
      <c r="W305" s="46">
        <v>105206.8</v>
      </c>
      <c r="X305" s="46">
        <v>78188.088040000002</v>
      </c>
      <c r="Y305" s="46">
        <f t="shared" si="58"/>
        <v>74.318473748845122</v>
      </c>
      <c r="Z305" s="46">
        <v>394</v>
      </c>
      <c r="AA305" s="46">
        <v>295.83084000000002</v>
      </c>
      <c r="AB305" s="42">
        <f t="shared" si="315"/>
        <v>75.083969543147205</v>
      </c>
      <c r="AC305" s="46"/>
      <c r="AD305" s="46"/>
      <c r="AE305" s="46"/>
      <c r="AF305" s="46">
        <v>394</v>
      </c>
      <c r="AG305" s="46">
        <v>211.63786999999999</v>
      </c>
      <c r="AH305" s="46">
        <f t="shared" si="59"/>
        <v>53.715195431472083</v>
      </c>
      <c r="AI305" s="46">
        <v>791.9</v>
      </c>
      <c r="AJ305" s="46">
        <v>434.99159000000003</v>
      </c>
      <c r="AK305" s="46">
        <f t="shared" si="60"/>
        <v>54.930116176284891</v>
      </c>
      <c r="AL305" s="46">
        <v>394</v>
      </c>
      <c r="AM305" s="46">
        <v>259.87866000000002</v>
      </c>
      <c r="AN305" s="46">
        <f t="shared" si="61"/>
        <v>65.959050761421324</v>
      </c>
      <c r="AO305" s="46">
        <v>394</v>
      </c>
      <c r="AP305" s="46">
        <v>269.45772999999997</v>
      </c>
      <c r="AQ305" s="46">
        <f t="shared" si="62"/>
        <v>68.39028680203046</v>
      </c>
      <c r="AR305" s="46">
        <v>750.74</v>
      </c>
      <c r="AS305" s="46">
        <v>567.4</v>
      </c>
      <c r="AT305" s="46">
        <f t="shared" si="63"/>
        <v>75.578762287875961</v>
      </c>
      <c r="AU305" s="46"/>
      <c r="AV305" s="46"/>
      <c r="AW305" s="46"/>
      <c r="AX305" s="46"/>
      <c r="AY305" s="46"/>
      <c r="AZ305" s="42"/>
      <c r="BA305" s="46">
        <v>8742.2000000000007</v>
      </c>
      <c r="BB305" s="46">
        <v>5443.9857599999996</v>
      </c>
      <c r="BC305" s="46">
        <f t="shared" si="35"/>
        <v>62.272491592505311</v>
      </c>
      <c r="BD305" s="46">
        <v>119.8</v>
      </c>
      <c r="BE305" s="46">
        <v>44.25</v>
      </c>
      <c r="BF305" s="46">
        <f t="shared" si="319"/>
        <v>36.936560934891489</v>
      </c>
      <c r="BG305" s="46">
        <v>1.3</v>
      </c>
      <c r="BH305" s="46">
        <v>1.3</v>
      </c>
      <c r="BI305" s="46">
        <f t="shared" si="353"/>
        <v>100</v>
      </c>
      <c r="BJ305" s="46"/>
      <c r="BK305" s="46"/>
      <c r="BL305" s="46"/>
      <c r="BM305" s="46"/>
      <c r="BN305" s="46"/>
      <c r="BO305" s="46"/>
    </row>
    <row r="306" spans="1:67" x14ac:dyDescent="0.25">
      <c r="A306" s="167" t="s">
        <v>376</v>
      </c>
      <c r="B306" s="50">
        <f t="shared" si="311"/>
        <v>0</v>
      </c>
      <c r="C306" s="50">
        <f t="shared" si="312"/>
        <v>0</v>
      </c>
      <c r="D306" s="42"/>
      <c r="E306" s="42"/>
      <c r="F306" s="42"/>
      <c r="G306" s="42"/>
      <c r="H306" s="42"/>
      <c r="I306" s="42"/>
      <c r="J306" s="46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6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6"/>
      <c r="BG306" s="42"/>
      <c r="BH306" s="42"/>
      <c r="BI306" s="46"/>
      <c r="BJ306" s="42"/>
      <c r="BK306" s="42"/>
      <c r="BL306" s="46"/>
      <c r="BM306" s="42"/>
      <c r="BN306" s="42"/>
      <c r="BO306" s="42"/>
    </row>
    <row r="307" spans="1:67" x14ac:dyDescent="0.25">
      <c r="A307" s="167" t="s">
        <v>580</v>
      </c>
      <c r="B307" s="50">
        <f t="shared" si="311"/>
        <v>115.2</v>
      </c>
      <c r="C307" s="50">
        <f t="shared" si="312"/>
        <v>75.153199999999998</v>
      </c>
      <c r="D307" s="42">
        <f t="shared" ref="D307:D312" si="354">C307/B307*100</f>
        <v>65.23715277777778</v>
      </c>
      <c r="E307" s="42"/>
      <c r="F307" s="42"/>
      <c r="G307" s="42"/>
      <c r="H307" s="42"/>
      <c r="I307" s="42"/>
      <c r="J307" s="46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6"/>
      <c r="AU307" s="42"/>
      <c r="AV307" s="42"/>
      <c r="AW307" s="42"/>
      <c r="AX307" s="42">
        <v>115.2</v>
      </c>
      <c r="AY307" s="42">
        <v>75.153199999999998</v>
      </c>
      <c r="AZ307" s="42">
        <f t="shared" ref="AZ307:AZ312" si="355">AY307/AX307*100</f>
        <v>65.23715277777778</v>
      </c>
      <c r="BA307" s="42"/>
      <c r="BB307" s="42"/>
      <c r="BC307" s="42"/>
      <c r="BD307" s="42"/>
      <c r="BE307" s="42"/>
      <c r="BF307" s="46"/>
      <c r="BG307" s="42"/>
      <c r="BH307" s="42"/>
      <c r="BI307" s="46"/>
      <c r="BJ307" s="42"/>
      <c r="BK307" s="42"/>
      <c r="BL307" s="46"/>
      <c r="BM307" s="42"/>
      <c r="BN307" s="42"/>
      <c r="BO307" s="42"/>
    </row>
    <row r="308" spans="1:67" x14ac:dyDescent="0.25">
      <c r="A308" s="167" t="s">
        <v>521</v>
      </c>
      <c r="B308" s="50">
        <f t="shared" si="311"/>
        <v>115.2</v>
      </c>
      <c r="C308" s="50">
        <f t="shared" si="312"/>
        <v>67.670640000000006</v>
      </c>
      <c r="D308" s="42">
        <f t="shared" si="354"/>
        <v>58.741875</v>
      </c>
      <c r="E308" s="42"/>
      <c r="F308" s="42"/>
      <c r="G308" s="42"/>
      <c r="H308" s="42"/>
      <c r="I308" s="42"/>
      <c r="J308" s="46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6"/>
      <c r="AU308" s="42"/>
      <c r="AV308" s="42"/>
      <c r="AW308" s="42"/>
      <c r="AX308" s="42">
        <v>115.2</v>
      </c>
      <c r="AY308" s="42">
        <v>67.670640000000006</v>
      </c>
      <c r="AZ308" s="42">
        <f t="shared" si="355"/>
        <v>58.741875</v>
      </c>
      <c r="BA308" s="42"/>
      <c r="BB308" s="42"/>
      <c r="BC308" s="42"/>
      <c r="BD308" s="42"/>
      <c r="BE308" s="42"/>
      <c r="BF308" s="46"/>
      <c r="BG308" s="42"/>
      <c r="BH308" s="42"/>
      <c r="BI308" s="46"/>
      <c r="BJ308" s="42"/>
      <c r="BK308" s="42"/>
      <c r="BL308" s="46"/>
      <c r="BM308" s="42"/>
      <c r="BN308" s="42"/>
      <c r="BO308" s="42"/>
    </row>
    <row r="309" spans="1:67" x14ac:dyDescent="0.25">
      <c r="A309" s="167" t="s">
        <v>524</v>
      </c>
      <c r="B309" s="50">
        <f t="shared" si="311"/>
        <v>115.2</v>
      </c>
      <c r="C309" s="50">
        <f t="shared" si="312"/>
        <v>69.057369999999992</v>
      </c>
      <c r="D309" s="42">
        <f t="shared" si="354"/>
        <v>59.945633680555545</v>
      </c>
      <c r="E309" s="42"/>
      <c r="F309" s="42"/>
      <c r="G309" s="42"/>
      <c r="H309" s="42"/>
      <c r="I309" s="42"/>
      <c r="J309" s="46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6"/>
      <c r="AU309" s="42"/>
      <c r="AV309" s="42"/>
      <c r="AW309" s="42"/>
      <c r="AX309" s="42">
        <v>115.2</v>
      </c>
      <c r="AY309" s="42">
        <v>69.057369999999992</v>
      </c>
      <c r="AZ309" s="42">
        <f t="shared" si="355"/>
        <v>59.945633680555545</v>
      </c>
      <c r="BA309" s="42"/>
      <c r="BB309" s="42"/>
      <c r="BC309" s="42"/>
      <c r="BD309" s="42"/>
      <c r="BE309" s="42"/>
      <c r="BF309" s="46"/>
      <c r="BG309" s="42"/>
      <c r="BH309" s="42"/>
      <c r="BI309" s="46"/>
      <c r="BJ309" s="42"/>
      <c r="BK309" s="42"/>
      <c r="BL309" s="46"/>
      <c r="BM309" s="42"/>
      <c r="BN309" s="42"/>
      <c r="BO309" s="42"/>
    </row>
    <row r="310" spans="1:67" x14ac:dyDescent="0.25">
      <c r="A310" s="167" t="s">
        <v>522</v>
      </c>
      <c r="B310" s="50">
        <f t="shared" si="311"/>
        <v>115.2</v>
      </c>
      <c r="C310" s="50">
        <f t="shared" si="312"/>
        <v>67.670640000000006</v>
      </c>
      <c r="D310" s="42">
        <f t="shared" si="354"/>
        <v>58.741875</v>
      </c>
      <c r="E310" s="42"/>
      <c r="F310" s="42"/>
      <c r="G310" s="42"/>
      <c r="H310" s="42"/>
      <c r="I310" s="42"/>
      <c r="J310" s="46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6"/>
      <c r="AU310" s="42"/>
      <c r="AV310" s="42"/>
      <c r="AW310" s="42"/>
      <c r="AX310" s="42">
        <v>115.2</v>
      </c>
      <c r="AY310" s="42">
        <v>67.670640000000006</v>
      </c>
      <c r="AZ310" s="42">
        <f t="shared" si="355"/>
        <v>58.741875</v>
      </c>
      <c r="BA310" s="42"/>
      <c r="BB310" s="42"/>
      <c r="BC310" s="42"/>
      <c r="BD310" s="42"/>
      <c r="BE310" s="42"/>
      <c r="BF310" s="46"/>
      <c r="BG310" s="42"/>
      <c r="BH310" s="42"/>
      <c r="BI310" s="46"/>
      <c r="BJ310" s="42"/>
      <c r="BK310" s="42"/>
      <c r="BL310" s="46"/>
      <c r="BM310" s="42"/>
      <c r="BN310" s="42"/>
      <c r="BO310" s="42"/>
    </row>
    <row r="311" spans="1:67" x14ac:dyDescent="0.25">
      <c r="A311" s="167" t="s">
        <v>354</v>
      </c>
      <c r="B311" s="50">
        <f t="shared" si="311"/>
        <v>288.10000000000002</v>
      </c>
      <c r="C311" s="50">
        <f t="shared" si="312"/>
        <v>174.11624</v>
      </c>
      <c r="D311" s="42">
        <f t="shared" si="354"/>
        <v>60.436043040610897</v>
      </c>
      <c r="E311" s="42"/>
      <c r="F311" s="42"/>
      <c r="G311" s="42"/>
      <c r="H311" s="42"/>
      <c r="I311" s="42"/>
      <c r="J311" s="46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6"/>
      <c r="AU311" s="42"/>
      <c r="AV311" s="42"/>
      <c r="AW311" s="42"/>
      <c r="AX311" s="42">
        <v>288.10000000000002</v>
      </c>
      <c r="AY311" s="42">
        <v>174.11624</v>
      </c>
      <c r="AZ311" s="42">
        <f t="shared" si="355"/>
        <v>60.436043040610897</v>
      </c>
      <c r="BA311" s="42"/>
      <c r="BB311" s="42"/>
      <c r="BC311" s="42"/>
      <c r="BD311" s="42"/>
      <c r="BE311" s="42"/>
      <c r="BF311" s="46"/>
      <c r="BG311" s="42"/>
      <c r="BH311" s="42"/>
      <c r="BI311" s="46"/>
      <c r="BJ311" s="42"/>
      <c r="BK311" s="42"/>
      <c r="BL311" s="46"/>
      <c r="BM311" s="42"/>
      <c r="BN311" s="42"/>
      <c r="BO311" s="42"/>
    </row>
    <row r="312" spans="1:67" x14ac:dyDescent="0.25">
      <c r="A312" s="167" t="s">
        <v>523</v>
      </c>
      <c r="B312" s="50">
        <f t="shared" si="311"/>
        <v>115.2</v>
      </c>
      <c r="C312" s="50">
        <f t="shared" si="312"/>
        <v>78.923720000000003</v>
      </c>
      <c r="D312" s="42">
        <f t="shared" si="354"/>
        <v>68.510173611111114</v>
      </c>
      <c r="E312" s="42"/>
      <c r="F312" s="42"/>
      <c r="G312" s="42"/>
      <c r="H312" s="42"/>
      <c r="I312" s="42"/>
      <c r="J312" s="46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6"/>
      <c r="AU312" s="42"/>
      <c r="AV312" s="42"/>
      <c r="AW312" s="42"/>
      <c r="AX312" s="42">
        <v>115.2</v>
      </c>
      <c r="AY312" s="42">
        <v>78.923720000000003</v>
      </c>
      <c r="AZ312" s="42">
        <f t="shared" si="355"/>
        <v>68.510173611111114</v>
      </c>
      <c r="BA312" s="42"/>
      <c r="BB312" s="42"/>
      <c r="BC312" s="42"/>
      <c r="BD312" s="42"/>
      <c r="BE312" s="42"/>
      <c r="BF312" s="46"/>
      <c r="BG312" s="42"/>
      <c r="BH312" s="42"/>
      <c r="BI312" s="46"/>
      <c r="BJ312" s="42"/>
      <c r="BK312" s="42"/>
      <c r="BL312" s="46"/>
      <c r="BM312" s="42"/>
      <c r="BN312" s="42"/>
      <c r="BO312" s="42"/>
    </row>
    <row r="313" spans="1:67" s="52" customFormat="1" ht="31.5" x14ac:dyDescent="0.25">
      <c r="A313" s="169" t="s">
        <v>356</v>
      </c>
      <c r="B313" s="134">
        <f t="shared" si="311"/>
        <v>526363.03830000001</v>
      </c>
      <c r="C313" s="134">
        <f t="shared" si="312"/>
        <v>375266.27707000001</v>
      </c>
      <c r="D313" s="49">
        <f t="shared" ref="D313" si="356">C313/B313*100</f>
        <v>71.294192366166371</v>
      </c>
      <c r="E313" s="49">
        <f>SUM(E314:E320)</f>
        <v>729</v>
      </c>
      <c r="F313" s="49">
        <f t="shared" ref="F313:BE313" si="357">SUM(F314:F320)</f>
        <v>495.66820000000001</v>
      </c>
      <c r="G313" s="49">
        <f t="shared" si="44"/>
        <v>67.992894375857333</v>
      </c>
      <c r="H313" s="49">
        <f t="shared" si="357"/>
        <v>334.8</v>
      </c>
      <c r="I313" s="49">
        <f t="shared" si="357"/>
        <v>243.87432000000001</v>
      </c>
      <c r="J313" s="49">
        <f t="shared" si="56"/>
        <v>72.841792114695338</v>
      </c>
      <c r="K313" s="49">
        <f t="shared" si="357"/>
        <v>6509.3</v>
      </c>
      <c r="L313" s="49">
        <f t="shared" si="357"/>
        <v>4607.4663300000002</v>
      </c>
      <c r="M313" s="49">
        <f t="shared" si="57"/>
        <v>70.782823498686497</v>
      </c>
      <c r="N313" s="49">
        <f t="shared" si="357"/>
        <v>112034.9483</v>
      </c>
      <c r="O313" s="49">
        <f t="shared" si="357"/>
        <v>84303.032219999994</v>
      </c>
      <c r="P313" s="49">
        <f t="shared" si="30"/>
        <v>75.247084502827406</v>
      </c>
      <c r="Q313" s="49">
        <f t="shared" si="357"/>
        <v>5754.7</v>
      </c>
      <c r="R313" s="49">
        <f t="shared" si="357"/>
        <v>2442.42211</v>
      </c>
      <c r="S313" s="49">
        <f t="shared" si="45"/>
        <v>42.442214363911241</v>
      </c>
      <c r="T313" s="49">
        <f t="shared" si="357"/>
        <v>292.39999999999998</v>
      </c>
      <c r="U313" s="49">
        <f t="shared" si="357"/>
        <v>217.22936999999999</v>
      </c>
      <c r="V313" s="49">
        <f t="shared" si="46"/>
        <v>74.291850205198358</v>
      </c>
      <c r="W313" s="49">
        <f t="shared" si="357"/>
        <v>353168</v>
      </c>
      <c r="X313" s="49">
        <f t="shared" si="357"/>
        <v>251963.04846000002</v>
      </c>
      <c r="Y313" s="49">
        <f t="shared" si="58"/>
        <v>71.343680191863371</v>
      </c>
      <c r="Z313" s="49">
        <f t="shared" si="357"/>
        <v>1669.2</v>
      </c>
      <c r="AA313" s="49">
        <f t="shared" si="357"/>
        <v>1025.0285699999999</v>
      </c>
      <c r="AB313" s="48">
        <f t="shared" si="315"/>
        <v>61.408373472322062</v>
      </c>
      <c r="AC313" s="49">
        <f t="shared" si="357"/>
        <v>53.1</v>
      </c>
      <c r="AD313" s="49">
        <f t="shared" si="357"/>
        <v>14.87013</v>
      </c>
      <c r="AE313" s="49">
        <f>AD313/AC313*100</f>
        <v>28.004011299435028</v>
      </c>
      <c r="AF313" s="49">
        <f t="shared" si="357"/>
        <v>1252</v>
      </c>
      <c r="AG313" s="49">
        <f t="shared" si="357"/>
        <v>665.81749000000002</v>
      </c>
      <c r="AH313" s="49">
        <f t="shared" si="357"/>
        <v>53.180310702875403</v>
      </c>
      <c r="AI313" s="49">
        <f t="shared" si="357"/>
        <v>13961.5</v>
      </c>
      <c r="AJ313" s="49">
        <f t="shared" si="357"/>
        <v>8510.0832399999999</v>
      </c>
      <c r="AK313" s="49">
        <f t="shared" si="357"/>
        <v>60.953932170612035</v>
      </c>
      <c r="AL313" s="49">
        <f t="shared" si="357"/>
        <v>834.6</v>
      </c>
      <c r="AM313" s="49">
        <f t="shared" si="357"/>
        <v>621.73563999999999</v>
      </c>
      <c r="AN313" s="49">
        <f t="shared" si="357"/>
        <v>74.495044332614427</v>
      </c>
      <c r="AO313" s="49">
        <f t="shared" si="357"/>
        <v>417.3</v>
      </c>
      <c r="AP313" s="49">
        <f t="shared" ref="AP313" si="358">SUM(AP314:AP320)</f>
        <v>199.02310999999997</v>
      </c>
      <c r="AQ313" s="49">
        <f t="shared" si="357"/>
        <v>47.69305295950155</v>
      </c>
      <c r="AR313" s="49">
        <f t="shared" si="357"/>
        <v>2974.19</v>
      </c>
      <c r="AS313" s="49">
        <f t="shared" si="357"/>
        <v>2243.8000000000002</v>
      </c>
      <c r="AT313" s="49">
        <f t="shared" si="63"/>
        <v>75.442389356429814</v>
      </c>
      <c r="AU313" s="49">
        <f t="shared" si="357"/>
        <v>0</v>
      </c>
      <c r="AV313" s="49">
        <f t="shared" ref="AV313" si="359">SUM(AV314:AV320)</f>
        <v>0</v>
      </c>
      <c r="AW313" s="49">
        <f t="shared" si="357"/>
        <v>0</v>
      </c>
      <c r="AX313" s="49">
        <f t="shared" si="357"/>
        <v>1037</v>
      </c>
      <c r="AY313" s="49">
        <f t="shared" si="357"/>
        <v>614.21993999999995</v>
      </c>
      <c r="AZ313" s="48">
        <f t="shared" ref="AZ313:AZ320" si="360">AY313/AX313*100</f>
        <v>59.230466730954667</v>
      </c>
      <c r="BA313" s="49">
        <f t="shared" si="357"/>
        <v>25045.200000000001</v>
      </c>
      <c r="BB313" s="49">
        <f t="shared" si="357"/>
        <v>17013.215</v>
      </c>
      <c r="BC313" s="49">
        <f t="shared" si="35"/>
        <v>67.930042483190391</v>
      </c>
      <c r="BD313" s="49">
        <f t="shared" si="357"/>
        <v>149.69999999999999</v>
      </c>
      <c r="BE313" s="49">
        <f t="shared" si="357"/>
        <v>73.75</v>
      </c>
      <c r="BF313" s="49">
        <f t="shared" si="319"/>
        <v>49.265197060788246</v>
      </c>
      <c r="BG313" s="49">
        <f t="shared" ref="BG313" si="361">SUM(BG314:BG320)</f>
        <v>7.3</v>
      </c>
      <c r="BH313" s="49">
        <f t="shared" ref="BH313" si="362">SUM(BH314:BH320)</f>
        <v>7.1</v>
      </c>
      <c r="BI313" s="49">
        <f t="shared" ref="BI313:BI314" si="363">BH313/BG313*100</f>
        <v>97.260273972602747</v>
      </c>
      <c r="BJ313" s="49"/>
      <c r="BK313" s="49"/>
      <c r="BL313" s="49"/>
      <c r="BM313" s="49">
        <f>SUM(BM314:BM320)</f>
        <v>138.80000000000001</v>
      </c>
      <c r="BN313" s="49">
        <f>SUM(BN314:BN320)</f>
        <v>4.8929399999999994</v>
      </c>
      <c r="BO313" s="49">
        <f>BN313/BM313*100</f>
        <v>3.5251729106628238</v>
      </c>
    </row>
    <row r="314" spans="1:67" x14ac:dyDescent="0.25">
      <c r="A314" s="167" t="s">
        <v>280</v>
      </c>
      <c r="B314" s="50">
        <f t="shared" si="311"/>
        <v>525326.03830000001</v>
      </c>
      <c r="C314" s="50">
        <f t="shared" si="312"/>
        <v>374652.05713000003</v>
      </c>
      <c r="D314" s="46">
        <f t="shared" si="0"/>
        <v>71.318006307550661</v>
      </c>
      <c r="E314" s="46">
        <v>729</v>
      </c>
      <c r="F314" s="46">
        <v>495.66820000000001</v>
      </c>
      <c r="G314" s="46">
        <f t="shared" si="44"/>
        <v>67.992894375857333</v>
      </c>
      <c r="H314" s="46">
        <v>334.8</v>
      </c>
      <c r="I314" s="46">
        <v>243.87432000000001</v>
      </c>
      <c r="J314" s="46">
        <f t="shared" si="56"/>
        <v>72.841792114695338</v>
      </c>
      <c r="K314" s="46">
        <v>6509.3</v>
      </c>
      <c r="L314" s="46">
        <v>4607.4663300000002</v>
      </c>
      <c r="M314" s="46">
        <f t="shared" si="57"/>
        <v>70.782823498686497</v>
      </c>
      <c r="N314" s="46">
        <v>112034.9483</v>
      </c>
      <c r="O314" s="46">
        <v>84303.032219999994</v>
      </c>
      <c r="P314" s="46">
        <f t="shared" si="30"/>
        <v>75.247084502827406</v>
      </c>
      <c r="Q314" s="46">
        <v>5754.7</v>
      </c>
      <c r="R314" s="46">
        <v>2442.42211</v>
      </c>
      <c r="S314" s="46">
        <f t="shared" si="45"/>
        <v>42.442214363911241</v>
      </c>
      <c r="T314" s="46">
        <v>292.39999999999998</v>
      </c>
      <c r="U314" s="46">
        <v>217.22936999999999</v>
      </c>
      <c r="V314" s="46">
        <f t="shared" si="46"/>
        <v>74.291850205198358</v>
      </c>
      <c r="W314" s="46">
        <v>353168</v>
      </c>
      <c r="X314" s="46">
        <v>251963.04846000002</v>
      </c>
      <c r="Y314" s="46">
        <f t="shared" si="58"/>
        <v>71.343680191863371</v>
      </c>
      <c r="Z314" s="46">
        <v>1669.2</v>
      </c>
      <c r="AA314" s="46">
        <v>1025.0285699999999</v>
      </c>
      <c r="AB314" s="42">
        <f t="shared" si="315"/>
        <v>61.408373472322062</v>
      </c>
      <c r="AC314" s="46">
        <v>53.1</v>
      </c>
      <c r="AD314" s="46">
        <v>14.87013</v>
      </c>
      <c r="AE314" s="46">
        <f>AD314/AC314*100</f>
        <v>28.004011299435028</v>
      </c>
      <c r="AF314" s="46">
        <v>1252</v>
      </c>
      <c r="AG314" s="46">
        <v>665.81749000000002</v>
      </c>
      <c r="AH314" s="46">
        <f t="shared" si="59"/>
        <v>53.180310702875403</v>
      </c>
      <c r="AI314" s="46">
        <v>13961.5</v>
      </c>
      <c r="AJ314" s="46">
        <v>8510.0832399999999</v>
      </c>
      <c r="AK314" s="46">
        <f t="shared" si="60"/>
        <v>60.953932170612035</v>
      </c>
      <c r="AL314" s="46">
        <v>834.6</v>
      </c>
      <c r="AM314" s="46">
        <v>621.73563999999999</v>
      </c>
      <c r="AN314" s="46">
        <f t="shared" si="61"/>
        <v>74.495044332614427</v>
      </c>
      <c r="AO314" s="46">
        <v>417.3</v>
      </c>
      <c r="AP314" s="46">
        <v>199.02310999999997</v>
      </c>
      <c r="AQ314" s="46">
        <f t="shared" si="62"/>
        <v>47.69305295950155</v>
      </c>
      <c r="AR314" s="46">
        <v>2974.19</v>
      </c>
      <c r="AS314" s="46">
        <v>2243.8000000000002</v>
      </c>
      <c r="AT314" s="46">
        <f t="shared" si="63"/>
        <v>75.442389356429814</v>
      </c>
      <c r="AU314" s="46">
        <v>0</v>
      </c>
      <c r="AV314" s="46">
        <v>0</v>
      </c>
      <c r="AW314" s="46"/>
      <c r="AX314" s="46"/>
      <c r="AY314" s="46"/>
      <c r="AZ314" s="42"/>
      <c r="BA314" s="46">
        <v>25045.200000000001</v>
      </c>
      <c r="BB314" s="46">
        <v>17013.215</v>
      </c>
      <c r="BC314" s="46">
        <f t="shared" si="35"/>
        <v>67.930042483190391</v>
      </c>
      <c r="BD314" s="46">
        <v>149.69999999999999</v>
      </c>
      <c r="BE314" s="46">
        <v>73.75</v>
      </c>
      <c r="BF314" s="46">
        <f t="shared" si="319"/>
        <v>49.265197060788246</v>
      </c>
      <c r="BG314" s="46">
        <v>7.3</v>
      </c>
      <c r="BH314" s="46">
        <v>7.1</v>
      </c>
      <c r="BI314" s="46">
        <f t="shared" si="363"/>
        <v>97.260273972602747</v>
      </c>
      <c r="BJ314" s="46"/>
      <c r="BK314" s="46"/>
      <c r="BL314" s="46"/>
      <c r="BM314" s="46">
        <v>138.80000000000001</v>
      </c>
      <c r="BN314" s="46">
        <v>4.8929399999999994</v>
      </c>
      <c r="BO314" s="46">
        <f>BN314/BM314*100</f>
        <v>3.5251729106628238</v>
      </c>
    </row>
    <row r="315" spans="1:67" x14ac:dyDescent="0.25">
      <c r="A315" s="167" t="s">
        <v>529</v>
      </c>
      <c r="B315" s="50">
        <f t="shared" si="311"/>
        <v>115.2</v>
      </c>
      <c r="C315" s="50">
        <f t="shared" si="312"/>
        <v>75.283850000000001</v>
      </c>
      <c r="D315" s="42">
        <f t="shared" ref="D315:D320" si="364">C315/B315*100</f>
        <v>65.350564236111111</v>
      </c>
      <c r="E315" s="42"/>
      <c r="F315" s="42"/>
      <c r="G315" s="42"/>
      <c r="H315" s="42"/>
      <c r="I315" s="42"/>
      <c r="J315" s="46"/>
      <c r="K315" s="42"/>
      <c r="L315" s="42"/>
      <c r="M315" s="46"/>
      <c r="N315" s="42"/>
      <c r="O315" s="42"/>
      <c r="P315" s="46"/>
      <c r="Q315" s="42"/>
      <c r="R315" s="42"/>
      <c r="S315" s="42"/>
      <c r="T315" s="42"/>
      <c r="U315" s="42"/>
      <c r="V315" s="46"/>
      <c r="W315" s="42"/>
      <c r="X315" s="42"/>
      <c r="Y315" s="46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6"/>
      <c r="AU315" s="42"/>
      <c r="AV315" s="42"/>
      <c r="AW315" s="42"/>
      <c r="AX315" s="42">
        <v>115.2</v>
      </c>
      <c r="AY315" s="42">
        <v>75.283850000000001</v>
      </c>
      <c r="AZ315" s="42">
        <f t="shared" si="360"/>
        <v>65.350564236111111</v>
      </c>
      <c r="BA315" s="42"/>
      <c r="BB315" s="42"/>
      <c r="BC315" s="46"/>
      <c r="BD315" s="42"/>
      <c r="BE315" s="42"/>
      <c r="BF315" s="46"/>
      <c r="BG315" s="42"/>
      <c r="BH315" s="42"/>
      <c r="BI315" s="46"/>
      <c r="BJ315" s="42"/>
      <c r="BK315" s="42"/>
      <c r="BL315" s="46"/>
      <c r="BM315" s="42"/>
      <c r="BN315" s="42"/>
      <c r="BO315" s="42"/>
    </row>
    <row r="316" spans="1:67" x14ac:dyDescent="0.25">
      <c r="A316" s="167" t="s">
        <v>528</v>
      </c>
      <c r="B316" s="50">
        <f t="shared" si="311"/>
        <v>115.2</v>
      </c>
      <c r="C316" s="50">
        <f t="shared" si="312"/>
        <v>39.223849999999999</v>
      </c>
      <c r="D316" s="42">
        <f t="shared" si="364"/>
        <v>34.048480902777776</v>
      </c>
      <c r="E316" s="42"/>
      <c r="F316" s="42"/>
      <c r="G316" s="42"/>
      <c r="H316" s="42"/>
      <c r="I316" s="42"/>
      <c r="J316" s="46"/>
      <c r="K316" s="42"/>
      <c r="L316" s="42"/>
      <c r="M316" s="46"/>
      <c r="N316" s="42"/>
      <c r="O316" s="42"/>
      <c r="P316" s="46"/>
      <c r="Q316" s="42"/>
      <c r="R316" s="42"/>
      <c r="S316" s="42"/>
      <c r="T316" s="42"/>
      <c r="U316" s="42"/>
      <c r="V316" s="46"/>
      <c r="W316" s="42"/>
      <c r="X316" s="42"/>
      <c r="Y316" s="46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6"/>
      <c r="AU316" s="42"/>
      <c r="AV316" s="42"/>
      <c r="AW316" s="42"/>
      <c r="AX316" s="42">
        <v>115.2</v>
      </c>
      <c r="AY316" s="42">
        <v>39.223849999999999</v>
      </c>
      <c r="AZ316" s="42">
        <f t="shared" si="360"/>
        <v>34.048480902777776</v>
      </c>
      <c r="BA316" s="42"/>
      <c r="BB316" s="42"/>
      <c r="BC316" s="46"/>
      <c r="BD316" s="42"/>
      <c r="BE316" s="42"/>
      <c r="BF316" s="46"/>
      <c r="BG316" s="42"/>
      <c r="BH316" s="42"/>
      <c r="BI316" s="46"/>
      <c r="BJ316" s="42"/>
      <c r="BK316" s="42"/>
      <c r="BL316" s="46"/>
      <c r="BM316" s="42"/>
      <c r="BN316" s="42"/>
      <c r="BO316" s="42"/>
    </row>
    <row r="317" spans="1:67" x14ac:dyDescent="0.25">
      <c r="A317" s="167" t="s">
        <v>223</v>
      </c>
      <c r="B317" s="50">
        <f t="shared" si="311"/>
        <v>115.2</v>
      </c>
      <c r="C317" s="50">
        <f t="shared" si="312"/>
        <v>63.59281</v>
      </c>
      <c r="D317" s="42">
        <f t="shared" si="364"/>
        <v>55.202092013888894</v>
      </c>
      <c r="E317" s="42"/>
      <c r="F317" s="42"/>
      <c r="G317" s="42"/>
      <c r="H317" s="42"/>
      <c r="I317" s="42"/>
      <c r="J317" s="46"/>
      <c r="K317" s="42"/>
      <c r="L317" s="42"/>
      <c r="M317" s="46"/>
      <c r="N317" s="42"/>
      <c r="O317" s="42"/>
      <c r="P317" s="46"/>
      <c r="Q317" s="42"/>
      <c r="R317" s="42"/>
      <c r="S317" s="42"/>
      <c r="T317" s="42"/>
      <c r="U317" s="42"/>
      <c r="V317" s="46"/>
      <c r="W317" s="42"/>
      <c r="X317" s="42"/>
      <c r="Y317" s="46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6"/>
      <c r="AU317" s="42"/>
      <c r="AV317" s="42"/>
      <c r="AW317" s="42"/>
      <c r="AX317" s="42">
        <v>115.2</v>
      </c>
      <c r="AY317" s="42">
        <v>63.59281</v>
      </c>
      <c r="AZ317" s="42">
        <f t="shared" si="360"/>
        <v>55.202092013888894</v>
      </c>
      <c r="BA317" s="42"/>
      <c r="BB317" s="42"/>
      <c r="BC317" s="46"/>
      <c r="BD317" s="42"/>
      <c r="BE317" s="42"/>
      <c r="BF317" s="46"/>
      <c r="BG317" s="42"/>
      <c r="BH317" s="42"/>
      <c r="BI317" s="46"/>
      <c r="BJ317" s="42"/>
      <c r="BK317" s="42"/>
      <c r="BL317" s="46"/>
      <c r="BM317" s="42"/>
      <c r="BN317" s="42"/>
      <c r="BO317" s="42"/>
    </row>
    <row r="318" spans="1:67" x14ac:dyDescent="0.25">
      <c r="A318" s="167" t="s">
        <v>527</v>
      </c>
      <c r="B318" s="50">
        <f t="shared" si="311"/>
        <v>288.10000000000002</v>
      </c>
      <c r="C318" s="50">
        <f t="shared" si="312"/>
        <v>172.19838000000001</v>
      </c>
      <c r="D318" s="42">
        <f t="shared" si="364"/>
        <v>59.77035057271781</v>
      </c>
      <c r="E318" s="42"/>
      <c r="F318" s="42"/>
      <c r="G318" s="42"/>
      <c r="H318" s="42"/>
      <c r="I318" s="42"/>
      <c r="J318" s="46"/>
      <c r="K318" s="42"/>
      <c r="L318" s="42"/>
      <c r="M318" s="46"/>
      <c r="N318" s="42"/>
      <c r="O318" s="42"/>
      <c r="P318" s="46"/>
      <c r="Q318" s="42"/>
      <c r="R318" s="42"/>
      <c r="S318" s="42"/>
      <c r="T318" s="42"/>
      <c r="U318" s="42"/>
      <c r="V318" s="46"/>
      <c r="W318" s="42"/>
      <c r="X318" s="42"/>
      <c r="Y318" s="46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6"/>
      <c r="AU318" s="42"/>
      <c r="AV318" s="42"/>
      <c r="AW318" s="42"/>
      <c r="AX318" s="42">
        <v>288.10000000000002</v>
      </c>
      <c r="AY318" s="42">
        <v>172.19838000000001</v>
      </c>
      <c r="AZ318" s="42">
        <f t="shared" si="360"/>
        <v>59.77035057271781</v>
      </c>
      <c r="BA318" s="42"/>
      <c r="BB318" s="42"/>
      <c r="BC318" s="46"/>
      <c r="BD318" s="42"/>
      <c r="BE318" s="42"/>
      <c r="BF318" s="46"/>
      <c r="BG318" s="42"/>
      <c r="BH318" s="42"/>
      <c r="BI318" s="46"/>
      <c r="BJ318" s="42"/>
      <c r="BK318" s="42"/>
      <c r="BL318" s="46"/>
      <c r="BM318" s="42"/>
      <c r="BN318" s="42"/>
      <c r="BO318" s="42"/>
    </row>
    <row r="319" spans="1:67" x14ac:dyDescent="0.25">
      <c r="A319" s="167" t="s">
        <v>526</v>
      </c>
      <c r="B319" s="50">
        <f t="shared" si="311"/>
        <v>115.2</v>
      </c>
      <c r="C319" s="50">
        <f t="shared" si="312"/>
        <v>73.953450000000004</v>
      </c>
      <c r="D319" s="42">
        <f t="shared" si="364"/>
        <v>64.195703125000009</v>
      </c>
      <c r="E319" s="42"/>
      <c r="F319" s="42"/>
      <c r="G319" s="42"/>
      <c r="H319" s="42"/>
      <c r="I319" s="42"/>
      <c r="J319" s="46"/>
      <c r="K319" s="42"/>
      <c r="L319" s="42"/>
      <c r="M319" s="46"/>
      <c r="N319" s="42"/>
      <c r="O319" s="42"/>
      <c r="P319" s="46"/>
      <c r="Q319" s="42"/>
      <c r="R319" s="42"/>
      <c r="S319" s="42"/>
      <c r="T319" s="42"/>
      <c r="U319" s="42"/>
      <c r="V319" s="46"/>
      <c r="W319" s="42"/>
      <c r="X319" s="42"/>
      <c r="Y319" s="46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6"/>
      <c r="AU319" s="42"/>
      <c r="AV319" s="42"/>
      <c r="AW319" s="42"/>
      <c r="AX319" s="42">
        <v>115.2</v>
      </c>
      <c r="AY319" s="42">
        <v>73.953450000000004</v>
      </c>
      <c r="AZ319" s="42">
        <f t="shared" si="360"/>
        <v>64.195703125000009</v>
      </c>
      <c r="BA319" s="42"/>
      <c r="BB319" s="42"/>
      <c r="BC319" s="46"/>
      <c r="BD319" s="42"/>
      <c r="BE319" s="42"/>
      <c r="BF319" s="46"/>
      <c r="BG319" s="42"/>
      <c r="BH319" s="42"/>
      <c r="BI319" s="46"/>
      <c r="BJ319" s="42"/>
      <c r="BK319" s="42"/>
      <c r="BL319" s="46"/>
      <c r="BM319" s="42"/>
      <c r="BN319" s="42"/>
      <c r="BO319" s="42"/>
    </row>
    <row r="320" spans="1:67" x14ac:dyDescent="0.25">
      <c r="A320" s="167" t="s">
        <v>530</v>
      </c>
      <c r="B320" s="50">
        <f t="shared" si="311"/>
        <v>288.10000000000002</v>
      </c>
      <c r="C320" s="50">
        <f t="shared" si="312"/>
        <v>189.9676</v>
      </c>
      <c r="D320" s="42">
        <f t="shared" si="364"/>
        <v>65.938077056577569</v>
      </c>
      <c r="E320" s="42"/>
      <c r="F320" s="42"/>
      <c r="G320" s="42"/>
      <c r="H320" s="42"/>
      <c r="I320" s="42"/>
      <c r="J320" s="46"/>
      <c r="K320" s="42"/>
      <c r="L320" s="42"/>
      <c r="M320" s="46"/>
      <c r="N320" s="42"/>
      <c r="O320" s="42"/>
      <c r="P320" s="46"/>
      <c r="Q320" s="42"/>
      <c r="R320" s="42"/>
      <c r="S320" s="42"/>
      <c r="T320" s="42"/>
      <c r="U320" s="42"/>
      <c r="V320" s="46"/>
      <c r="W320" s="42"/>
      <c r="X320" s="42"/>
      <c r="Y320" s="46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6"/>
      <c r="AU320" s="42"/>
      <c r="AV320" s="42"/>
      <c r="AW320" s="42"/>
      <c r="AX320" s="42">
        <v>288.10000000000002</v>
      </c>
      <c r="AY320" s="42">
        <v>189.9676</v>
      </c>
      <c r="AZ320" s="42">
        <f t="shared" si="360"/>
        <v>65.938077056577569</v>
      </c>
      <c r="BA320" s="42"/>
      <c r="BB320" s="42"/>
      <c r="BC320" s="46"/>
      <c r="BD320" s="42"/>
      <c r="BE320" s="42"/>
      <c r="BF320" s="46"/>
      <c r="BG320" s="42"/>
      <c r="BH320" s="42"/>
      <c r="BI320" s="46"/>
      <c r="BJ320" s="42"/>
      <c r="BK320" s="42"/>
      <c r="BL320" s="46"/>
      <c r="BM320" s="42"/>
      <c r="BN320" s="42"/>
      <c r="BO320" s="42"/>
    </row>
    <row r="321" spans="1:67" s="52" customFormat="1" ht="31.5" x14ac:dyDescent="0.25">
      <c r="A321" s="169" t="s">
        <v>347</v>
      </c>
      <c r="B321" s="134">
        <f t="shared" si="311"/>
        <v>227015.01239999998</v>
      </c>
      <c r="C321" s="134">
        <f t="shared" si="312"/>
        <v>167079.23549000002</v>
      </c>
      <c r="D321" s="49">
        <f t="shared" ref="D321" si="365">C321/B321*100</f>
        <v>73.598320095063471</v>
      </c>
      <c r="E321" s="49">
        <f>SUM(E322:E330)</f>
        <v>586.9</v>
      </c>
      <c r="F321" s="49">
        <f t="shared" ref="F321:BE321" si="366">SUM(F322:F330)</f>
        <v>407.863</v>
      </c>
      <c r="G321" s="49">
        <f t="shared" si="44"/>
        <v>69.494462429715455</v>
      </c>
      <c r="H321" s="49">
        <f t="shared" si="366"/>
        <v>67.5</v>
      </c>
      <c r="I321" s="49">
        <f t="shared" si="366"/>
        <v>45.841279999999998</v>
      </c>
      <c r="J321" s="49">
        <f t="shared" si="56"/>
        <v>67.913007407407406</v>
      </c>
      <c r="K321" s="49">
        <f t="shared" si="366"/>
        <v>1246.3</v>
      </c>
      <c r="L321" s="49">
        <f t="shared" si="366"/>
        <v>674.85799999999995</v>
      </c>
      <c r="M321" s="49">
        <f t="shared" si="57"/>
        <v>54.148920805584531</v>
      </c>
      <c r="N321" s="49">
        <f t="shared" si="366"/>
        <v>24683.052399999997</v>
      </c>
      <c r="O321" s="49">
        <f t="shared" si="366"/>
        <v>20584.321</v>
      </c>
      <c r="P321" s="49">
        <f t="shared" si="30"/>
        <v>83.394552125976134</v>
      </c>
      <c r="Q321" s="49">
        <f t="shared" si="366"/>
        <v>3282.4</v>
      </c>
      <c r="R321" s="49">
        <f t="shared" si="366"/>
        <v>1570.9549999999999</v>
      </c>
      <c r="S321" s="49">
        <f t="shared" si="45"/>
        <v>47.859950036558615</v>
      </c>
      <c r="T321" s="49">
        <f t="shared" si="366"/>
        <v>117.2</v>
      </c>
      <c r="U321" s="49">
        <f t="shared" si="366"/>
        <v>78.964160000000007</v>
      </c>
      <c r="V321" s="49">
        <f t="shared" si="46"/>
        <v>67.375563139931742</v>
      </c>
      <c r="W321" s="49">
        <f t="shared" si="366"/>
        <v>179239</v>
      </c>
      <c r="X321" s="49">
        <f t="shared" si="366"/>
        <v>132276.02576000002</v>
      </c>
      <c r="Y321" s="49">
        <f t="shared" si="58"/>
        <v>73.798685420025791</v>
      </c>
      <c r="Z321" s="49">
        <f t="shared" si="366"/>
        <v>394</v>
      </c>
      <c r="AA321" s="49">
        <f t="shared" si="366"/>
        <v>269.94006000000002</v>
      </c>
      <c r="AB321" s="48">
        <f t="shared" si="315"/>
        <v>68.512705583756343</v>
      </c>
      <c r="AC321" s="49">
        <f t="shared" si="366"/>
        <v>0</v>
      </c>
      <c r="AD321" s="49">
        <f t="shared" si="366"/>
        <v>0</v>
      </c>
      <c r="AE321" s="49">
        <f t="shared" si="366"/>
        <v>0</v>
      </c>
      <c r="AF321" s="49">
        <f t="shared" si="366"/>
        <v>394</v>
      </c>
      <c r="AG321" s="49">
        <f t="shared" si="366"/>
        <v>289.00554</v>
      </c>
      <c r="AH321" s="49">
        <f t="shared" si="366"/>
        <v>73.351659898477166</v>
      </c>
      <c r="AI321" s="49">
        <f t="shared" si="366"/>
        <v>895.9</v>
      </c>
      <c r="AJ321" s="49">
        <f t="shared" si="366"/>
        <v>304.17119000000002</v>
      </c>
      <c r="AK321" s="49">
        <f t="shared" si="366"/>
        <v>33.951466681549284</v>
      </c>
      <c r="AL321" s="49">
        <f t="shared" si="366"/>
        <v>394</v>
      </c>
      <c r="AM321" s="49">
        <f t="shared" si="366"/>
        <v>265.86493999999999</v>
      </c>
      <c r="AN321" s="49">
        <f t="shared" si="366"/>
        <v>67.478411167512689</v>
      </c>
      <c r="AO321" s="49">
        <f t="shared" si="366"/>
        <v>394</v>
      </c>
      <c r="AP321" s="49">
        <f t="shared" ref="AP321" si="367">SUM(AP322:AP330)</f>
        <v>149.88070000000002</v>
      </c>
      <c r="AQ321" s="49">
        <f t="shared" si="366"/>
        <v>38.04078680203046</v>
      </c>
      <c r="AR321" s="49">
        <f t="shared" si="366"/>
        <v>950.86</v>
      </c>
      <c r="AS321" s="49">
        <f t="shared" si="366"/>
        <v>728.8</v>
      </c>
      <c r="AT321" s="49">
        <f t="shared" si="63"/>
        <v>76.646404307679362</v>
      </c>
      <c r="AU321" s="49">
        <f t="shared" si="366"/>
        <v>0</v>
      </c>
      <c r="AV321" s="49">
        <f t="shared" ref="AV321" si="368">SUM(AV322:AV330)</f>
        <v>0</v>
      </c>
      <c r="AW321" s="49">
        <f t="shared" si="366"/>
        <v>0</v>
      </c>
      <c r="AX321" s="49">
        <f t="shared" si="366"/>
        <v>1728.8</v>
      </c>
      <c r="AY321" s="49">
        <f t="shared" si="366"/>
        <v>1201.5381600000001</v>
      </c>
      <c r="AZ321" s="48">
        <f t="shared" ref="AZ321:AZ330" si="369">AY321/AX321*100</f>
        <v>69.501281813975012</v>
      </c>
      <c r="BA321" s="49">
        <f t="shared" si="366"/>
        <v>12522.6</v>
      </c>
      <c r="BB321" s="49">
        <f t="shared" si="366"/>
        <v>8183.39858</v>
      </c>
      <c r="BC321" s="49">
        <f t="shared" si="35"/>
        <v>65.349037580055253</v>
      </c>
      <c r="BD321" s="49">
        <f t="shared" si="366"/>
        <v>37.4</v>
      </c>
      <c r="BE321" s="49">
        <f t="shared" si="366"/>
        <v>36.875</v>
      </c>
      <c r="BF321" s="49">
        <f t="shared" si="319"/>
        <v>98.596256684491976</v>
      </c>
      <c r="BG321" s="49">
        <f t="shared" ref="BG321" si="370">SUM(BG322:BG330)</f>
        <v>1.9</v>
      </c>
      <c r="BH321" s="49">
        <f t="shared" ref="BH321" si="371">SUM(BH322:BH330)</f>
        <v>1.9</v>
      </c>
      <c r="BI321" s="49">
        <f t="shared" ref="BI321:BI322" si="372">BH321/BG321*100</f>
        <v>100</v>
      </c>
      <c r="BJ321" s="49"/>
      <c r="BK321" s="49"/>
      <c r="BL321" s="49"/>
      <c r="BM321" s="49">
        <f>SUM(BM322:BM330)</f>
        <v>79.2</v>
      </c>
      <c r="BN321" s="49">
        <f>SUM(BN322:BN330)</f>
        <v>9.0331200000000003</v>
      </c>
      <c r="BO321" s="49">
        <f>BN321/BM321*100</f>
        <v>11.405454545454544</v>
      </c>
    </row>
    <row r="322" spans="1:67" ht="20.25" customHeight="1" x14ac:dyDescent="0.25">
      <c r="A322" s="167" t="s">
        <v>279</v>
      </c>
      <c r="B322" s="50">
        <f t="shared" si="311"/>
        <v>225286.21239999999</v>
      </c>
      <c r="C322" s="50">
        <f t="shared" si="312"/>
        <v>165877.69733000002</v>
      </c>
      <c r="D322" s="46">
        <f t="shared" si="0"/>
        <v>73.629759923115486</v>
      </c>
      <c r="E322" s="46">
        <v>586.9</v>
      </c>
      <c r="F322" s="46">
        <v>407.863</v>
      </c>
      <c r="G322" s="46">
        <f t="shared" si="44"/>
        <v>69.494462429715455</v>
      </c>
      <c r="H322" s="46">
        <v>67.5</v>
      </c>
      <c r="I322" s="46">
        <v>45.841279999999998</v>
      </c>
      <c r="J322" s="46">
        <f t="shared" si="56"/>
        <v>67.913007407407406</v>
      </c>
      <c r="K322" s="46">
        <v>1246.3</v>
      </c>
      <c r="L322" s="46">
        <v>674.85799999999995</v>
      </c>
      <c r="M322" s="46">
        <f t="shared" si="57"/>
        <v>54.148920805584531</v>
      </c>
      <c r="N322" s="46">
        <v>24683.052399999997</v>
      </c>
      <c r="O322" s="46">
        <v>20584.321</v>
      </c>
      <c r="P322" s="46">
        <f t="shared" si="30"/>
        <v>83.394552125976134</v>
      </c>
      <c r="Q322" s="46">
        <v>3282.4</v>
      </c>
      <c r="R322" s="46">
        <v>1570.9549999999999</v>
      </c>
      <c r="S322" s="46">
        <f t="shared" si="45"/>
        <v>47.859950036558615</v>
      </c>
      <c r="T322" s="46">
        <v>117.2</v>
      </c>
      <c r="U322" s="46">
        <v>78.964160000000007</v>
      </c>
      <c r="V322" s="46">
        <f t="shared" si="46"/>
        <v>67.375563139931742</v>
      </c>
      <c r="W322" s="46">
        <v>179239</v>
      </c>
      <c r="X322" s="46">
        <v>132276.02576000002</v>
      </c>
      <c r="Y322" s="46">
        <f t="shared" si="58"/>
        <v>73.798685420025791</v>
      </c>
      <c r="Z322" s="46">
        <v>394</v>
      </c>
      <c r="AA322" s="46">
        <v>269.94006000000002</v>
      </c>
      <c r="AB322" s="42">
        <f t="shared" si="315"/>
        <v>68.512705583756343</v>
      </c>
      <c r="AC322" s="46"/>
      <c r="AD322" s="46"/>
      <c r="AE322" s="46"/>
      <c r="AF322" s="46">
        <v>394</v>
      </c>
      <c r="AG322" s="46">
        <v>289.00554</v>
      </c>
      <c r="AH322" s="46">
        <f t="shared" si="59"/>
        <v>73.351659898477166</v>
      </c>
      <c r="AI322" s="46">
        <v>895.9</v>
      </c>
      <c r="AJ322" s="46">
        <v>304.17119000000002</v>
      </c>
      <c r="AK322" s="46">
        <f t="shared" si="60"/>
        <v>33.951466681549284</v>
      </c>
      <c r="AL322" s="46">
        <v>394</v>
      </c>
      <c r="AM322" s="46">
        <v>265.86493999999999</v>
      </c>
      <c r="AN322" s="46">
        <f t="shared" si="61"/>
        <v>67.478411167512689</v>
      </c>
      <c r="AO322" s="46">
        <v>394</v>
      </c>
      <c r="AP322" s="46">
        <v>149.88070000000002</v>
      </c>
      <c r="AQ322" s="46">
        <f t="shared" si="62"/>
        <v>38.04078680203046</v>
      </c>
      <c r="AR322" s="46">
        <v>950.86</v>
      </c>
      <c r="AS322" s="46">
        <v>728.8</v>
      </c>
      <c r="AT322" s="46">
        <f t="shared" si="63"/>
        <v>76.646404307679362</v>
      </c>
      <c r="AU322" s="46">
        <v>0</v>
      </c>
      <c r="AV322" s="46">
        <v>0</v>
      </c>
      <c r="AW322" s="46"/>
      <c r="AX322" s="46"/>
      <c r="AY322" s="46"/>
      <c r="AZ322" s="42"/>
      <c r="BA322" s="46">
        <v>12522.6</v>
      </c>
      <c r="BB322" s="46">
        <v>8183.39858</v>
      </c>
      <c r="BC322" s="46">
        <f t="shared" si="35"/>
        <v>65.349037580055253</v>
      </c>
      <c r="BD322" s="46">
        <v>37.4</v>
      </c>
      <c r="BE322" s="46">
        <v>36.875</v>
      </c>
      <c r="BF322" s="46">
        <f t="shared" si="319"/>
        <v>98.596256684491976</v>
      </c>
      <c r="BG322" s="46">
        <v>1.9</v>
      </c>
      <c r="BH322" s="46">
        <v>1.9</v>
      </c>
      <c r="BI322" s="46">
        <f t="shared" si="372"/>
        <v>100</v>
      </c>
      <c r="BJ322" s="46"/>
      <c r="BK322" s="46"/>
      <c r="BL322" s="46"/>
      <c r="BM322" s="46">
        <v>79.2</v>
      </c>
      <c r="BN322" s="46">
        <v>9.0331200000000003</v>
      </c>
      <c r="BO322" s="46">
        <f>BN322/BM322*100</f>
        <v>11.405454545454544</v>
      </c>
    </row>
    <row r="323" spans="1:67" x14ac:dyDescent="0.25">
      <c r="A323" s="167" t="s">
        <v>531</v>
      </c>
      <c r="B323" s="50">
        <f t="shared" si="311"/>
        <v>115.2</v>
      </c>
      <c r="C323" s="50">
        <f t="shared" si="312"/>
        <v>84.261899999999997</v>
      </c>
      <c r="D323" s="42">
        <f t="shared" ref="D323:D330" si="373">C323/B323*100</f>
        <v>73.14401041666666</v>
      </c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6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>
        <v>115.2</v>
      </c>
      <c r="AY323" s="42">
        <v>84.261899999999997</v>
      </c>
      <c r="AZ323" s="42">
        <f t="shared" si="369"/>
        <v>73.14401041666666</v>
      </c>
      <c r="BA323" s="42"/>
      <c r="BB323" s="42"/>
      <c r="BC323" s="42"/>
      <c r="BD323" s="42"/>
      <c r="BE323" s="42"/>
      <c r="BF323" s="46"/>
      <c r="BG323" s="42"/>
      <c r="BH323" s="42"/>
      <c r="BI323" s="46"/>
      <c r="BJ323" s="42"/>
      <c r="BK323" s="42"/>
      <c r="BL323" s="46"/>
      <c r="BM323" s="42"/>
      <c r="BN323" s="42"/>
      <c r="BO323" s="42"/>
    </row>
    <row r="324" spans="1:67" x14ac:dyDescent="0.25">
      <c r="A324" s="167" t="s">
        <v>581</v>
      </c>
      <c r="B324" s="50">
        <f t="shared" si="311"/>
        <v>115.2</v>
      </c>
      <c r="C324" s="50">
        <f t="shared" si="312"/>
        <v>78.939340000000001</v>
      </c>
      <c r="D324" s="42">
        <f t="shared" si="373"/>
        <v>68.523732638888887</v>
      </c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6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>
        <v>115.2</v>
      </c>
      <c r="AY324" s="42">
        <v>78.939340000000001</v>
      </c>
      <c r="AZ324" s="42">
        <f t="shared" si="369"/>
        <v>68.523732638888887</v>
      </c>
      <c r="BA324" s="42"/>
      <c r="BB324" s="42"/>
      <c r="BC324" s="42"/>
      <c r="BD324" s="42"/>
      <c r="BE324" s="42"/>
      <c r="BF324" s="46"/>
      <c r="BG324" s="42"/>
      <c r="BH324" s="42"/>
      <c r="BI324" s="46"/>
      <c r="BJ324" s="42"/>
      <c r="BK324" s="42"/>
      <c r="BL324" s="46"/>
      <c r="BM324" s="42"/>
      <c r="BN324" s="42"/>
      <c r="BO324" s="42"/>
    </row>
    <row r="325" spans="1:67" x14ac:dyDescent="0.25">
      <c r="A325" s="167" t="s">
        <v>534</v>
      </c>
      <c r="B325" s="50">
        <f t="shared" si="311"/>
        <v>288.10000000000002</v>
      </c>
      <c r="C325" s="50">
        <f t="shared" si="312"/>
        <v>198.21617000000001</v>
      </c>
      <c r="D325" s="42">
        <f t="shared" si="373"/>
        <v>68.80116973273168</v>
      </c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6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>
        <v>288.10000000000002</v>
      </c>
      <c r="AY325" s="42">
        <v>198.21617000000001</v>
      </c>
      <c r="AZ325" s="42">
        <f t="shared" si="369"/>
        <v>68.80116973273168</v>
      </c>
      <c r="BA325" s="42"/>
      <c r="BB325" s="42"/>
      <c r="BC325" s="42"/>
      <c r="BD325" s="42"/>
      <c r="BE325" s="42"/>
      <c r="BF325" s="46"/>
      <c r="BG325" s="42"/>
      <c r="BH325" s="42"/>
      <c r="BI325" s="46"/>
      <c r="BJ325" s="42"/>
      <c r="BK325" s="42"/>
      <c r="BL325" s="46"/>
      <c r="BM325" s="42"/>
      <c r="BN325" s="42"/>
      <c r="BO325" s="42"/>
    </row>
    <row r="326" spans="1:67" x14ac:dyDescent="0.25">
      <c r="A326" s="167" t="s">
        <v>361</v>
      </c>
      <c r="B326" s="50">
        <f t="shared" si="311"/>
        <v>115.2</v>
      </c>
      <c r="C326" s="50">
        <f t="shared" si="312"/>
        <v>85.738380000000006</v>
      </c>
      <c r="D326" s="42">
        <f t="shared" si="373"/>
        <v>74.425677083333341</v>
      </c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6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>
        <v>115.2</v>
      </c>
      <c r="AY326" s="42">
        <v>85.738380000000006</v>
      </c>
      <c r="AZ326" s="42">
        <f t="shared" si="369"/>
        <v>74.425677083333341</v>
      </c>
      <c r="BA326" s="42"/>
      <c r="BB326" s="42"/>
      <c r="BC326" s="42"/>
      <c r="BD326" s="42"/>
      <c r="BE326" s="42"/>
      <c r="BF326" s="46"/>
      <c r="BG326" s="42"/>
      <c r="BH326" s="42"/>
      <c r="BI326" s="46"/>
      <c r="BJ326" s="42"/>
      <c r="BK326" s="42"/>
      <c r="BL326" s="46"/>
      <c r="BM326" s="42"/>
      <c r="BN326" s="42"/>
      <c r="BO326" s="42"/>
    </row>
    <row r="327" spans="1:67" x14ac:dyDescent="0.25">
      <c r="A327" s="167" t="s">
        <v>369</v>
      </c>
      <c r="B327" s="50">
        <f t="shared" si="311"/>
        <v>115.2</v>
      </c>
      <c r="C327" s="50">
        <f t="shared" si="312"/>
        <v>86.4</v>
      </c>
      <c r="D327" s="42">
        <f t="shared" si="373"/>
        <v>75</v>
      </c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6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>
        <v>115.2</v>
      </c>
      <c r="AY327" s="42">
        <v>86.4</v>
      </c>
      <c r="AZ327" s="42">
        <f t="shared" si="369"/>
        <v>75</v>
      </c>
      <c r="BA327" s="42"/>
      <c r="BB327" s="42"/>
      <c r="BC327" s="42"/>
      <c r="BD327" s="42"/>
      <c r="BE327" s="42"/>
      <c r="BF327" s="46"/>
      <c r="BG327" s="42"/>
      <c r="BH327" s="42"/>
      <c r="BI327" s="46"/>
      <c r="BJ327" s="42"/>
      <c r="BK327" s="42"/>
      <c r="BL327" s="46"/>
      <c r="BM327" s="42"/>
      <c r="BN327" s="42"/>
      <c r="BO327" s="42"/>
    </row>
    <row r="328" spans="1:67" x14ac:dyDescent="0.25">
      <c r="A328" s="167" t="s">
        <v>357</v>
      </c>
      <c r="B328" s="50">
        <f t="shared" si="311"/>
        <v>576.6</v>
      </c>
      <c r="C328" s="50">
        <f t="shared" si="312"/>
        <v>386.49484000000001</v>
      </c>
      <c r="D328" s="42">
        <f t="shared" si="373"/>
        <v>67.029975719736385</v>
      </c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6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>
        <v>576.6</v>
      </c>
      <c r="AY328" s="42">
        <v>386.49484000000001</v>
      </c>
      <c r="AZ328" s="42">
        <f t="shared" si="369"/>
        <v>67.029975719736385</v>
      </c>
      <c r="BA328" s="42"/>
      <c r="BB328" s="42"/>
      <c r="BC328" s="42"/>
      <c r="BD328" s="42"/>
      <c r="BE328" s="42"/>
      <c r="BF328" s="46"/>
      <c r="BG328" s="42"/>
      <c r="BH328" s="42"/>
      <c r="BI328" s="46"/>
      <c r="BJ328" s="42"/>
      <c r="BK328" s="42"/>
      <c r="BL328" s="46"/>
      <c r="BM328" s="42"/>
      <c r="BN328" s="42"/>
      <c r="BO328" s="42"/>
    </row>
    <row r="329" spans="1:67" x14ac:dyDescent="0.25">
      <c r="A329" s="167" t="s">
        <v>533</v>
      </c>
      <c r="B329" s="50">
        <f t="shared" si="311"/>
        <v>288.10000000000002</v>
      </c>
      <c r="C329" s="50">
        <f t="shared" si="312"/>
        <v>198.17855</v>
      </c>
      <c r="D329" s="42">
        <f t="shared" si="373"/>
        <v>68.788111766747647</v>
      </c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6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>
        <v>288.10000000000002</v>
      </c>
      <c r="AY329" s="42">
        <v>198.17855</v>
      </c>
      <c r="AZ329" s="42">
        <f t="shared" si="369"/>
        <v>68.788111766747647</v>
      </c>
      <c r="BA329" s="42"/>
      <c r="BB329" s="42"/>
      <c r="BC329" s="42"/>
      <c r="BD329" s="42"/>
      <c r="BE329" s="42"/>
      <c r="BF329" s="46"/>
      <c r="BG329" s="42"/>
      <c r="BH329" s="42"/>
      <c r="BI329" s="46"/>
      <c r="BJ329" s="42"/>
      <c r="BK329" s="42"/>
      <c r="BL329" s="46"/>
      <c r="BM329" s="42"/>
      <c r="BN329" s="42"/>
      <c r="BO329" s="42"/>
    </row>
    <row r="330" spans="1:67" x14ac:dyDescent="0.25">
      <c r="A330" s="167" t="s">
        <v>582</v>
      </c>
      <c r="B330" s="50">
        <f t="shared" si="311"/>
        <v>115.2</v>
      </c>
      <c r="C330" s="50">
        <f t="shared" si="312"/>
        <v>83.308979999999991</v>
      </c>
      <c r="D330" s="42">
        <f t="shared" si="373"/>
        <v>72.316822916666652</v>
      </c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6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>
        <v>115.2</v>
      </c>
      <c r="AY330" s="42">
        <v>83.308979999999991</v>
      </c>
      <c r="AZ330" s="42">
        <f t="shared" si="369"/>
        <v>72.316822916666652</v>
      </c>
      <c r="BA330" s="42"/>
      <c r="BB330" s="42"/>
      <c r="BC330" s="42"/>
      <c r="BD330" s="42"/>
      <c r="BE330" s="42"/>
      <c r="BF330" s="46"/>
      <c r="BG330" s="42"/>
      <c r="BH330" s="42"/>
      <c r="BI330" s="46"/>
      <c r="BJ330" s="42"/>
      <c r="BK330" s="42"/>
      <c r="BL330" s="46"/>
      <c r="BM330" s="42"/>
      <c r="BN330" s="42"/>
      <c r="BO330" s="42"/>
    </row>
    <row r="331" spans="1:67" s="52" customFormat="1" ht="31.5" x14ac:dyDescent="0.25">
      <c r="A331" s="169" t="s">
        <v>346</v>
      </c>
      <c r="B331" s="134">
        <f t="shared" si="311"/>
        <v>240768.9607</v>
      </c>
      <c r="C331" s="134">
        <f t="shared" si="312"/>
        <v>167260.99011999991</v>
      </c>
      <c r="D331" s="49">
        <f t="shared" ref="D331" si="374">C331/B331*100</f>
        <v>69.469498740084035</v>
      </c>
      <c r="E331" s="48">
        <f>SUM(E332:E341)</f>
        <v>593.79999999999995</v>
      </c>
      <c r="F331" s="48">
        <f t="shared" ref="F331:BE331" si="375">SUM(F332:F341)</f>
        <v>361.3689</v>
      </c>
      <c r="G331" s="49">
        <f t="shared" si="44"/>
        <v>60.857005725833616</v>
      </c>
      <c r="H331" s="48">
        <f t="shared" si="375"/>
        <v>154.19999999999999</v>
      </c>
      <c r="I331" s="48">
        <f t="shared" si="375"/>
        <v>86.916049999999998</v>
      </c>
      <c r="J331" s="49">
        <f t="shared" si="56"/>
        <v>56.365791180285349</v>
      </c>
      <c r="K331" s="48">
        <f t="shared" si="375"/>
        <v>3494.6</v>
      </c>
      <c r="L331" s="48">
        <f t="shared" si="375"/>
        <v>1379.8620000000001</v>
      </c>
      <c r="M331" s="49">
        <f t="shared" si="57"/>
        <v>39.48554913294798</v>
      </c>
      <c r="N331" s="48">
        <f t="shared" si="375"/>
        <v>45557.625700000004</v>
      </c>
      <c r="O331" s="48">
        <f t="shared" si="375"/>
        <v>33046.462800000001</v>
      </c>
      <c r="P331" s="49">
        <f t="shared" si="30"/>
        <v>72.537719629229926</v>
      </c>
      <c r="Q331" s="48">
        <f t="shared" si="375"/>
        <v>4849.3999999999996</v>
      </c>
      <c r="R331" s="48">
        <f t="shared" si="375"/>
        <v>1502.8667</v>
      </c>
      <c r="S331" s="49">
        <f t="shared" si="45"/>
        <v>30.990776178496311</v>
      </c>
      <c r="T331" s="48">
        <f t="shared" si="375"/>
        <v>174.6</v>
      </c>
      <c r="U331" s="48">
        <f t="shared" si="375"/>
        <v>96.777460000000005</v>
      </c>
      <c r="V331" s="49">
        <f t="shared" si="46"/>
        <v>55.428098510882016</v>
      </c>
      <c r="W331" s="48">
        <f t="shared" si="375"/>
        <v>166322.6</v>
      </c>
      <c r="X331" s="48">
        <f t="shared" si="375"/>
        <v>118409.20507</v>
      </c>
      <c r="Y331" s="49">
        <f t="shared" si="58"/>
        <v>71.192492824186246</v>
      </c>
      <c r="Z331" s="48">
        <f t="shared" si="375"/>
        <v>788</v>
      </c>
      <c r="AA331" s="48">
        <f t="shared" si="375"/>
        <v>542.42268000000001</v>
      </c>
      <c r="AB331" s="48">
        <f t="shared" ref="AB331:AB382" si="376">AA331/Z331*100</f>
        <v>68.835365482233499</v>
      </c>
      <c r="AC331" s="48">
        <f t="shared" si="375"/>
        <v>0</v>
      </c>
      <c r="AD331" s="48">
        <f t="shared" si="375"/>
        <v>0</v>
      </c>
      <c r="AE331" s="48">
        <f t="shared" si="375"/>
        <v>0</v>
      </c>
      <c r="AF331" s="48">
        <f t="shared" si="375"/>
        <v>394</v>
      </c>
      <c r="AG331" s="48">
        <f t="shared" si="375"/>
        <v>224.28063</v>
      </c>
      <c r="AH331" s="48">
        <f t="shared" si="375"/>
        <v>56.924017766497457</v>
      </c>
      <c r="AI331" s="48">
        <f t="shared" si="375"/>
        <v>2390.9</v>
      </c>
      <c r="AJ331" s="48">
        <f t="shared" si="375"/>
        <v>1269.5827099999999</v>
      </c>
      <c r="AK331" s="48">
        <f t="shared" si="375"/>
        <v>53.10061943201304</v>
      </c>
      <c r="AL331" s="48">
        <f t="shared" si="375"/>
        <v>394</v>
      </c>
      <c r="AM331" s="48">
        <f t="shared" si="375"/>
        <v>293.54023999999998</v>
      </c>
      <c r="AN331" s="48">
        <f t="shared" si="375"/>
        <v>74.502598984771566</v>
      </c>
      <c r="AO331" s="48">
        <f t="shared" si="375"/>
        <v>394</v>
      </c>
      <c r="AP331" s="48">
        <f t="shared" ref="AP331" si="377">SUM(AP332:AP341)</f>
        <v>286.84431999999998</v>
      </c>
      <c r="AQ331" s="48">
        <f t="shared" si="375"/>
        <v>72.803126903553292</v>
      </c>
      <c r="AR331" s="48">
        <f t="shared" si="375"/>
        <v>1406.7349999999999</v>
      </c>
      <c r="AS331" s="48">
        <f t="shared" si="375"/>
        <v>1072.4000000000001</v>
      </c>
      <c r="AT331" s="49">
        <f t="shared" si="63"/>
        <v>76.233263549993438</v>
      </c>
      <c r="AU331" s="48">
        <f t="shared" si="375"/>
        <v>0</v>
      </c>
      <c r="AV331" s="48">
        <f t="shared" ref="AV331" si="378">SUM(AV332:AV341)</f>
        <v>0</v>
      </c>
      <c r="AW331" s="48">
        <f t="shared" si="375"/>
        <v>0</v>
      </c>
      <c r="AX331" s="48">
        <f t="shared" si="375"/>
        <v>2074.6000000000004</v>
      </c>
      <c r="AY331" s="48">
        <f t="shared" si="375"/>
        <v>1354.8789999999999</v>
      </c>
      <c r="AZ331" s="48">
        <f t="shared" ref="AZ331" si="379">AY331/AX331*100</f>
        <v>65.30796298081556</v>
      </c>
      <c r="BA331" s="48">
        <f t="shared" si="375"/>
        <v>10868.7</v>
      </c>
      <c r="BB331" s="48">
        <f t="shared" si="375"/>
        <v>7041.94859</v>
      </c>
      <c r="BC331" s="49">
        <f t="shared" si="35"/>
        <v>64.791084398318105</v>
      </c>
      <c r="BD331" s="48">
        <f t="shared" si="375"/>
        <v>748.5</v>
      </c>
      <c r="BE331" s="48">
        <f t="shared" si="375"/>
        <v>284.39999999999998</v>
      </c>
      <c r="BF331" s="49">
        <f t="shared" ref="BF331:BF382" si="380">BE331/BD331*100</f>
        <v>37.995991983967933</v>
      </c>
      <c r="BG331" s="48">
        <f t="shared" ref="BG331" si="381">SUM(BG332:BG341)</f>
        <v>3.3</v>
      </c>
      <c r="BH331" s="48">
        <f t="shared" ref="BH331" si="382">SUM(BH332:BH341)</f>
        <v>1.65</v>
      </c>
      <c r="BI331" s="49">
        <f t="shared" ref="BI331:BI332" si="383">BH331/BG331*100</f>
        <v>50</v>
      </c>
      <c r="BJ331" s="48"/>
      <c r="BK331" s="48"/>
      <c r="BL331" s="49"/>
      <c r="BM331" s="48">
        <f>SUM(BM332:BM341)</f>
        <v>159.4</v>
      </c>
      <c r="BN331" s="48">
        <f t="shared" ref="BN331" si="384">SUM(BN332:BN341)</f>
        <v>5.5829700000000004</v>
      </c>
      <c r="BO331" s="49">
        <f t="shared" ref="BO331:BO332" si="385">BN331/BM331*100</f>
        <v>3.5024905897114178</v>
      </c>
    </row>
    <row r="332" spans="1:67" x14ac:dyDescent="0.25">
      <c r="A332" s="167" t="s">
        <v>278</v>
      </c>
      <c r="B332" s="50">
        <f t="shared" si="311"/>
        <v>238694.36069999999</v>
      </c>
      <c r="C332" s="50">
        <f t="shared" si="312"/>
        <v>165906.11111999996</v>
      </c>
      <c r="D332" s="46">
        <f t="shared" si="0"/>
        <v>69.505668518292723</v>
      </c>
      <c r="E332" s="46">
        <v>593.79999999999995</v>
      </c>
      <c r="F332" s="46">
        <v>361.3689</v>
      </c>
      <c r="G332" s="46">
        <f t="shared" si="44"/>
        <v>60.857005725833616</v>
      </c>
      <c r="H332" s="46">
        <v>154.19999999999999</v>
      </c>
      <c r="I332" s="46">
        <v>86.916049999999998</v>
      </c>
      <c r="J332" s="46">
        <f t="shared" si="56"/>
        <v>56.365791180285349</v>
      </c>
      <c r="K332" s="46">
        <v>3494.6</v>
      </c>
      <c r="L332" s="46">
        <v>1379.8620000000001</v>
      </c>
      <c r="M332" s="46">
        <f t="shared" si="57"/>
        <v>39.48554913294798</v>
      </c>
      <c r="N332" s="46">
        <v>45557.625700000004</v>
      </c>
      <c r="O332" s="46">
        <v>33046.462800000001</v>
      </c>
      <c r="P332" s="46">
        <f t="shared" si="30"/>
        <v>72.537719629229926</v>
      </c>
      <c r="Q332" s="46">
        <v>4849.3999999999996</v>
      </c>
      <c r="R332" s="46">
        <v>1502.8667</v>
      </c>
      <c r="S332" s="46">
        <f t="shared" si="45"/>
        <v>30.990776178496311</v>
      </c>
      <c r="T332" s="46">
        <v>174.6</v>
      </c>
      <c r="U332" s="46">
        <v>96.777460000000005</v>
      </c>
      <c r="V332" s="46">
        <f t="shared" si="46"/>
        <v>55.428098510882016</v>
      </c>
      <c r="W332" s="46">
        <v>166322.6</v>
      </c>
      <c r="X332" s="46">
        <v>118409.20507</v>
      </c>
      <c r="Y332" s="46">
        <f t="shared" si="58"/>
        <v>71.192492824186246</v>
      </c>
      <c r="Z332" s="46">
        <v>788</v>
      </c>
      <c r="AA332" s="46">
        <v>542.42268000000001</v>
      </c>
      <c r="AB332" s="42">
        <f t="shared" si="376"/>
        <v>68.835365482233499</v>
      </c>
      <c r="AC332" s="46"/>
      <c r="AD332" s="46"/>
      <c r="AE332" s="46"/>
      <c r="AF332" s="46">
        <v>394</v>
      </c>
      <c r="AG332" s="46">
        <v>224.28063</v>
      </c>
      <c r="AH332" s="46">
        <f t="shared" si="59"/>
        <v>56.924017766497457</v>
      </c>
      <c r="AI332" s="46">
        <v>2390.9</v>
      </c>
      <c r="AJ332" s="46">
        <v>1269.5827099999999</v>
      </c>
      <c r="AK332" s="46">
        <f t="shared" si="60"/>
        <v>53.10061943201304</v>
      </c>
      <c r="AL332" s="46">
        <v>394</v>
      </c>
      <c r="AM332" s="46">
        <v>293.54023999999998</v>
      </c>
      <c r="AN332" s="46">
        <f t="shared" si="61"/>
        <v>74.502598984771566</v>
      </c>
      <c r="AO332" s="46">
        <v>394</v>
      </c>
      <c r="AP332" s="46">
        <v>286.84431999999998</v>
      </c>
      <c r="AQ332" s="46">
        <f t="shared" si="62"/>
        <v>72.803126903553292</v>
      </c>
      <c r="AR332" s="46">
        <v>1406.7349999999999</v>
      </c>
      <c r="AS332" s="46">
        <v>1072.4000000000001</v>
      </c>
      <c r="AT332" s="46">
        <f t="shared" si="63"/>
        <v>76.233263549993438</v>
      </c>
      <c r="AU332" s="46">
        <v>0</v>
      </c>
      <c r="AV332" s="46">
        <v>0</v>
      </c>
      <c r="AW332" s="46"/>
      <c r="AX332" s="46"/>
      <c r="AY332" s="46"/>
      <c r="AZ332" s="42"/>
      <c r="BA332" s="46">
        <v>10868.7</v>
      </c>
      <c r="BB332" s="46">
        <v>7041.94859</v>
      </c>
      <c r="BC332" s="46">
        <f t="shared" si="35"/>
        <v>64.791084398318105</v>
      </c>
      <c r="BD332" s="46">
        <v>748.5</v>
      </c>
      <c r="BE332" s="46">
        <v>284.39999999999998</v>
      </c>
      <c r="BF332" s="46">
        <f t="shared" si="380"/>
        <v>37.995991983967933</v>
      </c>
      <c r="BG332" s="46">
        <v>3.3</v>
      </c>
      <c r="BH332" s="46">
        <v>1.65</v>
      </c>
      <c r="BI332" s="46">
        <f t="shared" si="383"/>
        <v>50</v>
      </c>
      <c r="BJ332" s="46"/>
      <c r="BK332" s="46"/>
      <c r="BL332" s="46"/>
      <c r="BM332" s="46">
        <v>159.4</v>
      </c>
      <c r="BN332" s="46">
        <v>5.5829700000000004</v>
      </c>
      <c r="BO332" s="46">
        <f t="shared" si="385"/>
        <v>3.5024905897114178</v>
      </c>
    </row>
    <row r="333" spans="1:67" x14ac:dyDescent="0.25">
      <c r="A333" s="167" t="s">
        <v>535</v>
      </c>
      <c r="B333" s="50">
        <f t="shared" si="311"/>
        <v>288.10000000000002</v>
      </c>
      <c r="C333" s="50">
        <f t="shared" si="312"/>
        <v>186.76088000000001</v>
      </c>
      <c r="D333" s="42">
        <f t="shared" ref="D333:D340" si="386">C333/B333*100</f>
        <v>64.825019090593543</v>
      </c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6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>
        <v>288.10000000000002</v>
      </c>
      <c r="AY333" s="42">
        <v>186.76088000000001</v>
      </c>
      <c r="AZ333" s="42">
        <f>AY333/AX333*100</f>
        <v>64.825019090593543</v>
      </c>
      <c r="BA333" s="42"/>
      <c r="BB333" s="42"/>
      <c r="BC333" s="42"/>
      <c r="BD333" s="42"/>
      <c r="BE333" s="42"/>
      <c r="BF333" s="46"/>
      <c r="BG333" s="42"/>
      <c r="BH333" s="42"/>
      <c r="BI333" s="46"/>
      <c r="BJ333" s="42"/>
      <c r="BK333" s="42"/>
      <c r="BL333" s="46"/>
      <c r="BM333" s="42"/>
      <c r="BN333" s="42"/>
      <c r="BO333" s="42"/>
    </row>
    <row r="334" spans="1:67" x14ac:dyDescent="0.25">
      <c r="A334" s="167" t="s">
        <v>583</v>
      </c>
      <c r="B334" s="50">
        <f t="shared" ref="B334:C387" si="387">E334+H334+K334+N334+Q334+T334+W334+Z334+AC334+AF334+AI334+AL334+AO334+AR334+AU334+AX334+BA334+BD334+BG334+BJ334+BM334</f>
        <v>0</v>
      </c>
      <c r="C334" s="50">
        <f t="shared" ref="C334:C386" si="388">F334+I334+L334+O334+R334+U334+X334+AA334+AD334+AG334+AJ334+AM334+AP334+AS334+AV334+AY334+BB334+BE334+BH334+BK334+BN334</f>
        <v>0</v>
      </c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6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6"/>
      <c r="BG334" s="42"/>
      <c r="BH334" s="42"/>
      <c r="BI334" s="46"/>
      <c r="BJ334" s="42"/>
      <c r="BK334" s="42"/>
      <c r="BL334" s="46"/>
      <c r="BM334" s="42"/>
      <c r="BN334" s="42"/>
      <c r="BO334" s="42"/>
    </row>
    <row r="335" spans="1:67" x14ac:dyDescent="0.25">
      <c r="A335" s="167" t="s">
        <v>536</v>
      </c>
      <c r="B335" s="50">
        <f t="shared" si="387"/>
        <v>115.2</v>
      </c>
      <c r="C335" s="50">
        <f t="shared" si="388"/>
        <v>76.741350000000011</v>
      </c>
      <c r="D335" s="42">
        <f t="shared" si="386"/>
        <v>66.61575520833334</v>
      </c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6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>
        <v>115.2</v>
      </c>
      <c r="AY335" s="42">
        <v>76.741350000000011</v>
      </c>
      <c r="AZ335" s="42">
        <f>AY335/AX335*100</f>
        <v>66.61575520833334</v>
      </c>
      <c r="BA335" s="42"/>
      <c r="BB335" s="42"/>
      <c r="BC335" s="42"/>
      <c r="BD335" s="42"/>
      <c r="BE335" s="42"/>
      <c r="BF335" s="46"/>
      <c r="BG335" s="42"/>
      <c r="BH335" s="42"/>
      <c r="BI335" s="46"/>
      <c r="BJ335" s="42"/>
      <c r="BK335" s="42"/>
      <c r="BL335" s="46"/>
      <c r="BM335" s="42"/>
      <c r="BN335" s="42"/>
      <c r="BO335" s="42"/>
    </row>
    <row r="336" spans="1:67" x14ac:dyDescent="0.25">
      <c r="A336" s="167" t="s">
        <v>537</v>
      </c>
      <c r="B336" s="50">
        <f t="shared" si="387"/>
        <v>115.2</v>
      </c>
      <c r="C336" s="50">
        <f t="shared" si="388"/>
        <v>76.467770000000002</v>
      </c>
      <c r="D336" s="42">
        <f t="shared" si="386"/>
        <v>66.378272569444448</v>
      </c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6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>
        <v>115.2</v>
      </c>
      <c r="AY336" s="42">
        <v>76.467770000000002</v>
      </c>
      <c r="AZ336" s="42">
        <f>AY336/AX336*100</f>
        <v>66.378272569444448</v>
      </c>
      <c r="BA336" s="42"/>
      <c r="BB336" s="42"/>
      <c r="BC336" s="42"/>
      <c r="BD336" s="42"/>
      <c r="BE336" s="42"/>
      <c r="BF336" s="46"/>
      <c r="BG336" s="42"/>
      <c r="BH336" s="42"/>
      <c r="BI336" s="46"/>
      <c r="BJ336" s="42"/>
      <c r="BK336" s="42"/>
      <c r="BL336" s="46"/>
      <c r="BM336" s="42"/>
      <c r="BN336" s="42"/>
      <c r="BO336" s="42"/>
    </row>
    <row r="337" spans="1:67" x14ac:dyDescent="0.25">
      <c r="A337" s="167" t="s">
        <v>584</v>
      </c>
      <c r="B337" s="50">
        <f t="shared" si="387"/>
        <v>0</v>
      </c>
      <c r="C337" s="50">
        <f t="shared" si="388"/>
        <v>0</v>
      </c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6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6"/>
      <c r="BG337" s="42"/>
      <c r="BH337" s="42"/>
      <c r="BI337" s="46"/>
      <c r="BJ337" s="42"/>
      <c r="BK337" s="42"/>
      <c r="BL337" s="46"/>
      <c r="BM337" s="42"/>
      <c r="BN337" s="42"/>
      <c r="BO337" s="42"/>
    </row>
    <row r="338" spans="1:67" x14ac:dyDescent="0.25">
      <c r="A338" s="167" t="s">
        <v>343</v>
      </c>
      <c r="B338" s="50">
        <f t="shared" si="387"/>
        <v>288.10000000000002</v>
      </c>
      <c r="C338" s="50">
        <f t="shared" si="388"/>
        <v>186.03474</v>
      </c>
      <c r="D338" s="42">
        <f t="shared" si="386"/>
        <v>64.572974661575827</v>
      </c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6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>
        <v>288.10000000000002</v>
      </c>
      <c r="AY338" s="42">
        <v>186.03474</v>
      </c>
      <c r="AZ338" s="42">
        <f>AY338/AX338*100</f>
        <v>64.572974661575827</v>
      </c>
      <c r="BA338" s="42"/>
      <c r="BB338" s="42"/>
      <c r="BC338" s="42"/>
      <c r="BD338" s="42"/>
      <c r="BE338" s="42"/>
      <c r="BF338" s="46"/>
      <c r="BG338" s="42"/>
      <c r="BH338" s="42"/>
      <c r="BI338" s="46"/>
      <c r="BJ338" s="42"/>
      <c r="BK338" s="42"/>
      <c r="BL338" s="46"/>
      <c r="BM338" s="42"/>
      <c r="BN338" s="42"/>
      <c r="BO338" s="42"/>
    </row>
    <row r="339" spans="1:67" x14ac:dyDescent="0.25">
      <c r="A339" s="167" t="s">
        <v>342</v>
      </c>
      <c r="B339" s="50">
        <f t="shared" si="387"/>
        <v>115.2</v>
      </c>
      <c r="C339" s="50">
        <f t="shared" si="388"/>
        <v>76.582239999999999</v>
      </c>
      <c r="D339" s="42">
        <f t="shared" si="386"/>
        <v>66.47763888888889</v>
      </c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6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>
        <v>115.2</v>
      </c>
      <c r="AY339" s="42">
        <v>76.582239999999999</v>
      </c>
      <c r="AZ339" s="42">
        <f>AY339/AX339*100</f>
        <v>66.47763888888889</v>
      </c>
      <c r="BA339" s="42"/>
      <c r="BB339" s="42"/>
      <c r="BC339" s="42"/>
      <c r="BD339" s="42"/>
      <c r="BE339" s="42"/>
      <c r="BF339" s="46"/>
      <c r="BG339" s="42"/>
      <c r="BH339" s="42"/>
      <c r="BI339" s="46"/>
      <c r="BJ339" s="42"/>
      <c r="BK339" s="42"/>
      <c r="BL339" s="46"/>
      <c r="BM339" s="42"/>
      <c r="BN339" s="42"/>
      <c r="BO339" s="42"/>
    </row>
    <row r="340" spans="1:67" x14ac:dyDescent="0.25">
      <c r="A340" s="167" t="s">
        <v>345</v>
      </c>
      <c r="B340" s="50">
        <f t="shared" si="387"/>
        <v>288.10000000000002</v>
      </c>
      <c r="C340" s="50">
        <f t="shared" si="388"/>
        <v>183.47745999999998</v>
      </c>
      <c r="D340" s="42">
        <f t="shared" si="386"/>
        <v>63.685338424158267</v>
      </c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6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>
        <v>288.10000000000002</v>
      </c>
      <c r="AY340" s="42">
        <v>183.47745999999998</v>
      </c>
      <c r="AZ340" s="42">
        <f>AY340/AX340*100</f>
        <v>63.685338424158267</v>
      </c>
      <c r="BA340" s="42"/>
      <c r="BB340" s="42"/>
      <c r="BC340" s="42"/>
      <c r="BD340" s="42"/>
      <c r="BE340" s="42"/>
      <c r="BF340" s="46"/>
      <c r="BG340" s="42"/>
      <c r="BH340" s="42"/>
      <c r="BI340" s="46"/>
      <c r="BJ340" s="42"/>
      <c r="BK340" s="42"/>
      <c r="BL340" s="46"/>
      <c r="BM340" s="42"/>
      <c r="BN340" s="42"/>
      <c r="BO340" s="42"/>
    </row>
    <row r="341" spans="1:67" x14ac:dyDescent="0.25">
      <c r="A341" s="167" t="s">
        <v>344</v>
      </c>
      <c r="B341" s="50">
        <f t="shared" si="387"/>
        <v>864.7</v>
      </c>
      <c r="C341" s="50">
        <f t="shared" si="388"/>
        <v>568.81456000000003</v>
      </c>
      <c r="D341" s="42">
        <f>C341/B341*100</f>
        <v>65.781723140973753</v>
      </c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6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>
        <v>864.7</v>
      </c>
      <c r="AY341" s="42">
        <v>568.81456000000003</v>
      </c>
      <c r="AZ341" s="42">
        <f>AY341/AX341*100</f>
        <v>65.781723140973753</v>
      </c>
      <c r="BA341" s="42"/>
      <c r="BB341" s="42"/>
      <c r="BC341" s="42"/>
      <c r="BD341" s="42"/>
      <c r="BE341" s="42"/>
      <c r="BF341" s="46"/>
      <c r="BG341" s="42"/>
      <c r="BH341" s="42"/>
      <c r="BI341" s="46"/>
      <c r="BJ341" s="42"/>
      <c r="BK341" s="42"/>
      <c r="BL341" s="46"/>
      <c r="BM341" s="42"/>
      <c r="BN341" s="42"/>
      <c r="BO341" s="42"/>
    </row>
    <row r="342" spans="1:67" s="52" customFormat="1" ht="31.5" x14ac:dyDescent="0.25">
      <c r="A342" s="168" t="s">
        <v>335</v>
      </c>
      <c r="B342" s="134">
        <f t="shared" si="387"/>
        <v>349899.46930000006</v>
      </c>
      <c r="C342" s="134">
        <f t="shared" si="388"/>
        <v>267641.95961999998</v>
      </c>
      <c r="D342" s="49">
        <f t="shared" ref="D342" si="389">C342/B342*100</f>
        <v>76.491101902908753</v>
      </c>
      <c r="E342" s="49">
        <f>SUM(E343:E349)</f>
        <v>53.3</v>
      </c>
      <c r="F342" s="49">
        <f t="shared" ref="F342:BE342" si="390">SUM(F343:F349)</f>
        <v>26.65016</v>
      </c>
      <c r="G342" s="49">
        <f t="shared" si="44"/>
        <v>50.000300187617263</v>
      </c>
      <c r="H342" s="49">
        <f t="shared" si="390"/>
        <v>147.80000000000001</v>
      </c>
      <c r="I342" s="49">
        <f t="shared" si="390"/>
        <v>81.07119999999999</v>
      </c>
      <c r="J342" s="49">
        <f t="shared" si="56"/>
        <v>54.851962110960748</v>
      </c>
      <c r="K342" s="49">
        <f t="shared" si="390"/>
        <v>5181.6000000000004</v>
      </c>
      <c r="L342" s="49">
        <f t="shared" si="390"/>
        <v>3586.1445899999999</v>
      </c>
      <c r="M342" s="49">
        <f t="shared" si="57"/>
        <v>69.209213177396933</v>
      </c>
      <c r="N342" s="49">
        <f t="shared" si="390"/>
        <v>38496.624299999996</v>
      </c>
      <c r="O342" s="49">
        <f t="shared" si="390"/>
        <v>30288.5</v>
      </c>
      <c r="P342" s="49">
        <f t="shared" si="30"/>
        <v>78.678327128023014</v>
      </c>
      <c r="Q342" s="49">
        <f t="shared" si="390"/>
        <v>3943.7</v>
      </c>
      <c r="R342" s="49">
        <f t="shared" si="390"/>
        <v>1801.2217000000001</v>
      </c>
      <c r="S342" s="49">
        <f t="shared" si="45"/>
        <v>45.673395542257275</v>
      </c>
      <c r="T342" s="49">
        <f t="shared" si="390"/>
        <v>232.8</v>
      </c>
      <c r="U342" s="49">
        <f t="shared" si="390"/>
        <v>135.86666</v>
      </c>
      <c r="V342" s="49">
        <f t="shared" si="46"/>
        <v>58.361967353951883</v>
      </c>
      <c r="W342" s="49">
        <f t="shared" si="390"/>
        <v>276196.3</v>
      </c>
      <c r="X342" s="49">
        <f t="shared" si="390"/>
        <v>211312.2</v>
      </c>
      <c r="Y342" s="49">
        <f t="shared" si="58"/>
        <v>76.507976392152983</v>
      </c>
      <c r="Z342" s="49">
        <f t="shared" si="390"/>
        <v>788</v>
      </c>
      <c r="AA342" s="49">
        <f t="shared" si="390"/>
        <v>451.53478000000001</v>
      </c>
      <c r="AB342" s="48">
        <f t="shared" si="376"/>
        <v>57.301368020304565</v>
      </c>
      <c r="AC342" s="49">
        <f t="shared" si="390"/>
        <v>10.7</v>
      </c>
      <c r="AD342" s="49">
        <f t="shared" si="390"/>
        <v>0</v>
      </c>
      <c r="AE342" s="49"/>
      <c r="AF342" s="49">
        <f t="shared" si="390"/>
        <v>394</v>
      </c>
      <c r="AG342" s="49">
        <f t="shared" si="390"/>
        <v>188.82154</v>
      </c>
      <c r="AH342" s="49">
        <f t="shared" si="390"/>
        <v>47.924248730964472</v>
      </c>
      <c r="AI342" s="49">
        <f t="shared" si="390"/>
        <v>297.39999999999998</v>
      </c>
      <c r="AJ342" s="49">
        <f t="shared" si="390"/>
        <v>150.66800000000001</v>
      </c>
      <c r="AK342" s="49">
        <f t="shared" si="390"/>
        <v>50.661735036987231</v>
      </c>
      <c r="AL342" s="49">
        <f t="shared" si="390"/>
        <v>394</v>
      </c>
      <c r="AM342" s="49">
        <f t="shared" si="390"/>
        <v>178.43948999999998</v>
      </c>
      <c r="AN342" s="49">
        <f t="shared" si="390"/>
        <v>45.289210659898472</v>
      </c>
      <c r="AO342" s="49">
        <f t="shared" si="390"/>
        <v>394</v>
      </c>
      <c r="AP342" s="49">
        <f t="shared" ref="AP342" si="391">SUM(AP343:AP349)</f>
        <v>73.561229999999995</v>
      </c>
      <c r="AQ342" s="49">
        <f t="shared" si="390"/>
        <v>18.670362944162434</v>
      </c>
      <c r="AR342" s="49">
        <f t="shared" si="390"/>
        <v>1609.9449999999999</v>
      </c>
      <c r="AS342" s="49">
        <f t="shared" si="390"/>
        <v>1221.4000000000001</v>
      </c>
      <c r="AT342" s="49">
        <f t="shared" si="63"/>
        <v>75.865945731065352</v>
      </c>
      <c r="AU342" s="49">
        <f t="shared" si="390"/>
        <v>0</v>
      </c>
      <c r="AV342" s="49">
        <f t="shared" ref="AV342" si="392">SUM(AV343:AV349)</f>
        <v>0</v>
      </c>
      <c r="AW342" s="49">
        <f t="shared" si="390"/>
        <v>0</v>
      </c>
      <c r="AX342" s="49">
        <f t="shared" si="390"/>
        <v>1555.7000000000003</v>
      </c>
      <c r="AY342" s="49">
        <f t="shared" si="390"/>
        <v>958.02197000000001</v>
      </c>
      <c r="AZ342" s="48">
        <f t="shared" ref="AZ342:AZ350" si="393">AY342/AX342*100</f>
        <v>61.581408369222842</v>
      </c>
      <c r="BA342" s="49">
        <f t="shared" si="390"/>
        <v>19295.7</v>
      </c>
      <c r="BB342" s="49">
        <f t="shared" si="390"/>
        <v>17098.650000000001</v>
      </c>
      <c r="BC342" s="49">
        <f t="shared" si="35"/>
        <v>88.613784418290081</v>
      </c>
      <c r="BD342" s="49">
        <f t="shared" si="390"/>
        <v>785.9</v>
      </c>
      <c r="BE342" s="49">
        <f t="shared" si="390"/>
        <v>36.875</v>
      </c>
      <c r="BF342" s="49">
        <f t="shared" si="380"/>
        <v>4.6920727827967941</v>
      </c>
      <c r="BG342" s="49">
        <f t="shared" ref="BG342" si="394">SUM(BG343:BG349)</f>
        <v>2.8</v>
      </c>
      <c r="BH342" s="49">
        <f t="shared" ref="BH342" si="395">SUM(BH343:BH349)</f>
        <v>2.8</v>
      </c>
      <c r="BI342" s="49">
        <f t="shared" ref="BI342:BI343" si="396">BH342/BG342*100</f>
        <v>100</v>
      </c>
      <c r="BJ342" s="49"/>
      <c r="BK342" s="49"/>
      <c r="BL342" s="49"/>
      <c r="BM342" s="49">
        <f>SUM(BM343:BM349)</f>
        <v>119.2</v>
      </c>
      <c r="BN342" s="49">
        <f>SUM(BN343:BN349)</f>
        <v>49.533300000000004</v>
      </c>
      <c r="BO342" s="49">
        <f>BN342/BM342*100</f>
        <v>41.554781879194636</v>
      </c>
    </row>
    <row r="343" spans="1:67" ht="17.25" customHeight="1" x14ac:dyDescent="0.25">
      <c r="A343" s="167" t="s">
        <v>277</v>
      </c>
      <c r="B343" s="50">
        <f t="shared" si="387"/>
        <v>348343.76930000004</v>
      </c>
      <c r="C343" s="50">
        <f t="shared" si="388"/>
        <v>266683.93764999998</v>
      </c>
      <c r="D343" s="46">
        <f t="shared" si="0"/>
        <v>76.557688454110647</v>
      </c>
      <c r="E343" s="46">
        <v>53.3</v>
      </c>
      <c r="F343" s="46">
        <v>26.65016</v>
      </c>
      <c r="G343" s="46">
        <f t="shared" si="44"/>
        <v>50.000300187617263</v>
      </c>
      <c r="H343" s="46">
        <v>147.80000000000001</v>
      </c>
      <c r="I343" s="46">
        <v>81.07119999999999</v>
      </c>
      <c r="J343" s="46">
        <f t="shared" si="56"/>
        <v>54.851962110960748</v>
      </c>
      <c r="K343" s="46">
        <v>5181.6000000000004</v>
      </c>
      <c r="L343" s="46">
        <v>3586.1445899999999</v>
      </c>
      <c r="M343" s="46">
        <f t="shared" si="57"/>
        <v>69.209213177396933</v>
      </c>
      <c r="N343" s="46">
        <v>38496.624299999996</v>
      </c>
      <c r="O343" s="46">
        <v>30288.5</v>
      </c>
      <c r="P343" s="46">
        <f t="shared" si="30"/>
        <v>78.678327128023014</v>
      </c>
      <c r="Q343" s="46">
        <v>3943.7</v>
      </c>
      <c r="R343" s="46">
        <v>1801.2217000000001</v>
      </c>
      <c r="S343" s="46">
        <f t="shared" si="45"/>
        <v>45.673395542257275</v>
      </c>
      <c r="T343" s="46">
        <v>232.8</v>
      </c>
      <c r="U343" s="46">
        <v>135.86666</v>
      </c>
      <c r="V343" s="46">
        <f t="shared" si="46"/>
        <v>58.361967353951883</v>
      </c>
      <c r="W343" s="46">
        <v>276196.3</v>
      </c>
      <c r="X343" s="46">
        <v>211312.2</v>
      </c>
      <c r="Y343" s="46">
        <f t="shared" si="58"/>
        <v>76.507976392152983</v>
      </c>
      <c r="Z343" s="46">
        <v>788</v>
      </c>
      <c r="AA343" s="46">
        <v>451.53478000000001</v>
      </c>
      <c r="AB343" s="42">
        <f t="shared" si="376"/>
        <v>57.301368020304565</v>
      </c>
      <c r="AC343" s="46">
        <v>10.7</v>
      </c>
      <c r="AD343" s="46"/>
      <c r="AE343" s="46"/>
      <c r="AF343" s="46">
        <v>394</v>
      </c>
      <c r="AG343" s="46">
        <v>188.82154</v>
      </c>
      <c r="AH343" s="46">
        <f t="shared" si="59"/>
        <v>47.924248730964472</v>
      </c>
      <c r="AI343" s="46">
        <v>297.39999999999998</v>
      </c>
      <c r="AJ343" s="46">
        <v>150.66800000000001</v>
      </c>
      <c r="AK343" s="46">
        <f t="shared" si="60"/>
        <v>50.661735036987231</v>
      </c>
      <c r="AL343" s="46">
        <v>394</v>
      </c>
      <c r="AM343" s="46">
        <v>178.43948999999998</v>
      </c>
      <c r="AN343" s="46">
        <f t="shared" si="61"/>
        <v>45.289210659898472</v>
      </c>
      <c r="AO343" s="46">
        <v>394</v>
      </c>
      <c r="AP343" s="46">
        <v>73.561229999999995</v>
      </c>
      <c r="AQ343" s="46">
        <f t="shared" si="62"/>
        <v>18.670362944162434</v>
      </c>
      <c r="AR343" s="46">
        <v>1609.9449999999999</v>
      </c>
      <c r="AS343" s="46">
        <v>1221.4000000000001</v>
      </c>
      <c r="AT343" s="46">
        <f t="shared" si="63"/>
        <v>75.865945731065352</v>
      </c>
      <c r="AU343" s="46">
        <v>0</v>
      </c>
      <c r="AV343" s="46">
        <v>0</v>
      </c>
      <c r="AW343" s="46"/>
      <c r="AX343" s="46"/>
      <c r="AY343" s="46"/>
      <c r="AZ343" s="42"/>
      <c r="BA343" s="46">
        <v>19295.7</v>
      </c>
      <c r="BB343" s="46">
        <v>17098.650000000001</v>
      </c>
      <c r="BC343" s="46">
        <f t="shared" si="35"/>
        <v>88.613784418290081</v>
      </c>
      <c r="BD343" s="46">
        <v>785.9</v>
      </c>
      <c r="BE343" s="46">
        <v>36.875</v>
      </c>
      <c r="BF343" s="46">
        <f t="shared" si="380"/>
        <v>4.6920727827967941</v>
      </c>
      <c r="BG343" s="46">
        <v>2.8</v>
      </c>
      <c r="BH343" s="46">
        <v>2.8</v>
      </c>
      <c r="BI343" s="46">
        <f t="shared" si="396"/>
        <v>100</v>
      </c>
      <c r="BJ343" s="46"/>
      <c r="BK343" s="46"/>
      <c r="BL343" s="46"/>
      <c r="BM343" s="46">
        <v>119.2</v>
      </c>
      <c r="BN343" s="46">
        <v>49.533300000000004</v>
      </c>
      <c r="BO343" s="46">
        <f>BN343/BM343*100</f>
        <v>41.554781879194636</v>
      </c>
    </row>
    <row r="344" spans="1:67" x14ac:dyDescent="0.25">
      <c r="A344" s="167" t="s">
        <v>540</v>
      </c>
      <c r="B344" s="50">
        <f t="shared" si="387"/>
        <v>288.10000000000002</v>
      </c>
      <c r="C344" s="50">
        <f t="shared" si="388"/>
        <v>192.14328</v>
      </c>
      <c r="D344" s="42">
        <f t="shared" ref="D344:D349" si="397">C344/B344*100</f>
        <v>66.693259284970495</v>
      </c>
      <c r="E344" s="42"/>
      <c r="F344" s="42"/>
      <c r="G344" s="42"/>
      <c r="H344" s="42"/>
      <c r="I344" s="42"/>
      <c r="J344" s="46"/>
      <c r="K344" s="42"/>
      <c r="L344" s="42"/>
      <c r="M344" s="46"/>
      <c r="N344" s="42"/>
      <c r="O344" s="42"/>
      <c r="P344" s="46"/>
      <c r="Q344" s="42"/>
      <c r="R344" s="42"/>
      <c r="S344" s="42"/>
      <c r="T344" s="42"/>
      <c r="U344" s="42"/>
      <c r="V344" s="46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6"/>
      <c r="AU344" s="42"/>
      <c r="AV344" s="42"/>
      <c r="AW344" s="42"/>
      <c r="AX344" s="42">
        <v>288.10000000000002</v>
      </c>
      <c r="AY344" s="42">
        <v>192.14328</v>
      </c>
      <c r="AZ344" s="42">
        <f t="shared" si="393"/>
        <v>66.693259284970495</v>
      </c>
      <c r="BA344" s="42"/>
      <c r="BB344" s="42"/>
      <c r="BC344" s="46"/>
      <c r="BD344" s="42"/>
      <c r="BE344" s="42"/>
      <c r="BF344" s="46"/>
      <c r="BG344" s="42"/>
      <c r="BH344" s="42"/>
      <c r="BI344" s="46"/>
      <c r="BJ344" s="42"/>
      <c r="BK344" s="42"/>
      <c r="BL344" s="46"/>
      <c r="BM344" s="42"/>
      <c r="BN344" s="42"/>
      <c r="BO344" s="42"/>
    </row>
    <row r="345" spans="1:67" x14ac:dyDescent="0.25">
      <c r="A345" s="167" t="s">
        <v>541</v>
      </c>
      <c r="B345" s="50">
        <f t="shared" si="387"/>
        <v>288.10000000000002</v>
      </c>
      <c r="C345" s="50">
        <f t="shared" si="388"/>
        <v>159.54785999999999</v>
      </c>
      <c r="D345" s="42">
        <f t="shared" si="397"/>
        <v>55.379333564734459</v>
      </c>
      <c r="E345" s="42"/>
      <c r="F345" s="42"/>
      <c r="G345" s="42"/>
      <c r="H345" s="42"/>
      <c r="I345" s="42"/>
      <c r="J345" s="46"/>
      <c r="K345" s="42"/>
      <c r="L345" s="42"/>
      <c r="M345" s="46"/>
      <c r="N345" s="42"/>
      <c r="O345" s="42"/>
      <c r="P345" s="46"/>
      <c r="Q345" s="42"/>
      <c r="R345" s="42"/>
      <c r="S345" s="42"/>
      <c r="T345" s="42"/>
      <c r="U345" s="42"/>
      <c r="V345" s="46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6"/>
      <c r="AU345" s="42"/>
      <c r="AV345" s="42"/>
      <c r="AW345" s="42"/>
      <c r="AX345" s="42">
        <v>288.10000000000002</v>
      </c>
      <c r="AY345" s="42">
        <v>159.54785999999999</v>
      </c>
      <c r="AZ345" s="42">
        <f t="shared" si="393"/>
        <v>55.379333564734459</v>
      </c>
      <c r="BA345" s="42"/>
      <c r="BB345" s="42"/>
      <c r="BC345" s="46"/>
      <c r="BD345" s="42"/>
      <c r="BE345" s="42"/>
      <c r="BF345" s="46"/>
      <c r="BG345" s="42"/>
      <c r="BH345" s="42"/>
      <c r="BI345" s="46"/>
      <c r="BJ345" s="42"/>
      <c r="BK345" s="42"/>
      <c r="BL345" s="46"/>
      <c r="BM345" s="42"/>
      <c r="BN345" s="42"/>
      <c r="BO345" s="42"/>
    </row>
    <row r="346" spans="1:67" x14ac:dyDescent="0.25">
      <c r="A346" s="167" t="s">
        <v>223</v>
      </c>
      <c r="B346" s="50">
        <f t="shared" si="387"/>
        <v>288.10000000000002</v>
      </c>
      <c r="C346" s="50">
        <f t="shared" si="388"/>
        <v>162.39524</v>
      </c>
      <c r="D346" s="42">
        <f t="shared" si="397"/>
        <v>56.367664005553621</v>
      </c>
      <c r="E346" s="42"/>
      <c r="F346" s="42"/>
      <c r="G346" s="42"/>
      <c r="H346" s="42"/>
      <c r="I346" s="42"/>
      <c r="J346" s="46"/>
      <c r="K346" s="42"/>
      <c r="L346" s="42"/>
      <c r="M346" s="46"/>
      <c r="N346" s="42"/>
      <c r="O346" s="42"/>
      <c r="P346" s="46"/>
      <c r="Q346" s="42"/>
      <c r="R346" s="42"/>
      <c r="S346" s="42"/>
      <c r="T346" s="42"/>
      <c r="U346" s="42"/>
      <c r="V346" s="46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6"/>
      <c r="AU346" s="42"/>
      <c r="AV346" s="42"/>
      <c r="AW346" s="42"/>
      <c r="AX346" s="42">
        <v>288.10000000000002</v>
      </c>
      <c r="AY346" s="42">
        <v>162.39524</v>
      </c>
      <c r="AZ346" s="42">
        <f t="shared" si="393"/>
        <v>56.367664005553621</v>
      </c>
      <c r="BA346" s="42"/>
      <c r="BB346" s="42"/>
      <c r="BC346" s="46"/>
      <c r="BD346" s="42"/>
      <c r="BE346" s="42"/>
      <c r="BF346" s="46"/>
      <c r="BG346" s="42"/>
      <c r="BH346" s="42"/>
      <c r="BI346" s="46"/>
      <c r="BJ346" s="42"/>
      <c r="BK346" s="42"/>
      <c r="BL346" s="46"/>
      <c r="BM346" s="42"/>
      <c r="BN346" s="42"/>
      <c r="BO346" s="42"/>
    </row>
    <row r="347" spans="1:67" x14ac:dyDescent="0.25">
      <c r="A347" s="167" t="s">
        <v>544</v>
      </c>
      <c r="B347" s="50">
        <f t="shared" si="387"/>
        <v>115.2</v>
      </c>
      <c r="C347" s="50">
        <f t="shared" si="388"/>
        <v>71.175300000000007</v>
      </c>
      <c r="D347" s="42">
        <f t="shared" si="397"/>
        <v>61.784114583333341</v>
      </c>
      <c r="E347" s="42"/>
      <c r="F347" s="42"/>
      <c r="G347" s="42"/>
      <c r="H347" s="42"/>
      <c r="I347" s="42"/>
      <c r="J347" s="46"/>
      <c r="K347" s="42"/>
      <c r="L347" s="42"/>
      <c r="M347" s="46"/>
      <c r="N347" s="42"/>
      <c r="O347" s="42"/>
      <c r="P347" s="46"/>
      <c r="Q347" s="42"/>
      <c r="R347" s="42"/>
      <c r="S347" s="42"/>
      <c r="T347" s="42"/>
      <c r="U347" s="42"/>
      <c r="V347" s="46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6"/>
      <c r="AU347" s="42"/>
      <c r="AV347" s="42"/>
      <c r="AW347" s="42"/>
      <c r="AX347" s="42">
        <v>115.2</v>
      </c>
      <c r="AY347" s="42">
        <v>71.175300000000007</v>
      </c>
      <c r="AZ347" s="42">
        <f t="shared" si="393"/>
        <v>61.784114583333341</v>
      </c>
      <c r="BA347" s="42"/>
      <c r="BB347" s="42"/>
      <c r="BC347" s="46"/>
      <c r="BD347" s="42"/>
      <c r="BE347" s="42"/>
      <c r="BF347" s="46"/>
      <c r="BG347" s="42"/>
      <c r="BH347" s="42"/>
      <c r="BI347" s="46"/>
      <c r="BJ347" s="42"/>
      <c r="BK347" s="42"/>
      <c r="BL347" s="46"/>
      <c r="BM347" s="42"/>
      <c r="BN347" s="42"/>
      <c r="BO347" s="42"/>
    </row>
    <row r="348" spans="1:67" x14ac:dyDescent="0.25">
      <c r="A348" s="167" t="s">
        <v>542</v>
      </c>
      <c r="B348" s="50">
        <f t="shared" si="387"/>
        <v>288.10000000000002</v>
      </c>
      <c r="C348" s="50">
        <f t="shared" si="388"/>
        <v>173.05947</v>
      </c>
      <c r="D348" s="42">
        <f t="shared" si="397"/>
        <v>60.069236376258239</v>
      </c>
      <c r="E348" s="42"/>
      <c r="F348" s="42"/>
      <c r="G348" s="42"/>
      <c r="H348" s="42"/>
      <c r="I348" s="42"/>
      <c r="J348" s="46"/>
      <c r="K348" s="42"/>
      <c r="L348" s="42"/>
      <c r="M348" s="46"/>
      <c r="N348" s="42"/>
      <c r="O348" s="42"/>
      <c r="P348" s="46"/>
      <c r="Q348" s="42"/>
      <c r="R348" s="42"/>
      <c r="S348" s="42"/>
      <c r="T348" s="42"/>
      <c r="U348" s="42"/>
      <c r="V348" s="46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6"/>
      <c r="AU348" s="42"/>
      <c r="AV348" s="42"/>
      <c r="AW348" s="42"/>
      <c r="AX348" s="42">
        <v>288.10000000000002</v>
      </c>
      <c r="AY348" s="42">
        <v>173.05947</v>
      </c>
      <c r="AZ348" s="42">
        <f t="shared" si="393"/>
        <v>60.069236376258239</v>
      </c>
      <c r="BA348" s="42"/>
      <c r="BB348" s="42"/>
      <c r="BC348" s="46"/>
      <c r="BD348" s="42"/>
      <c r="BE348" s="42"/>
      <c r="BF348" s="46"/>
      <c r="BG348" s="42"/>
      <c r="BH348" s="42"/>
      <c r="BI348" s="46"/>
      <c r="BJ348" s="42"/>
      <c r="BK348" s="42"/>
      <c r="BL348" s="46"/>
      <c r="BM348" s="42"/>
      <c r="BN348" s="42"/>
      <c r="BO348" s="42"/>
    </row>
    <row r="349" spans="1:67" x14ac:dyDescent="0.25">
      <c r="A349" s="167" t="s">
        <v>543</v>
      </c>
      <c r="B349" s="50">
        <f t="shared" si="387"/>
        <v>288.10000000000002</v>
      </c>
      <c r="C349" s="50">
        <f t="shared" si="388"/>
        <v>199.70081999999999</v>
      </c>
      <c r="D349" s="42">
        <f t="shared" si="397"/>
        <v>69.316494272821927</v>
      </c>
      <c r="E349" s="42"/>
      <c r="F349" s="42"/>
      <c r="G349" s="42"/>
      <c r="H349" s="42"/>
      <c r="I349" s="42"/>
      <c r="J349" s="46"/>
      <c r="K349" s="42"/>
      <c r="L349" s="42"/>
      <c r="M349" s="46"/>
      <c r="N349" s="42"/>
      <c r="O349" s="42"/>
      <c r="P349" s="46"/>
      <c r="Q349" s="42"/>
      <c r="R349" s="42"/>
      <c r="S349" s="42"/>
      <c r="T349" s="42"/>
      <c r="U349" s="42"/>
      <c r="V349" s="46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6"/>
      <c r="AU349" s="42"/>
      <c r="AV349" s="42"/>
      <c r="AW349" s="42"/>
      <c r="AX349" s="42">
        <v>288.10000000000002</v>
      </c>
      <c r="AY349" s="42">
        <v>199.70081999999999</v>
      </c>
      <c r="AZ349" s="42">
        <f t="shared" si="393"/>
        <v>69.316494272821927</v>
      </c>
      <c r="BA349" s="42"/>
      <c r="BB349" s="42"/>
      <c r="BC349" s="46"/>
      <c r="BD349" s="42"/>
      <c r="BE349" s="42"/>
      <c r="BF349" s="46"/>
      <c r="BG349" s="42"/>
      <c r="BH349" s="42"/>
      <c r="BI349" s="46"/>
      <c r="BJ349" s="42"/>
      <c r="BK349" s="42"/>
      <c r="BL349" s="46"/>
      <c r="BM349" s="42"/>
      <c r="BN349" s="42"/>
      <c r="BO349" s="42"/>
    </row>
    <row r="350" spans="1:67" s="52" customFormat="1" ht="31.5" x14ac:dyDescent="0.25">
      <c r="A350" s="168" t="s">
        <v>336</v>
      </c>
      <c r="B350" s="134">
        <f t="shared" si="387"/>
        <v>144849.67020000002</v>
      </c>
      <c r="C350" s="134">
        <f t="shared" si="388"/>
        <v>104987.96828999999</v>
      </c>
      <c r="D350" s="49">
        <f t="shared" ref="D350" si="398">C350/B350*100</f>
        <v>72.480640201001961</v>
      </c>
      <c r="E350" s="49">
        <f>SUM(E351:E357)</f>
        <v>342.3</v>
      </c>
      <c r="F350" s="49">
        <f t="shared" ref="F350:BE350" si="399">SUM(F351:F357)</f>
        <v>227.16666000000001</v>
      </c>
      <c r="G350" s="49">
        <f t="shared" si="44"/>
        <v>66.364785276073619</v>
      </c>
      <c r="H350" s="49">
        <f t="shared" si="399"/>
        <v>50</v>
      </c>
      <c r="I350" s="49">
        <f t="shared" si="399"/>
        <v>29.539390000000001</v>
      </c>
      <c r="J350" s="49">
        <f t="shared" si="56"/>
        <v>59.078779999999995</v>
      </c>
      <c r="K350" s="49">
        <f t="shared" si="399"/>
        <v>576.5</v>
      </c>
      <c r="L350" s="49">
        <f t="shared" si="399"/>
        <v>383.44974999999999</v>
      </c>
      <c r="M350" s="49">
        <f t="shared" si="57"/>
        <v>66.513399826539469</v>
      </c>
      <c r="N350" s="49">
        <f t="shared" si="399"/>
        <v>17109.350200000001</v>
      </c>
      <c r="O350" s="49">
        <f t="shared" si="399"/>
        <v>12799.851550000001</v>
      </c>
      <c r="P350" s="49">
        <f t="shared" si="30"/>
        <v>74.812026175020961</v>
      </c>
      <c r="Q350" s="49">
        <f t="shared" si="399"/>
        <v>1976.8</v>
      </c>
      <c r="R350" s="49">
        <f t="shared" si="399"/>
        <v>1215.4934599999999</v>
      </c>
      <c r="S350" s="49">
        <f t="shared" si="45"/>
        <v>61.487933023067576</v>
      </c>
      <c r="T350" s="49">
        <f t="shared" si="399"/>
        <v>58.7</v>
      </c>
      <c r="U350" s="49">
        <f t="shared" si="399"/>
        <v>25.906009999999998</v>
      </c>
      <c r="V350" s="49">
        <f t="shared" si="46"/>
        <v>44.132896081771719</v>
      </c>
      <c r="W350" s="49">
        <f t="shared" si="399"/>
        <v>112412.9</v>
      </c>
      <c r="X350" s="49">
        <f t="shared" si="399"/>
        <v>82245.344459999993</v>
      </c>
      <c r="Y350" s="49">
        <f t="shared" si="58"/>
        <v>73.163617752055146</v>
      </c>
      <c r="Z350" s="49">
        <f t="shared" si="399"/>
        <v>394</v>
      </c>
      <c r="AA350" s="49">
        <f t="shared" si="399"/>
        <v>236.08798999999999</v>
      </c>
      <c r="AB350" s="48">
        <f t="shared" si="376"/>
        <v>59.920809644670051</v>
      </c>
      <c r="AC350" s="49">
        <f t="shared" si="399"/>
        <v>0</v>
      </c>
      <c r="AD350" s="49">
        <f t="shared" si="399"/>
        <v>0</v>
      </c>
      <c r="AE350" s="49">
        <f t="shared" si="399"/>
        <v>0</v>
      </c>
      <c r="AF350" s="49">
        <f t="shared" si="399"/>
        <v>394</v>
      </c>
      <c r="AG350" s="49">
        <f t="shared" si="399"/>
        <v>281.94155000000001</v>
      </c>
      <c r="AH350" s="49">
        <f t="shared" si="399"/>
        <v>71.558769035533004</v>
      </c>
      <c r="AI350" s="49">
        <f t="shared" si="399"/>
        <v>656.7</v>
      </c>
      <c r="AJ350" s="49">
        <f t="shared" si="399"/>
        <v>363.41140000000001</v>
      </c>
      <c r="AK350" s="49">
        <f t="shared" si="399"/>
        <v>55.339028475711892</v>
      </c>
      <c r="AL350" s="49">
        <f t="shared" si="399"/>
        <v>394</v>
      </c>
      <c r="AM350" s="49">
        <f t="shared" si="399"/>
        <v>291.97871999999995</v>
      </c>
      <c r="AN350" s="49">
        <f t="shared" si="399"/>
        <v>74.10627411167512</v>
      </c>
      <c r="AO350" s="49">
        <f t="shared" si="399"/>
        <v>394</v>
      </c>
      <c r="AP350" s="49">
        <f t="shared" ref="AP350" si="400">SUM(AP351:AP357)</f>
        <v>287.70116999999999</v>
      </c>
      <c r="AQ350" s="49">
        <f t="shared" si="399"/>
        <v>73.020601522842625</v>
      </c>
      <c r="AR350" s="49">
        <f t="shared" si="399"/>
        <v>578.12</v>
      </c>
      <c r="AS350" s="49">
        <f t="shared" si="399"/>
        <v>436.2</v>
      </c>
      <c r="AT350" s="49">
        <f t="shared" si="63"/>
        <v>75.451463364007466</v>
      </c>
      <c r="AU350" s="49">
        <f t="shared" si="399"/>
        <v>0</v>
      </c>
      <c r="AV350" s="49">
        <f t="shared" ref="AV350" si="401">SUM(AV351:AV357)</f>
        <v>0</v>
      </c>
      <c r="AW350" s="49">
        <f t="shared" si="399"/>
        <v>0</v>
      </c>
      <c r="AX350" s="49">
        <f t="shared" si="399"/>
        <v>806.6</v>
      </c>
      <c r="AY350" s="49">
        <f t="shared" si="399"/>
        <v>521.33788000000004</v>
      </c>
      <c r="AZ350" s="48">
        <f t="shared" si="393"/>
        <v>64.634004463178769</v>
      </c>
      <c r="BA350" s="49">
        <f t="shared" si="399"/>
        <v>8505.9</v>
      </c>
      <c r="BB350" s="49">
        <f t="shared" si="399"/>
        <v>5572.56</v>
      </c>
      <c r="BC350" s="49">
        <f t="shared" si="35"/>
        <v>65.514054950093467</v>
      </c>
      <c r="BD350" s="49">
        <f t="shared" si="399"/>
        <v>149.69999999999999</v>
      </c>
      <c r="BE350" s="49">
        <f t="shared" si="399"/>
        <v>44.25</v>
      </c>
      <c r="BF350" s="49">
        <f t="shared" si="380"/>
        <v>29.559118236472948</v>
      </c>
      <c r="BG350" s="49">
        <f t="shared" ref="BG350" si="402">SUM(BG351:BG357)</f>
        <v>1.4</v>
      </c>
      <c r="BH350" s="49">
        <f t="shared" ref="BH350" si="403">SUM(BH351:BH357)</f>
        <v>1.4</v>
      </c>
      <c r="BI350" s="49">
        <f t="shared" ref="BI350:BI351" si="404">BH350/BG350*100</f>
        <v>100</v>
      </c>
      <c r="BJ350" s="49"/>
      <c r="BK350" s="49"/>
      <c r="BL350" s="49"/>
      <c r="BM350" s="49">
        <f>SUM(BM351:BM358)</f>
        <v>48.7</v>
      </c>
      <c r="BN350" s="49">
        <f>SUM(BN351:BN358)</f>
        <v>24.348299999999998</v>
      </c>
      <c r="BO350" s="49">
        <f t="shared" ref="BO350:BO351" si="405">BN350/BM350*100</f>
        <v>49.996509240246404</v>
      </c>
    </row>
    <row r="351" spans="1:67" x14ac:dyDescent="0.25">
      <c r="A351" s="167" t="s">
        <v>276</v>
      </c>
      <c r="B351" s="50">
        <f t="shared" si="387"/>
        <v>144043.07020000002</v>
      </c>
      <c r="C351" s="50">
        <f t="shared" si="388"/>
        <v>104466.63040999998</v>
      </c>
      <c r="D351" s="46">
        <f t="shared" si="0"/>
        <v>72.524579117170177</v>
      </c>
      <c r="E351" s="46">
        <v>342.3</v>
      </c>
      <c r="F351" s="46">
        <v>227.16666000000001</v>
      </c>
      <c r="G351" s="46">
        <f t="shared" si="44"/>
        <v>66.364785276073619</v>
      </c>
      <c r="H351" s="46">
        <v>50</v>
      </c>
      <c r="I351" s="46">
        <v>29.539390000000001</v>
      </c>
      <c r="J351" s="46">
        <f t="shared" si="56"/>
        <v>59.078779999999995</v>
      </c>
      <c r="K351" s="46">
        <v>576.5</v>
      </c>
      <c r="L351" s="46">
        <v>383.44974999999999</v>
      </c>
      <c r="M351" s="46">
        <f t="shared" si="57"/>
        <v>66.513399826539469</v>
      </c>
      <c r="N351" s="46">
        <v>17109.350200000001</v>
      </c>
      <c r="O351" s="46">
        <v>12799.851550000001</v>
      </c>
      <c r="P351" s="46">
        <f t="shared" si="30"/>
        <v>74.812026175020961</v>
      </c>
      <c r="Q351" s="46">
        <v>1976.8</v>
      </c>
      <c r="R351" s="46">
        <v>1215.4934599999999</v>
      </c>
      <c r="S351" s="46">
        <f t="shared" si="45"/>
        <v>61.487933023067576</v>
      </c>
      <c r="T351" s="46">
        <v>58.7</v>
      </c>
      <c r="U351" s="46">
        <v>25.906009999999998</v>
      </c>
      <c r="V351" s="46">
        <f t="shared" si="46"/>
        <v>44.132896081771719</v>
      </c>
      <c r="W351" s="46">
        <v>112412.9</v>
      </c>
      <c r="X351" s="46">
        <v>82245.344459999993</v>
      </c>
      <c r="Y351" s="46">
        <f t="shared" si="58"/>
        <v>73.163617752055146</v>
      </c>
      <c r="Z351" s="46">
        <v>394</v>
      </c>
      <c r="AA351" s="46">
        <v>236.08798999999999</v>
      </c>
      <c r="AB351" s="42">
        <f t="shared" si="376"/>
        <v>59.920809644670051</v>
      </c>
      <c r="AC351" s="46"/>
      <c r="AD351" s="46"/>
      <c r="AE351" s="46"/>
      <c r="AF351" s="46">
        <v>394</v>
      </c>
      <c r="AG351" s="46">
        <v>281.94155000000001</v>
      </c>
      <c r="AH351" s="46">
        <f t="shared" si="59"/>
        <v>71.558769035533004</v>
      </c>
      <c r="AI351" s="46">
        <v>656.7</v>
      </c>
      <c r="AJ351" s="46">
        <v>363.41140000000001</v>
      </c>
      <c r="AK351" s="46">
        <f t="shared" si="60"/>
        <v>55.339028475711892</v>
      </c>
      <c r="AL351" s="46">
        <v>394</v>
      </c>
      <c r="AM351" s="46">
        <v>291.97871999999995</v>
      </c>
      <c r="AN351" s="46">
        <f t="shared" si="61"/>
        <v>74.10627411167512</v>
      </c>
      <c r="AO351" s="46">
        <v>394</v>
      </c>
      <c r="AP351" s="46">
        <v>287.70116999999999</v>
      </c>
      <c r="AQ351" s="46">
        <f t="shared" si="62"/>
        <v>73.020601522842625</v>
      </c>
      <c r="AR351" s="46">
        <v>578.12</v>
      </c>
      <c r="AS351" s="46">
        <v>436.2</v>
      </c>
      <c r="AT351" s="46">
        <f t="shared" si="63"/>
        <v>75.451463364007466</v>
      </c>
      <c r="AU351" s="46">
        <v>0</v>
      </c>
      <c r="AV351" s="46">
        <v>0</v>
      </c>
      <c r="AW351" s="46"/>
      <c r="AX351" s="46"/>
      <c r="AY351" s="46"/>
      <c r="AZ351" s="42"/>
      <c r="BA351" s="46">
        <v>8505.9</v>
      </c>
      <c r="BB351" s="46">
        <v>5572.56</v>
      </c>
      <c r="BC351" s="46">
        <f t="shared" si="35"/>
        <v>65.514054950093467</v>
      </c>
      <c r="BD351" s="46">
        <v>149.69999999999999</v>
      </c>
      <c r="BE351" s="46">
        <v>44.25</v>
      </c>
      <c r="BF351" s="46">
        <f t="shared" si="380"/>
        <v>29.559118236472948</v>
      </c>
      <c r="BG351" s="46">
        <v>1.4</v>
      </c>
      <c r="BH351" s="46">
        <v>1.4</v>
      </c>
      <c r="BI351" s="46">
        <f t="shared" si="404"/>
        <v>100</v>
      </c>
      <c r="BJ351" s="46"/>
      <c r="BK351" s="46"/>
      <c r="BL351" s="46"/>
      <c r="BM351" s="46">
        <v>48.7</v>
      </c>
      <c r="BN351" s="46">
        <v>24.348299999999998</v>
      </c>
      <c r="BO351" s="46">
        <f t="shared" si="405"/>
        <v>49.996509240246404</v>
      </c>
    </row>
    <row r="352" spans="1:67" x14ac:dyDescent="0.25">
      <c r="A352" s="167" t="s">
        <v>586</v>
      </c>
      <c r="B352" s="50">
        <f t="shared" si="387"/>
        <v>0</v>
      </c>
      <c r="C352" s="50">
        <f t="shared" si="388"/>
        <v>0</v>
      </c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6"/>
      <c r="W352" s="42"/>
      <c r="X352" s="42"/>
      <c r="Y352" s="46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6"/>
      <c r="AU352" s="42"/>
      <c r="AV352" s="42"/>
      <c r="AW352" s="42"/>
      <c r="AX352" s="42"/>
      <c r="AY352" s="42"/>
      <c r="AZ352" s="42"/>
      <c r="BA352" s="42"/>
      <c r="BB352" s="42"/>
      <c r="BC352" s="46"/>
      <c r="BD352" s="42"/>
      <c r="BE352" s="42"/>
      <c r="BF352" s="46"/>
      <c r="BG352" s="42"/>
      <c r="BH352" s="42"/>
      <c r="BI352" s="46"/>
      <c r="BJ352" s="42"/>
      <c r="BK352" s="42"/>
      <c r="BL352" s="46"/>
      <c r="BM352" s="42"/>
      <c r="BN352" s="42"/>
      <c r="BO352" s="46"/>
    </row>
    <row r="353" spans="1:67" x14ac:dyDescent="0.25">
      <c r="A353" s="167" t="s">
        <v>261</v>
      </c>
      <c r="B353" s="50">
        <f t="shared" si="387"/>
        <v>0</v>
      </c>
      <c r="C353" s="50">
        <f t="shared" si="388"/>
        <v>0</v>
      </c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6"/>
      <c r="W353" s="42"/>
      <c r="X353" s="42"/>
      <c r="Y353" s="46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6"/>
      <c r="AU353" s="42"/>
      <c r="AV353" s="42"/>
      <c r="AW353" s="42"/>
      <c r="AX353" s="42"/>
      <c r="AY353" s="42"/>
      <c r="AZ353" s="42"/>
      <c r="BA353" s="42"/>
      <c r="BB353" s="42"/>
      <c r="BC353" s="46"/>
      <c r="BD353" s="42"/>
      <c r="BE353" s="42"/>
      <c r="BF353" s="46"/>
      <c r="BG353" s="42"/>
      <c r="BH353" s="42"/>
      <c r="BI353" s="46"/>
      <c r="BJ353" s="42"/>
      <c r="BK353" s="42"/>
      <c r="BL353" s="46"/>
      <c r="BM353" s="42"/>
      <c r="BN353" s="42"/>
      <c r="BO353" s="46"/>
    </row>
    <row r="354" spans="1:67" x14ac:dyDescent="0.25">
      <c r="A354" s="167" t="s">
        <v>585</v>
      </c>
      <c r="B354" s="50">
        <f t="shared" si="387"/>
        <v>115.2</v>
      </c>
      <c r="C354" s="50">
        <f t="shared" si="388"/>
        <v>72.560539999999989</v>
      </c>
      <c r="D354" s="42">
        <f>C354/B354*100</f>
        <v>62.986579861111103</v>
      </c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6"/>
      <c r="W354" s="42"/>
      <c r="X354" s="42"/>
      <c r="Y354" s="46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6"/>
      <c r="AU354" s="42"/>
      <c r="AV354" s="42"/>
      <c r="AW354" s="42"/>
      <c r="AX354" s="42">
        <v>115.2</v>
      </c>
      <c r="AY354" s="42">
        <v>72.560539999999989</v>
      </c>
      <c r="AZ354" s="42">
        <f>AY354/AX354*100</f>
        <v>62.986579861111103</v>
      </c>
      <c r="BA354" s="42"/>
      <c r="BB354" s="42"/>
      <c r="BC354" s="46"/>
      <c r="BD354" s="42"/>
      <c r="BE354" s="42"/>
      <c r="BF354" s="46"/>
      <c r="BG354" s="42"/>
      <c r="BH354" s="42"/>
      <c r="BI354" s="46"/>
      <c r="BJ354" s="42"/>
      <c r="BK354" s="42"/>
      <c r="BL354" s="46"/>
      <c r="BM354" s="42"/>
      <c r="BN354" s="42"/>
      <c r="BO354" s="46"/>
    </row>
    <row r="355" spans="1:67" x14ac:dyDescent="0.25">
      <c r="A355" s="167" t="s">
        <v>332</v>
      </c>
      <c r="B355" s="50">
        <f t="shared" si="387"/>
        <v>288.10000000000002</v>
      </c>
      <c r="C355" s="50">
        <f t="shared" si="388"/>
        <v>178.50155999999998</v>
      </c>
      <c r="D355" s="42">
        <f>C355/B355*100</f>
        <v>61.958195071155842</v>
      </c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6"/>
      <c r="W355" s="42"/>
      <c r="X355" s="42"/>
      <c r="Y355" s="46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6"/>
      <c r="AU355" s="42"/>
      <c r="AV355" s="42"/>
      <c r="AW355" s="42"/>
      <c r="AX355" s="42">
        <v>288.10000000000002</v>
      </c>
      <c r="AY355" s="42">
        <v>178.50155999999998</v>
      </c>
      <c r="AZ355" s="42">
        <f>AY355/AX355*100</f>
        <v>61.958195071155842</v>
      </c>
      <c r="BA355" s="42"/>
      <c r="BB355" s="42"/>
      <c r="BC355" s="46"/>
      <c r="BD355" s="42"/>
      <c r="BE355" s="42"/>
      <c r="BF355" s="46"/>
      <c r="BG355" s="42"/>
      <c r="BH355" s="42"/>
      <c r="BI355" s="46"/>
      <c r="BJ355" s="42"/>
      <c r="BK355" s="42"/>
      <c r="BL355" s="46"/>
      <c r="BM355" s="42"/>
      <c r="BN355" s="42"/>
      <c r="BO355" s="46"/>
    </row>
    <row r="356" spans="1:67" x14ac:dyDescent="0.25">
      <c r="A356" s="167" t="s">
        <v>334</v>
      </c>
      <c r="B356" s="50">
        <f t="shared" si="387"/>
        <v>115.2</v>
      </c>
      <c r="C356" s="50">
        <f t="shared" si="388"/>
        <v>71.190320000000014</v>
      </c>
      <c r="D356" s="42">
        <f>C356/B356*100</f>
        <v>61.797152777777789</v>
      </c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6"/>
      <c r="W356" s="42"/>
      <c r="X356" s="42"/>
      <c r="Y356" s="46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6"/>
      <c r="AU356" s="42"/>
      <c r="AV356" s="42"/>
      <c r="AW356" s="42"/>
      <c r="AX356" s="42">
        <v>115.2</v>
      </c>
      <c r="AY356" s="42">
        <v>71.190320000000014</v>
      </c>
      <c r="AZ356" s="42">
        <f>AY356/AX356*100</f>
        <v>61.797152777777789</v>
      </c>
      <c r="BA356" s="42"/>
      <c r="BB356" s="42"/>
      <c r="BC356" s="46"/>
      <c r="BD356" s="42"/>
      <c r="BE356" s="42"/>
      <c r="BF356" s="46"/>
      <c r="BG356" s="42"/>
      <c r="BH356" s="42"/>
      <c r="BI356" s="46"/>
      <c r="BJ356" s="42"/>
      <c r="BK356" s="42"/>
      <c r="BL356" s="46"/>
      <c r="BM356" s="42"/>
      <c r="BN356" s="42"/>
      <c r="BO356" s="46"/>
    </row>
    <row r="357" spans="1:67" x14ac:dyDescent="0.25">
      <c r="A357" s="167" t="s">
        <v>333</v>
      </c>
      <c r="B357" s="50">
        <f t="shared" si="387"/>
        <v>288.10000000000002</v>
      </c>
      <c r="C357" s="50">
        <f t="shared" si="388"/>
        <v>199.08545999999998</v>
      </c>
      <c r="D357" s="42">
        <f>C357/B357*100</f>
        <v>69.102901770218665</v>
      </c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6"/>
      <c r="W357" s="42"/>
      <c r="X357" s="42"/>
      <c r="Y357" s="46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6"/>
      <c r="AU357" s="42"/>
      <c r="AV357" s="42"/>
      <c r="AW357" s="42"/>
      <c r="AX357" s="42">
        <v>288.10000000000002</v>
      </c>
      <c r="AY357" s="42">
        <v>199.08545999999998</v>
      </c>
      <c r="AZ357" s="42">
        <f>AY357/AX357*100</f>
        <v>69.102901770218665</v>
      </c>
      <c r="BA357" s="42"/>
      <c r="BB357" s="42"/>
      <c r="BC357" s="46"/>
      <c r="BD357" s="42"/>
      <c r="BE357" s="42"/>
      <c r="BF357" s="46"/>
      <c r="BG357" s="42"/>
      <c r="BH357" s="42"/>
      <c r="BI357" s="46"/>
      <c r="BJ357" s="42"/>
      <c r="BK357" s="42"/>
      <c r="BL357" s="46"/>
      <c r="BM357" s="42"/>
      <c r="BN357" s="42"/>
      <c r="BO357" s="46"/>
    </row>
    <row r="358" spans="1:67" x14ac:dyDescent="0.25">
      <c r="A358" s="167" t="s">
        <v>443</v>
      </c>
      <c r="B358" s="50">
        <f t="shared" si="387"/>
        <v>0</v>
      </c>
      <c r="C358" s="50">
        <f t="shared" si="388"/>
        <v>0</v>
      </c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6"/>
      <c r="W358" s="42"/>
      <c r="X358" s="42"/>
      <c r="Y358" s="46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6"/>
      <c r="AU358" s="42"/>
      <c r="AV358" s="42"/>
      <c r="AW358" s="42"/>
      <c r="AX358" s="42"/>
      <c r="AY358" s="42"/>
      <c r="AZ358" s="42"/>
      <c r="BA358" s="42"/>
      <c r="BB358" s="42"/>
      <c r="BC358" s="46"/>
      <c r="BD358" s="42"/>
      <c r="BE358" s="42"/>
      <c r="BF358" s="46"/>
      <c r="BG358" s="42"/>
      <c r="BH358" s="42"/>
      <c r="BI358" s="46"/>
      <c r="BJ358" s="42"/>
      <c r="BK358" s="42"/>
      <c r="BL358" s="46"/>
      <c r="BM358" s="42"/>
      <c r="BN358" s="42"/>
      <c r="BO358" s="46"/>
    </row>
    <row r="359" spans="1:67" s="52" customFormat="1" ht="31.5" x14ac:dyDescent="0.25">
      <c r="A359" s="169" t="s">
        <v>331</v>
      </c>
      <c r="B359" s="134">
        <f t="shared" si="387"/>
        <v>222956.6617</v>
      </c>
      <c r="C359" s="134">
        <f t="shared" si="388"/>
        <v>153796.7769</v>
      </c>
      <c r="D359" s="49">
        <f t="shared" ref="D359" si="406">C359/B359*100</f>
        <v>68.980570361670431</v>
      </c>
      <c r="E359" s="49">
        <f>SUM(E360:E371)</f>
        <v>1062.8</v>
      </c>
      <c r="F359" s="49">
        <f t="shared" ref="F359:BE359" si="407">SUM(F360:F371)</f>
        <v>510.01870000000002</v>
      </c>
      <c r="G359" s="49">
        <f t="shared" si="44"/>
        <v>47.988210387655258</v>
      </c>
      <c r="H359" s="49">
        <f t="shared" si="407"/>
        <v>104.7</v>
      </c>
      <c r="I359" s="49">
        <f t="shared" si="407"/>
        <v>64.460949999999997</v>
      </c>
      <c r="J359" s="49">
        <f t="shared" si="56"/>
        <v>61.567287488061119</v>
      </c>
      <c r="K359" s="49">
        <f t="shared" si="407"/>
        <v>2183</v>
      </c>
      <c r="L359" s="49">
        <f t="shared" si="407"/>
        <v>1443.1038600000002</v>
      </c>
      <c r="M359" s="49">
        <f t="shared" si="57"/>
        <v>66.106452588181412</v>
      </c>
      <c r="N359" s="49">
        <f t="shared" si="407"/>
        <v>28783.816699999999</v>
      </c>
      <c r="O359" s="49">
        <f t="shared" si="407"/>
        <v>19187.393</v>
      </c>
      <c r="P359" s="49">
        <f t="shared" si="30"/>
        <v>66.660350154328214</v>
      </c>
      <c r="Q359" s="49">
        <f t="shared" si="407"/>
        <v>2582.3000000000002</v>
      </c>
      <c r="R359" s="49">
        <f t="shared" si="407"/>
        <v>1647.24</v>
      </c>
      <c r="S359" s="49">
        <f t="shared" si="45"/>
        <v>63.789644890214149</v>
      </c>
      <c r="T359" s="49">
        <f t="shared" si="407"/>
        <v>117.5</v>
      </c>
      <c r="U359" s="49">
        <f t="shared" si="407"/>
        <v>74.746979999999994</v>
      </c>
      <c r="V359" s="49">
        <f t="shared" si="46"/>
        <v>63.614451063829783</v>
      </c>
      <c r="W359" s="49">
        <f t="shared" si="407"/>
        <v>168476.4</v>
      </c>
      <c r="X359" s="49">
        <f t="shared" si="407"/>
        <v>118579.03047</v>
      </c>
      <c r="Y359" s="49">
        <f t="shared" si="58"/>
        <v>70.383169672428906</v>
      </c>
      <c r="Z359" s="49">
        <f t="shared" si="407"/>
        <v>394</v>
      </c>
      <c r="AA359" s="49">
        <f t="shared" si="407"/>
        <v>299.73023999999998</v>
      </c>
      <c r="AB359" s="48">
        <f t="shared" si="376"/>
        <v>76.073664974619277</v>
      </c>
      <c r="AC359" s="49">
        <f t="shared" si="407"/>
        <v>0</v>
      </c>
      <c r="AD359" s="49">
        <f t="shared" si="407"/>
        <v>0</v>
      </c>
      <c r="AE359" s="49">
        <f t="shared" si="407"/>
        <v>0</v>
      </c>
      <c r="AF359" s="49">
        <f t="shared" si="407"/>
        <v>394</v>
      </c>
      <c r="AG359" s="49">
        <f t="shared" si="407"/>
        <v>271.49653999999998</v>
      </c>
      <c r="AH359" s="49">
        <f t="shared" si="407"/>
        <v>68.907751269035529</v>
      </c>
      <c r="AI359" s="49">
        <f t="shared" si="407"/>
        <v>1694.8</v>
      </c>
      <c r="AJ359" s="49">
        <f t="shared" si="407"/>
        <v>916.68944999999997</v>
      </c>
      <c r="AK359" s="49">
        <f t="shared" si="407"/>
        <v>54.088355558177959</v>
      </c>
      <c r="AL359" s="49">
        <f t="shared" si="407"/>
        <v>394</v>
      </c>
      <c r="AM359" s="49">
        <f t="shared" si="407"/>
        <v>272.86909000000003</v>
      </c>
      <c r="AN359" s="49">
        <f t="shared" si="407"/>
        <v>69.256114213197975</v>
      </c>
      <c r="AO359" s="49">
        <f t="shared" si="407"/>
        <v>394</v>
      </c>
      <c r="AP359" s="49">
        <f t="shared" ref="AP359" si="408">SUM(AP360:AP371)</f>
        <v>218.15996999999999</v>
      </c>
      <c r="AQ359" s="49">
        <f t="shared" si="407"/>
        <v>55.370550761421313</v>
      </c>
      <c r="AR359" s="49">
        <f t="shared" si="407"/>
        <v>1024.845</v>
      </c>
      <c r="AS359" s="49">
        <f t="shared" si="407"/>
        <v>771</v>
      </c>
      <c r="AT359" s="49">
        <f t="shared" si="63"/>
        <v>75.230888573394026</v>
      </c>
      <c r="AU359" s="49">
        <f t="shared" si="407"/>
        <v>0</v>
      </c>
      <c r="AV359" s="49">
        <f t="shared" ref="AV359" si="409">SUM(AV360:AV371)</f>
        <v>0</v>
      </c>
      <c r="AW359" s="49">
        <f t="shared" si="407"/>
        <v>0</v>
      </c>
      <c r="AX359" s="49">
        <f t="shared" si="407"/>
        <v>1901.7</v>
      </c>
      <c r="AY359" s="49">
        <f>SUM(AY360:AY371)</f>
        <v>1082.68065</v>
      </c>
      <c r="AZ359" s="48">
        <f t="shared" ref="AZ359:AZ371" si="410">AY359/AX359*100</f>
        <v>56.932252721249412</v>
      </c>
      <c r="BA359" s="49">
        <f t="shared" si="407"/>
        <v>13310.1</v>
      </c>
      <c r="BB359" s="49">
        <f t="shared" si="407"/>
        <v>8419.1820000000007</v>
      </c>
      <c r="BC359" s="49">
        <f t="shared" si="35"/>
        <v>63.254085243536863</v>
      </c>
      <c r="BD359" s="49">
        <f t="shared" si="407"/>
        <v>37.4</v>
      </c>
      <c r="BE359" s="49">
        <f t="shared" si="407"/>
        <v>36.875</v>
      </c>
      <c r="BF359" s="49">
        <f t="shared" si="380"/>
        <v>98.596256684491976</v>
      </c>
      <c r="BG359" s="49">
        <f t="shared" ref="BG359" si="411">SUM(BG360:BG371)</f>
        <v>2.1</v>
      </c>
      <c r="BH359" s="49">
        <f t="shared" ref="BH359" si="412">SUM(BH360:BH371)</f>
        <v>2.1</v>
      </c>
      <c r="BI359" s="49">
        <f t="shared" ref="BI359:BI360" si="413">BH359/BG359*100</f>
        <v>100</v>
      </c>
      <c r="BJ359" s="49"/>
      <c r="BK359" s="49"/>
      <c r="BL359" s="49"/>
      <c r="BM359" s="49">
        <f>SUM(BM360:BM371)</f>
        <v>99.2</v>
      </c>
      <c r="BN359" s="49">
        <f t="shared" ref="BN359" si="414">SUM(BN360:BN371)</f>
        <v>0</v>
      </c>
      <c r="BO359" s="49">
        <f t="shared" ref="BO359:BO360" si="415">BN359/BM359*100</f>
        <v>0</v>
      </c>
    </row>
    <row r="360" spans="1:67" ht="17.25" customHeight="1" x14ac:dyDescent="0.25">
      <c r="A360" s="167" t="s">
        <v>275</v>
      </c>
      <c r="B360" s="50">
        <f t="shared" si="387"/>
        <v>221054.96169999999</v>
      </c>
      <c r="C360" s="50">
        <f t="shared" si="388"/>
        <v>152714.09625</v>
      </c>
      <c r="D360" s="46">
        <f t="shared" si="0"/>
        <v>69.084220085162656</v>
      </c>
      <c r="E360" s="46">
        <v>1062.8</v>
      </c>
      <c r="F360" s="46">
        <v>510.01870000000002</v>
      </c>
      <c r="G360" s="46">
        <f t="shared" si="44"/>
        <v>47.988210387655258</v>
      </c>
      <c r="H360" s="46">
        <v>104.7</v>
      </c>
      <c r="I360" s="46">
        <v>64.460949999999997</v>
      </c>
      <c r="J360" s="46">
        <f t="shared" si="56"/>
        <v>61.567287488061119</v>
      </c>
      <c r="K360" s="46">
        <v>2183</v>
      </c>
      <c r="L360" s="46">
        <v>1443.1038600000002</v>
      </c>
      <c r="M360" s="46">
        <f t="shared" si="57"/>
        <v>66.106452588181412</v>
      </c>
      <c r="N360" s="46">
        <v>28783.816699999999</v>
      </c>
      <c r="O360" s="46">
        <v>19187.393</v>
      </c>
      <c r="P360" s="46">
        <f t="shared" si="30"/>
        <v>66.660350154328214</v>
      </c>
      <c r="Q360" s="46">
        <v>2582.3000000000002</v>
      </c>
      <c r="R360" s="46">
        <v>1647.24</v>
      </c>
      <c r="S360" s="46">
        <f t="shared" si="45"/>
        <v>63.789644890214149</v>
      </c>
      <c r="T360" s="46">
        <v>117.5</v>
      </c>
      <c r="U360" s="46">
        <v>74.746979999999994</v>
      </c>
      <c r="V360" s="46">
        <f t="shared" si="46"/>
        <v>63.614451063829783</v>
      </c>
      <c r="W360" s="46">
        <v>168476.4</v>
      </c>
      <c r="X360" s="46">
        <v>118579.03047</v>
      </c>
      <c r="Y360" s="46">
        <f t="shared" si="58"/>
        <v>70.383169672428906</v>
      </c>
      <c r="Z360" s="46">
        <v>394</v>
      </c>
      <c r="AA360" s="46">
        <v>299.73023999999998</v>
      </c>
      <c r="AB360" s="42">
        <f t="shared" si="376"/>
        <v>76.073664974619277</v>
      </c>
      <c r="AC360" s="46"/>
      <c r="AD360" s="46"/>
      <c r="AE360" s="46"/>
      <c r="AF360" s="46">
        <v>394</v>
      </c>
      <c r="AG360" s="46">
        <v>271.49653999999998</v>
      </c>
      <c r="AH360" s="46">
        <f t="shared" si="59"/>
        <v>68.907751269035529</v>
      </c>
      <c r="AI360" s="46">
        <v>1694.8</v>
      </c>
      <c r="AJ360" s="46">
        <v>916.68944999999997</v>
      </c>
      <c r="AK360" s="46">
        <f t="shared" si="60"/>
        <v>54.088355558177959</v>
      </c>
      <c r="AL360" s="46">
        <v>394</v>
      </c>
      <c r="AM360" s="46">
        <v>272.86909000000003</v>
      </c>
      <c r="AN360" s="46">
        <f t="shared" si="61"/>
        <v>69.256114213197975</v>
      </c>
      <c r="AO360" s="46">
        <v>394</v>
      </c>
      <c r="AP360" s="46">
        <v>218.15996999999999</v>
      </c>
      <c r="AQ360" s="46">
        <f t="shared" si="62"/>
        <v>55.370550761421313</v>
      </c>
      <c r="AR360" s="46">
        <v>1024.845</v>
      </c>
      <c r="AS360" s="46">
        <v>771</v>
      </c>
      <c r="AT360" s="46">
        <f t="shared" si="63"/>
        <v>75.230888573394026</v>
      </c>
      <c r="AU360" s="46">
        <v>0</v>
      </c>
      <c r="AV360" s="46">
        <v>0</v>
      </c>
      <c r="AW360" s="46"/>
      <c r="AX360" s="46"/>
      <c r="AY360" s="46"/>
      <c r="AZ360" s="42"/>
      <c r="BA360" s="46">
        <v>13310.1</v>
      </c>
      <c r="BB360" s="46">
        <v>8419.1820000000007</v>
      </c>
      <c r="BC360" s="46">
        <f t="shared" si="35"/>
        <v>63.254085243536863</v>
      </c>
      <c r="BD360" s="46">
        <v>37.4</v>
      </c>
      <c r="BE360" s="46">
        <v>36.875</v>
      </c>
      <c r="BF360" s="46">
        <f t="shared" si="380"/>
        <v>98.596256684491976</v>
      </c>
      <c r="BG360" s="46">
        <v>2.1</v>
      </c>
      <c r="BH360" s="46">
        <v>2.1</v>
      </c>
      <c r="BI360" s="46">
        <f t="shared" si="413"/>
        <v>100</v>
      </c>
      <c r="BJ360" s="46"/>
      <c r="BK360" s="46"/>
      <c r="BL360" s="46"/>
      <c r="BM360" s="46">
        <v>99.2</v>
      </c>
      <c r="BN360" s="46">
        <v>0</v>
      </c>
      <c r="BO360" s="46">
        <f t="shared" si="415"/>
        <v>0</v>
      </c>
    </row>
    <row r="361" spans="1:67" x14ac:dyDescent="0.25">
      <c r="A361" s="167" t="s">
        <v>330</v>
      </c>
      <c r="B361" s="50">
        <f t="shared" si="387"/>
        <v>0</v>
      </c>
      <c r="C361" s="50">
        <f t="shared" si="388"/>
        <v>0</v>
      </c>
      <c r="D361" s="42"/>
      <c r="E361" s="42"/>
      <c r="F361" s="42"/>
      <c r="G361" s="42"/>
      <c r="H361" s="42"/>
      <c r="I361" s="42"/>
      <c r="J361" s="46"/>
      <c r="K361" s="42"/>
      <c r="L361" s="42"/>
      <c r="M361" s="46"/>
      <c r="N361" s="42"/>
      <c r="O361" s="42"/>
      <c r="P361" s="46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  <c r="BF361" s="46"/>
      <c r="BG361" s="42"/>
      <c r="BH361" s="42"/>
      <c r="BI361" s="46"/>
      <c r="BJ361" s="42"/>
      <c r="BK361" s="42"/>
      <c r="BL361" s="46"/>
      <c r="BM361" s="42"/>
      <c r="BN361" s="42"/>
      <c r="BO361" s="42"/>
    </row>
    <row r="362" spans="1:67" x14ac:dyDescent="0.25">
      <c r="A362" s="167" t="s">
        <v>547</v>
      </c>
      <c r="B362" s="50">
        <f t="shared" si="387"/>
        <v>288.10000000000002</v>
      </c>
      <c r="C362" s="50">
        <f t="shared" si="388"/>
        <v>187.10469000000001</v>
      </c>
      <c r="D362" s="42">
        <f t="shared" ref="D362:D371" si="416">C362/B362*100</f>
        <v>64.944356126345014</v>
      </c>
      <c r="E362" s="42"/>
      <c r="F362" s="42"/>
      <c r="G362" s="42"/>
      <c r="H362" s="42"/>
      <c r="I362" s="42"/>
      <c r="J362" s="46"/>
      <c r="K362" s="42"/>
      <c r="L362" s="42"/>
      <c r="M362" s="46"/>
      <c r="N362" s="42"/>
      <c r="O362" s="42"/>
      <c r="P362" s="46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>
        <v>288.10000000000002</v>
      </c>
      <c r="AY362" s="42">
        <v>187.10469000000001</v>
      </c>
      <c r="AZ362" s="42">
        <f t="shared" si="410"/>
        <v>64.944356126345014</v>
      </c>
      <c r="BA362" s="42"/>
      <c r="BB362" s="42"/>
      <c r="BC362" s="42"/>
      <c r="BD362" s="42"/>
      <c r="BE362" s="42"/>
      <c r="BF362" s="46"/>
      <c r="BG362" s="42"/>
      <c r="BH362" s="42"/>
      <c r="BI362" s="46"/>
      <c r="BJ362" s="42"/>
      <c r="BK362" s="42"/>
      <c r="BL362" s="46"/>
      <c r="BM362" s="42"/>
      <c r="BN362" s="42"/>
      <c r="BO362" s="42"/>
    </row>
    <row r="363" spans="1:67" x14ac:dyDescent="0.25">
      <c r="A363" s="167" t="s">
        <v>548</v>
      </c>
      <c r="B363" s="50">
        <f t="shared" si="387"/>
        <v>115.2</v>
      </c>
      <c r="C363" s="50">
        <f t="shared" si="388"/>
        <v>49.203379999999996</v>
      </c>
      <c r="D363" s="42">
        <f t="shared" si="416"/>
        <v>42.711267361111105</v>
      </c>
      <c r="E363" s="42"/>
      <c r="F363" s="42"/>
      <c r="G363" s="42"/>
      <c r="H363" s="42"/>
      <c r="I363" s="42"/>
      <c r="J363" s="46"/>
      <c r="K363" s="42"/>
      <c r="L363" s="42"/>
      <c r="M363" s="46"/>
      <c r="N363" s="42"/>
      <c r="O363" s="42"/>
      <c r="P363" s="46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>
        <v>115.2</v>
      </c>
      <c r="AY363" s="42">
        <v>49.203379999999996</v>
      </c>
      <c r="AZ363" s="42">
        <f t="shared" si="410"/>
        <v>42.711267361111105</v>
      </c>
      <c r="BA363" s="42"/>
      <c r="BB363" s="42"/>
      <c r="BC363" s="42"/>
      <c r="BD363" s="42"/>
      <c r="BE363" s="42"/>
      <c r="BF363" s="46"/>
      <c r="BG363" s="42"/>
      <c r="BH363" s="42"/>
      <c r="BI363" s="46"/>
      <c r="BJ363" s="42"/>
      <c r="BK363" s="42"/>
      <c r="BL363" s="46"/>
      <c r="BM363" s="42"/>
      <c r="BN363" s="42"/>
      <c r="BO363" s="42"/>
    </row>
    <row r="364" spans="1:67" x14ac:dyDescent="0.25">
      <c r="A364" s="167" t="s">
        <v>549</v>
      </c>
      <c r="B364" s="50">
        <f t="shared" si="387"/>
        <v>115.2</v>
      </c>
      <c r="C364" s="50">
        <f t="shared" si="388"/>
        <v>75.082719999999995</v>
      </c>
      <c r="D364" s="42">
        <f t="shared" si="416"/>
        <v>65.175972222222214</v>
      </c>
      <c r="E364" s="42"/>
      <c r="F364" s="42"/>
      <c r="G364" s="42"/>
      <c r="H364" s="42"/>
      <c r="I364" s="42"/>
      <c r="J364" s="46"/>
      <c r="K364" s="42"/>
      <c r="L364" s="42"/>
      <c r="M364" s="46"/>
      <c r="N364" s="42"/>
      <c r="O364" s="42"/>
      <c r="P364" s="46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>
        <v>115.2</v>
      </c>
      <c r="AY364" s="42">
        <v>75.082719999999995</v>
      </c>
      <c r="AZ364" s="42">
        <f t="shared" si="410"/>
        <v>65.175972222222214</v>
      </c>
      <c r="BA364" s="42"/>
      <c r="BB364" s="42"/>
      <c r="BC364" s="42"/>
      <c r="BD364" s="42"/>
      <c r="BE364" s="42"/>
      <c r="BF364" s="46"/>
      <c r="BG364" s="42"/>
      <c r="BH364" s="42"/>
      <c r="BI364" s="46"/>
      <c r="BJ364" s="42"/>
      <c r="BK364" s="42"/>
      <c r="BL364" s="46"/>
      <c r="BM364" s="42"/>
      <c r="BN364" s="42"/>
      <c r="BO364" s="42"/>
    </row>
    <row r="365" spans="1:67" x14ac:dyDescent="0.25">
      <c r="A365" s="167" t="s">
        <v>329</v>
      </c>
      <c r="B365" s="50">
        <f t="shared" si="387"/>
        <v>576.6</v>
      </c>
      <c r="C365" s="50">
        <f t="shared" si="388"/>
        <v>260.32146999999998</v>
      </c>
      <c r="D365" s="42">
        <f t="shared" si="416"/>
        <v>45.147670828997569</v>
      </c>
      <c r="E365" s="42"/>
      <c r="F365" s="42"/>
      <c r="G365" s="42"/>
      <c r="H365" s="42"/>
      <c r="I365" s="42"/>
      <c r="J365" s="46"/>
      <c r="K365" s="42"/>
      <c r="L365" s="42"/>
      <c r="M365" s="46"/>
      <c r="N365" s="42"/>
      <c r="O365" s="42"/>
      <c r="P365" s="46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>
        <v>576.6</v>
      </c>
      <c r="AY365" s="42">
        <v>260.32146999999998</v>
      </c>
      <c r="AZ365" s="42">
        <f t="shared" si="410"/>
        <v>45.147670828997569</v>
      </c>
      <c r="BA365" s="42"/>
      <c r="BB365" s="42"/>
      <c r="BC365" s="42"/>
      <c r="BD365" s="42"/>
      <c r="BE365" s="42"/>
      <c r="BF365" s="46"/>
      <c r="BG365" s="42"/>
      <c r="BH365" s="42"/>
      <c r="BI365" s="46"/>
      <c r="BJ365" s="42"/>
      <c r="BK365" s="42"/>
      <c r="BL365" s="46"/>
      <c r="BM365" s="42"/>
      <c r="BN365" s="42"/>
      <c r="BO365" s="42"/>
    </row>
    <row r="366" spans="1:67" x14ac:dyDescent="0.25">
      <c r="A366" s="167" t="s">
        <v>587</v>
      </c>
      <c r="B366" s="50">
        <f t="shared" si="387"/>
        <v>288.10000000000002</v>
      </c>
      <c r="C366" s="50">
        <f t="shared" si="388"/>
        <v>177.68364000000003</v>
      </c>
      <c r="D366" s="42">
        <f t="shared" si="416"/>
        <v>61.674293648038883</v>
      </c>
      <c r="E366" s="42"/>
      <c r="F366" s="42"/>
      <c r="G366" s="42"/>
      <c r="H366" s="42"/>
      <c r="I366" s="42"/>
      <c r="J366" s="46"/>
      <c r="K366" s="42"/>
      <c r="L366" s="42"/>
      <c r="M366" s="46"/>
      <c r="N366" s="42"/>
      <c r="O366" s="42"/>
      <c r="P366" s="46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>
        <v>288.10000000000002</v>
      </c>
      <c r="AY366" s="42">
        <v>177.68364000000003</v>
      </c>
      <c r="AZ366" s="42">
        <f t="shared" si="410"/>
        <v>61.674293648038883</v>
      </c>
      <c r="BA366" s="42"/>
      <c r="BB366" s="42"/>
      <c r="BC366" s="42"/>
      <c r="BD366" s="42"/>
      <c r="BE366" s="42"/>
      <c r="BF366" s="46"/>
      <c r="BG366" s="42"/>
      <c r="BH366" s="42"/>
      <c r="BI366" s="46"/>
      <c r="BJ366" s="42"/>
      <c r="BK366" s="42"/>
      <c r="BL366" s="46"/>
      <c r="BM366" s="42"/>
      <c r="BN366" s="42"/>
      <c r="BO366" s="42"/>
    </row>
    <row r="367" spans="1:67" x14ac:dyDescent="0.25">
      <c r="A367" s="167" t="s">
        <v>552</v>
      </c>
      <c r="B367" s="50">
        <f t="shared" si="387"/>
        <v>0</v>
      </c>
      <c r="C367" s="50">
        <f t="shared" si="388"/>
        <v>0</v>
      </c>
      <c r="D367" s="42"/>
      <c r="E367" s="42"/>
      <c r="F367" s="42"/>
      <c r="G367" s="42"/>
      <c r="H367" s="42"/>
      <c r="I367" s="42"/>
      <c r="J367" s="46"/>
      <c r="K367" s="42"/>
      <c r="L367" s="42"/>
      <c r="M367" s="46"/>
      <c r="N367" s="42"/>
      <c r="O367" s="42"/>
      <c r="P367" s="46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  <c r="BF367" s="46"/>
      <c r="BG367" s="42"/>
      <c r="BH367" s="42"/>
      <c r="BI367" s="46"/>
      <c r="BJ367" s="42"/>
      <c r="BK367" s="42"/>
      <c r="BL367" s="46"/>
      <c r="BM367" s="42"/>
      <c r="BN367" s="42"/>
      <c r="BO367" s="42"/>
    </row>
    <row r="368" spans="1:67" x14ac:dyDescent="0.25">
      <c r="A368" s="167" t="s">
        <v>551</v>
      </c>
      <c r="B368" s="50">
        <f t="shared" si="387"/>
        <v>0</v>
      </c>
      <c r="C368" s="50">
        <f t="shared" si="388"/>
        <v>0</v>
      </c>
      <c r="D368" s="42"/>
      <c r="E368" s="42"/>
      <c r="F368" s="42"/>
      <c r="G368" s="42"/>
      <c r="H368" s="42"/>
      <c r="I368" s="42"/>
      <c r="J368" s="46"/>
      <c r="K368" s="42"/>
      <c r="L368" s="42"/>
      <c r="M368" s="46"/>
      <c r="N368" s="42"/>
      <c r="O368" s="42"/>
      <c r="P368" s="46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  <c r="BF368" s="46"/>
      <c r="BG368" s="42"/>
      <c r="BH368" s="42"/>
      <c r="BI368" s="46"/>
      <c r="BJ368" s="42"/>
      <c r="BK368" s="42"/>
      <c r="BL368" s="46"/>
      <c r="BM368" s="42"/>
      <c r="BN368" s="42"/>
      <c r="BO368" s="42"/>
    </row>
    <row r="369" spans="1:67" x14ac:dyDescent="0.25">
      <c r="A369" s="167" t="s">
        <v>320</v>
      </c>
      <c r="B369" s="50">
        <f t="shared" si="387"/>
        <v>115.2</v>
      </c>
      <c r="C369" s="50">
        <f t="shared" si="388"/>
        <v>71.073639999999997</v>
      </c>
      <c r="D369" s="42">
        <f t="shared" si="416"/>
        <v>61.69586805555555</v>
      </c>
      <c r="E369" s="42"/>
      <c r="F369" s="42"/>
      <c r="G369" s="42"/>
      <c r="H369" s="42"/>
      <c r="I369" s="42"/>
      <c r="J369" s="46"/>
      <c r="K369" s="42"/>
      <c r="L369" s="42"/>
      <c r="M369" s="46"/>
      <c r="N369" s="42"/>
      <c r="O369" s="42"/>
      <c r="P369" s="46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>
        <v>115.2</v>
      </c>
      <c r="AY369" s="42">
        <v>71.073639999999997</v>
      </c>
      <c r="AZ369" s="42">
        <f t="shared" si="410"/>
        <v>61.69586805555555</v>
      </c>
      <c r="BA369" s="42"/>
      <c r="BB369" s="42"/>
      <c r="BC369" s="42"/>
      <c r="BD369" s="42"/>
      <c r="BE369" s="42"/>
      <c r="BF369" s="46"/>
      <c r="BG369" s="42"/>
      <c r="BH369" s="42"/>
      <c r="BI369" s="46"/>
      <c r="BJ369" s="42"/>
      <c r="BK369" s="42"/>
      <c r="BL369" s="46"/>
      <c r="BM369" s="42"/>
      <c r="BN369" s="42"/>
      <c r="BO369" s="42"/>
    </row>
    <row r="370" spans="1:67" x14ac:dyDescent="0.25">
      <c r="A370" s="167" t="s">
        <v>364</v>
      </c>
      <c r="B370" s="50">
        <f t="shared" si="387"/>
        <v>288.10000000000002</v>
      </c>
      <c r="C370" s="50">
        <f t="shared" si="388"/>
        <v>188.34735999999998</v>
      </c>
      <c r="D370" s="42">
        <f t="shared" si="416"/>
        <v>65.375688996876065</v>
      </c>
      <c r="E370" s="42"/>
      <c r="F370" s="42"/>
      <c r="G370" s="42"/>
      <c r="H370" s="42"/>
      <c r="I370" s="42"/>
      <c r="J370" s="46"/>
      <c r="K370" s="42"/>
      <c r="L370" s="42"/>
      <c r="M370" s="46"/>
      <c r="N370" s="42"/>
      <c r="O370" s="42"/>
      <c r="P370" s="46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>
        <v>288.10000000000002</v>
      </c>
      <c r="AY370" s="42">
        <v>188.34735999999998</v>
      </c>
      <c r="AZ370" s="42">
        <f t="shared" si="410"/>
        <v>65.375688996876065</v>
      </c>
      <c r="BA370" s="42"/>
      <c r="BB370" s="42"/>
      <c r="BC370" s="42"/>
      <c r="BD370" s="42"/>
      <c r="BE370" s="42"/>
      <c r="BF370" s="46"/>
      <c r="BG370" s="42"/>
      <c r="BH370" s="42"/>
      <c r="BI370" s="46"/>
      <c r="BJ370" s="42"/>
      <c r="BK370" s="42"/>
      <c r="BL370" s="46"/>
      <c r="BM370" s="42"/>
      <c r="BN370" s="42"/>
      <c r="BO370" s="42"/>
    </row>
    <row r="371" spans="1:67" x14ac:dyDescent="0.25">
      <c r="A371" s="167" t="s">
        <v>550</v>
      </c>
      <c r="B371" s="50">
        <f t="shared" si="387"/>
        <v>115.2</v>
      </c>
      <c r="C371" s="50">
        <f t="shared" si="388"/>
        <v>73.863749999999996</v>
      </c>
      <c r="D371" s="42">
        <f t="shared" si="416"/>
        <v>64.117838541666657</v>
      </c>
      <c r="E371" s="42"/>
      <c r="F371" s="42"/>
      <c r="G371" s="46"/>
      <c r="H371" s="42"/>
      <c r="I371" s="42"/>
      <c r="J371" s="46"/>
      <c r="K371" s="42"/>
      <c r="L371" s="42"/>
      <c r="M371" s="46"/>
      <c r="N371" s="42"/>
      <c r="O371" s="42"/>
      <c r="P371" s="46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>
        <v>115.2</v>
      </c>
      <c r="AY371" s="42">
        <v>73.863749999999996</v>
      </c>
      <c r="AZ371" s="42">
        <f t="shared" si="410"/>
        <v>64.117838541666657</v>
      </c>
      <c r="BA371" s="42"/>
      <c r="BB371" s="42"/>
      <c r="BC371" s="42"/>
      <c r="BD371" s="42"/>
      <c r="BE371" s="42"/>
      <c r="BF371" s="46"/>
      <c r="BG371" s="42"/>
      <c r="BH371" s="42"/>
      <c r="BI371" s="46"/>
      <c r="BJ371" s="42"/>
      <c r="BK371" s="42"/>
      <c r="BL371" s="46"/>
      <c r="BM371" s="42"/>
      <c r="BN371" s="42"/>
      <c r="BO371" s="46"/>
    </row>
    <row r="372" spans="1:67" s="52" customFormat="1" ht="31.5" x14ac:dyDescent="0.25">
      <c r="A372" s="169" t="s">
        <v>328</v>
      </c>
      <c r="B372" s="134">
        <f t="shared" si="387"/>
        <v>230882.0944</v>
      </c>
      <c r="C372" s="134">
        <f t="shared" si="388"/>
        <v>184242.38149</v>
      </c>
      <c r="D372" s="49">
        <f t="shared" ref="D372" si="417">C372/B372*100</f>
        <v>79.7993373928784</v>
      </c>
      <c r="E372" s="49">
        <f>SUM(E373:E380)</f>
        <v>1265.3</v>
      </c>
      <c r="F372" s="49">
        <f t="shared" ref="F372:BE372" si="418">SUM(F373:F380)</f>
        <v>851.60150999999996</v>
      </c>
      <c r="G372" s="49">
        <f t="shared" si="44"/>
        <v>67.304315972496639</v>
      </c>
      <c r="H372" s="49">
        <f t="shared" si="418"/>
        <v>151.1</v>
      </c>
      <c r="I372" s="49">
        <f t="shared" si="418"/>
        <v>45.420430000000003</v>
      </c>
      <c r="J372" s="49">
        <f t="shared" si="56"/>
        <v>30.059847782925221</v>
      </c>
      <c r="K372" s="49">
        <f t="shared" si="418"/>
        <v>2768.4</v>
      </c>
      <c r="L372" s="49">
        <f t="shared" si="418"/>
        <v>2011.0433600000001</v>
      </c>
      <c r="M372" s="49">
        <f t="shared" si="57"/>
        <v>72.642803063141173</v>
      </c>
      <c r="N372" s="49">
        <f t="shared" si="418"/>
        <v>33824.9444</v>
      </c>
      <c r="O372" s="49">
        <f t="shared" si="418"/>
        <v>28859.13248</v>
      </c>
      <c r="P372" s="49">
        <f t="shared" ref="P372" si="419">O372/N372*100</f>
        <v>85.319083273940279</v>
      </c>
      <c r="Q372" s="49">
        <f t="shared" si="418"/>
        <v>3834</v>
      </c>
      <c r="R372" s="49">
        <f t="shared" si="418"/>
        <v>2004.6418000000001</v>
      </c>
      <c r="S372" s="49">
        <f t="shared" si="45"/>
        <v>52.285910276473658</v>
      </c>
      <c r="T372" s="49">
        <f t="shared" si="418"/>
        <v>116.5</v>
      </c>
      <c r="U372" s="49">
        <f t="shared" si="418"/>
        <v>29.124299999999998</v>
      </c>
      <c r="V372" s="49">
        <f t="shared" si="46"/>
        <v>24.999399141630899</v>
      </c>
      <c r="W372" s="49">
        <f t="shared" si="418"/>
        <v>170012.3</v>
      </c>
      <c r="X372" s="49">
        <f t="shared" si="418"/>
        <v>138014.90893000001</v>
      </c>
      <c r="Y372" s="49">
        <f t="shared" si="58"/>
        <v>81.179366981094901</v>
      </c>
      <c r="Z372" s="49">
        <f t="shared" si="418"/>
        <v>788</v>
      </c>
      <c r="AA372" s="49">
        <f t="shared" si="418"/>
        <v>578.80488000000003</v>
      </c>
      <c r="AB372" s="48">
        <f t="shared" si="376"/>
        <v>73.452395939086301</v>
      </c>
      <c r="AC372" s="49">
        <f t="shared" si="418"/>
        <v>0</v>
      </c>
      <c r="AD372" s="49">
        <f t="shared" si="418"/>
        <v>0</v>
      </c>
      <c r="AE372" s="49">
        <f t="shared" si="418"/>
        <v>0</v>
      </c>
      <c r="AF372" s="49">
        <f t="shared" si="418"/>
        <v>394</v>
      </c>
      <c r="AG372" s="49">
        <f t="shared" si="418"/>
        <v>289.74826999999999</v>
      </c>
      <c r="AH372" s="49">
        <f t="shared" si="418"/>
        <v>73.540170050761418</v>
      </c>
      <c r="AI372" s="49">
        <f t="shared" si="418"/>
        <v>2987.9</v>
      </c>
      <c r="AJ372" s="49">
        <f t="shared" si="418"/>
        <v>1431.4793400000001</v>
      </c>
      <c r="AK372" s="49">
        <f t="shared" si="418"/>
        <v>47.909211821011418</v>
      </c>
      <c r="AL372" s="49">
        <f t="shared" si="418"/>
        <v>394</v>
      </c>
      <c r="AM372" s="49">
        <f t="shared" si="418"/>
        <v>277.68468000000001</v>
      </c>
      <c r="AN372" s="49">
        <f t="shared" si="418"/>
        <v>70.478345177664977</v>
      </c>
      <c r="AO372" s="49">
        <f t="shared" si="418"/>
        <v>394</v>
      </c>
      <c r="AP372" s="49">
        <f t="shared" ref="AP372" si="420">SUM(AP373:AP380)</f>
        <v>279.93920000000003</v>
      </c>
      <c r="AQ372" s="49">
        <f t="shared" si="418"/>
        <v>71.050558375634523</v>
      </c>
      <c r="AR372" s="49">
        <f t="shared" si="418"/>
        <v>1219.8499999999999</v>
      </c>
      <c r="AS372" s="49">
        <f t="shared" si="418"/>
        <v>918.5</v>
      </c>
      <c r="AT372" s="49">
        <f t="shared" si="63"/>
        <v>75.29614296839776</v>
      </c>
      <c r="AU372" s="49">
        <f t="shared" si="418"/>
        <v>0</v>
      </c>
      <c r="AV372" s="49">
        <f t="shared" ref="AV372" si="421">SUM(AV373:AV380)</f>
        <v>0</v>
      </c>
      <c r="AW372" s="49">
        <f t="shared" si="418"/>
        <v>0</v>
      </c>
      <c r="AX372" s="49">
        <f t="shared" si="418"/>
        <v>1440.7000000000003</v>
      </c>
      <c r="AY372" s="49">
        <f t="shared" si="418"/>
        <v>1010.0347700000001</v>
      </c>
      <c r="AZ372" s="48">
        <f t="shared" ref="AZ372:AZ381" si="422">AY372/AX372*100</f>
        <v>70.107223571874783</v>
      </c>
      <c r="BA372" s="49">
        <f t="shared" si="418"/>
        <v>10081.1</v>
      </c>
      <c r="BB372" s="49">
        <f t="shared" si="418"/>
        <v>7587.52</v>
      </c>
      <c r="BC372" s="49">
        <f t="shared" ref="BC372:BC381" si="423">BB372/BA372*100</f>
        <v>75.264802452113372</v>
      </c>
      <c r="BD372" s="49">
        <f t="shared" si="418"/>
        <v>1197.5999999999999</v>
      </c>
      <c r="BE372" s="49">
        <f t="shared" si="418"/>
        <v>44.25</v>
      </c>
      <c r="BF372" s="49">
        <f t="shared" si="380"/>
        <v>3.6948897795591185</v>
      </c>
      <c r="BG372" s="49">
        <f t="shared" ref="BG372" si="424">SUM(BG373:BG380)</f>
        <v>2.4</v>
      </c>
      <c r="BH372" s="49">
        <f t="shared" ref="BH372" si="425">SUM(BH373:BH380)</f>
        <v>2.4</v>
      </c>
      <c r="BI372" s="49">
        <f t="shared" ref="BI372:BI373" si="426">BH372/BG372*100</f>
        <v>100</v>
      </c>
      <c r="BJ372" s="49"/>
      <c r="BK372" s="49"/>
      <c r="BL372" s="49"/>
      <c r="BM372" s="49">
        <f>SUM(BM373:BM380)</f>
        <v>10</v>
      </c>
      <c r="BN372" s="49">
        <f t="shared" ref="BN372" si="427">SUM(BN373:BN380)</f>
        <v>6.1475400000000002</v>
      </c>
      <c r="BO372" s="49">
        <f t="shared" ref="BO372:BO373" si="428">BN372/BM372*100</f>
        <v>61.4754</v>
      </c>
    </row>
    <row r="373" spans="1:67" x14ac:dyDescent="0.25">
      <c r="A373" s="167" t="s">
        <v>274</v>
      </c>
      <c r="B373" s="50">
        <f t="shared" si="387"/>
        <v>229441.39439999999</v>
      </c>
      <c r="C373" s="50">
        <f t="shared" si="388"/>
        <v>183232.34672</v>
      </c>
      <c r="D373" s="46">
        <f t="shared" si="0"/>
        <v>79.860195758991608</v>
      </c>
      <c r="E373" s="46">
        <v>1265.3</v>
      </c>
      <c r="F373" s="46">
        <v>851.60150999999996</v>
      </c>
      <c r="G373" s="46">
        <f t="shared" si="44"/>
        <v>67.304315972496639</v>
      </c>
      <c r="H373" s="46">
        <v>151.1</v>
      </c>
      <c r="I373" s="46">
        <v>45.420430000000003</v>
      </c>
      <c r="J373" s="46">
        <f t="shared" si="56"/>
        <v>30.059847782925221</v>
      </c>
      <c r="K373" s="46">
        <v>2768.4</v>
      </c>
      <c r="L373" s="46">
        <v>2011.0433600000001</v>
      </c>
      <c r="M373" s="46">
        <f t="shared" si="57"/>
        <v>72.642803063141173</v>
      </c>
      <c r="N373" s="46">
        <v>33824.9444</v>
      </c>
      <c r="O373" s="46">
        <v>28859.13248</v>
      </c>
      <c r="P373" s="46">
        <f t="shared" si="30"/>
        <v>85.319083273940279</v>
      </c>
      <c r="Q373" s="46">
        <v>3834</v>
      </c>
      <c r="R373" s="46">
        <v>2004.6418000000001</v>
      </c>
      <c r="S373" s="46">
        <f t="shared" si="45"/>
        <v>52.285910276473658</v>
      </c>
      <c r="T373" s="46">
        <v>116.5</v>
      </c>
      <c r="U373" s="46">
        <v>29.124299999999998</v>
      </c>
      <c r="V373" s="46">
        <f t="shared" si="46"/>
        <v>24.999399141630899</v>
      </c>
      <c r="W373" s="46">
        <v>170012.3</v>
      </c>
      <c r="X373" s="46">
        <v>138014.90893000001</v>
      </c>
      <c r="Y373" s="46">
        <f t="shared" si="58"/>
        <v>81.179366981094901</v>
      </c>
      <c r="Z373" s="46">
        <v>788</v>
      </c>
      <c r="AA373" s="46">
        <v>578.80488000000003</v>
      </c>
      <c r="AB373" s="42">
        <f t="shared" si="376"/>
        <v>73.452395939086301</v>
      </c>
      <c r="AC373" s="46"/>
      <c r="AD373" s="46"/>
      <c r="AE373" s="46"/>
      <c r="AF373" s="46">
        <v>394</v>
      </c>
      <c r="AG373" s="46">
        <v>289.74826999999999</v>
      </c>
      <c r="AH373" s="46">
        <f t="shared" si="59"/>
        <v>73.540170050761418</v>
      </c>
      <c r="AI373" s="46">
        <v>2987.9</v>
      </c>
      <c r="AJ373" s="46">
        <v>1431.4793400000001</v>
      </c>
      <c r="AK373" s="46">
        <f t="shared" si="60"/>
        <v>47.909211821011418</v>
      </c>
      <c r="AL373" s="46">
        <v>394</v>
      </c>
      <c r="AM373" s="46">
        <v>277.68468000000001</v>
      </c>
      <c r="AN373" s="46">
        <f t="shared" si="61"/>
        <v>70.478345177664977</v>
      </c>
      <c r="AO373" s="46">
        <v>394</v>
      </c>
      <c r="AP373" s="46">
        <v>279.93920000000003</v>
      </c>
      <c r="AQ373" s="46">
        <f t="shared" si="62"/>
        <v>71.050558375634523</v>
      </c>
      <c r="AR373" s="46">
        <v>1219.8499999999999</v>
      </c>
      <c r="AS373" s="46">
        <v>918.5</v>
      </c>
      <c r="AT373" s="46">
        <f t="shared" si="63"/>
        <v>75.29614296839776</v>
      </c>
      <c r="AU373" s="46">
        <v>0</v>
      </c>
      <c r="AV373" s="46">
        <v>0</v>
      </c>
      <c r="AW373" s="46"/>
      <c r="AX373" s="46"/>
      <c r="AY373" s="46"/>
      <c r="AZ373" s="42"/>
      <c r="BA373" s="46">
        <v>10081.1</v>
      </c>
      <c r="BB373" s="46">
        <v>7587.52</v>
      </c>
      <c r="BC373" s="46">
        <f t="shared" si="423"/>
        <v>75.264802452113372</v>
      </c>
      <c r="BD373" s="46">
        <v>1197.5999999999999</v>
      </c>
      <c r="BE373" s="46">
        <v>44.25</v>
      </c>
      <c r="BF373" s="46">
        <f t="shared" si="380"/>
        <v>3.6948897795591185</v>
      </c>
      <c r="BG373" s="46">
        <v>2.4</v>
      </c>
      <c r="BH373" s="46">
        <v>2.4</v>
      </c>
      <c r="BI373" s="46">
        <f t="shared" si="426"/>
        <v>100</v>
      </c>
      <c r="BJ373" s="46"/>
      <c r="BK373" s="46"/>
      <c r="BL373" s="46"/>
      <c r="BM373" s="46">
        <v>10</v>
      </c>
      <c r="BN373" s="46">
        <v>6.1475400000000002</v>
      </c>
      <c r="BO373" s="46">
        <f t="shared" si="428"/>
        <v>61.4754</v>
      </c>
    </row>
    <row r="374" spans="1:67" x14ac:dyDescent="0.25">
      <c r="A374" s="167" t="s">
        <v>604</v>
      </c>
      <c r="B374" s="50">
        <f t="shared" si="387"/>
        <v>576.6</v>
      </c>
      <c r="C374" s="50">
        <f t="shared" si="388"/>
        <v>423.40284000000003</v>
      </c>
      <c r="D374" s="42">
        <f t="shared" ref="D374:D380" si="429">C374/B374*100</f>
        <v>73.430946930280953</v>
      </c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6"/>
      <c r="W374" s="42"/>
      <c r="X374" s="42"/>
      <c r="Y374" s="46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6"/>
      <c r="AU374" s="42"/>
      <c r="AV374" s="42"/>
      <c r="AW374" s="42"/>
      <c r="AX374" s="42">
        <v>576.6</v>
      </c>
      <c r="AY374" s="42">
        <v>423.40284000000003</v>
      </c>
      <c r="AZ374" s="42">
        <f t="shared" si="422"/>
        <v>73.430946930280953</v>
      </c>
      <c r="BA374" s="42"/>
      <c r="BB374" s="42"/>
      <c r="BC374" s="46"/>
      <c r="BD374" s="42"/>
      <c r="BE374" s="42"/>
      <c r="BF374" s="46"/>
      <c r="BG374" s="42"/>
      <c r="BH374" s="42"/>
      <c r="BI374" s="46"/>
      <c r="BJ374" s="42"/>
      <c r="BK374" s="42"/>
      <c r="BL374" s="46"/>
      <c r="BM374" s="42"/>
      <c r="BN374" s="42"/>
      <c r="BO374" s="42"/>
    </row>
    <row r="375" spans="1:67" x14ac:dyDescent="0.25">
      <c r="A375" s="167" t="s">
        <v>376</v>
      </c>
      <c r="B375" s="50">
        <f t="shared" si="387"/>
        <v>288.10000000000002</v>
      </c>
      <c r="C375" s="50">
        <f t="shared" si="388"/>
        <v>205.81417999999999</v>
      </c>
      <c r="D375" s="42">
        <f t="shared" si="429"/>
        <v>71.43845192641443</v>
      </c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6"/>
      <c r="W375" s="42"/>
      <c r="X375" s="42"/>
      <c r="Y375" s="46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6"/>
      <c r="AU375" s="42"/>
      <c r="AV375" s="42"/>
      <c r="AW375" s="42"/>
      <c r="AX375" s="42">
        <v>288.10000000000002</v>
      </c>
      <c r="AY375" s="42">
        <v>205.81417999999999</v>
      </c>
      <c r="AZ375" s="42">
        <f t="shared" si="422"/>
        <v>71.43845192641443</v>
      </c>
      <c r="BA375" s="42"/>
      <c r="BB375" s="42"/>
      <c r="BC375" s="46"/>
      <c r="BD375" s="42"/>
      <c r="BE375" s="42"/>
      <c r="BF375" s="46"/>
      <c r="BG375" s="42"/>
      <c r="BH375" s="42"/>
      <c r="BI375" s="46"/>
      <c r="BJ375" s="42"/>
      <c r="BK375" s="42"/>
      <c r="BL375" s="46"/>
      <c r="BM375" s="42"/>
      <c r="BN375" s="42"/>
      <c r="BO375" s="42"/>
    </row>
    <row r="376" spans="1:67" x14ac:dyDescent="0.25">
      <c r="A376" s="167" t="s">
        <v>588</v>
      </c>
      <c r="B376" s="50">
        <f t="shared" si="387"/>
        <v>115.2</v>
      </c>
      <c r="C376" s="50">
        <f t="shared" si="388"/>
        <v>73.563969999999998</v>
      </c>
      <c r="D376" s="42">
        <f t="shared" si="429"/>
        <v>63.857612847222221</v>
      </c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6"/>
      <c r="W376" s="42"/>
      <c r="X376" s="42"/>
      <c r="Y376" s="46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6"/>
      <c r="AU376" s="42"/>
      <c r="AV376" s="42"/>
      <c r="AW376" s="42"/>
      <c r="AX376" s="42">
        <v>115.2</v>
      </c>
      <c r="AY376" s="42">
        <v>73.563969999999998</v>
      </c>
      <c r="AZ376" s="42">
        <f t="shared" si="422"/>
        <v>63.857612847222221</v>
      </c>
      <c r="BA376" s="42"/>
      <c r="BB376" s="42"/>
      <c r="BC376" s="46"/>
      <c r="BD376" s="42"/>
      <c r="BE376" s="42"/>
      <c r="BF376" s="46"/>
      <c r="BG376" s="42"/>
      <c r="BH376" s="42"/>
      <c r="BI376" s="46"/>
      <c r="BJ376" s="42"/>
      <c r="BK376" s="42"/>
      <c r="BL376" s="46"/>
      <c r="BM376" s="42"/>
      <c r="BN376" s="42"/>
      <c r="BO376" s="42"/>
    </row>
    <row r="377" spans="1:67" x14ac:dyDescent="0.25">
      <c r="A377" s="167" t="s">
        <v>327</v>
      </c>
      <c r="B377" s="50">
        <f t="shared" si="387"/>
        <v>115.2</v>
      </c>
      <c r="C377" s="50">
        <f t="shared" si="388"/>
        <v>70.754019999999997</v>
      </c>
      <c r="D377" s="42">
        <f t="shared" si="429"/>
        <v>61.418420138888884</v>
      </c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6"/>
      <c r="W377" s="42"/>
      <c r="X377" s="42"/>
      <c r="Y377" s="46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6"/>
      <c r="AU377" s="42"/>
      <c r="AV377" s="42"/>
      <c r="AW377" s="42"/>
      <c r="AX377" s="42">
        <v>115.2</v>
      </c>
      <c r="AY377" s="42">
        <v>70.754019999999997</v>
      </c>
      <c r="AZ377" s="42">
        <f t="shared" si="422"/>
        <v>61.418420138888884</v>
      </c>
      <c r="BA377" s="42"/>
      <c r="BB377" s="42"/>
      <c r="BC377" s="46"/>
      <c r="BD377" s="42"/>
      <c r="BE377" s="42"/>
      <c r="BF377" s="46"/>
      <c r="BG377" s="42"/>
      <c r="BH377" s="42"/>
      <c r="BI377" s="46"/>
      <c r="BJ377" s="42"/>
      <c r="BK377" s="42"/>
      <c r="BL377" s="46"/>
      <c r="BM377" s="42"/>
      <c r="BN377" s="42"/>
      <c r="BO377" s="42"/>
    </row>
    <row r="378" spans="1:67" x14ac:dyDescent="0.25">
      <c r="A378" s="167" t="s">
        <v>408</v>
      </c>
      <c r="B378" s="50">
        <f t="shared" si="387"/>
        <v>115.2</v>
      </c>
      <c r="C378" s="50">
        <f t="shared" si="388"/>
        <v>80.802710000000005</v>
      </c>
      <c r="D378" s="42">
        <f t="shared" si="429"/>
        <v>70.141241319444447</v>
      </c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6"/>
      <c r="W378" s="42"/>
      <c r="X378" s="42"/>
      <c r="Y378" s="46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6"/>
      <c r="AU378" s="42"/>
      <c r="AV378" s="42"/>
      <c r="AW378" s="42"/>
      <c r="AX378" s="42">
        <v>115.2</v>
      </c>
      <c r="AY378" s="42">
        <v>80.802710000000005</v>
      </c>
      <c r="AZ378" s="42">
        <f t="shared" si="422"/>
        <v>70.141241319444447</v>
      </c>
      <c r="BA378" s="42"/>
      <c r="BB378" s="42"/>
      <c r="BC378" s="46"/>
      <c r="BD378" s="42"/>
      <c r="BE378" s="42"/>
      <c r="BF378" s="46"/>
      <c r="BG378" s="42"/>
      <c r="BH378" s="42"/>
      <c r="BI378" s="46"/>
      <c r="BJ378" s="42"/>
      <c r="BK378" s="42"/>
      <c r="BL378" s="46"/>
      <c r="BM378" s="42"/>
      <c r="BN378" s="42"/>
      <c r="BO378" s="42"/>
    </row>
    <row r="379" spans="1:67" x14ac:dyDescent="0.25">
      <c r="A379" s="167" t="s">
        <v>554</v>
      </c>
      <c r="B379" s="50">
        <f t="shared" si="387"/>
        <v>115.2</v>
      </c>
      <c r="C379" s="50">
        <f t="shared" si="388"/>
        <v>75.74260000000001</v>
      </c>
      <c r="D379" s="42">
        <f t="shared" si="429"/>
        <v>65.748784722222226</v>
      </c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6"/>
      <c r="W379" s="42"/>
      <c r="X379" s="42"/>
      <c r="Y379" s="46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6"/>
      <c r="AU379" s="42"/>
      <c r="AV379" s="42"/>
      <c r="AW379" s="42"/>
      <c r="AX379" s="42">
        <v>115.2</v>
      </c>
      <c r="AY379" s="42">
        <v>75.74260000000001</v>
      </c>
      <c r="AZ379" s="42">
        <f t="shared" si="422"/>
        <v>65.748784722222226</v>
      </c>
      <c r="BA379" s="42"/>
      <c r="BB379" s="42"/>
      <c r="BC379" s="46"/>
      <c r="BD379" s="42"/>
      <c r="BE379" s="42"/>
      <c r="BF379" s="46"/>
      <c r="BG379" s="42"/>
      <c r="BH379" s="42"/>
      <c r="BI379" s="46"/>
      <c r="BJ379" s="42"/>
      <c r="BK379" s="42"/>
      <c r="BL379" s="46"/>
      <c r="BM379" s="42"/>
      <c r="BN379" s="42"/>
      <c r="BO379" s="42"/>
    </row>
    <row r="380" spans="1:67" x14ac:dyDescent="0.25">
      <c r="A380" s="167" t="s">
        <v>555</v>
      </c>
      <c r="B380" s="50">
        <f t="shared" si="387"/>
        <v>115.2</v>
      </c>
      <c r="C380" s="50">
        <f t="shared" si="388"/>
        <v>79.954449999999994</v>
      </c>
      <c r="D380" s="42">
        <f t="shared" si="429"/>
        <v>69.404904513888894</v>
      </c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6"/>
      <c r="W380" s="42"/>
      <c r="X380" s="42"/>
      <c r="Y380" s="46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6"/>
      <c r="AU380" s="42"/>
      <c r="AV380" s="42"/>
      <c r="AW380" s="42"/>
      <c r="AX380" s="42">
        <v>115.2</v>
      </c>
      <c r="AY380" s="42">
        <v>79.954449999999994</v>
      </c>
      <c r="AZ380" s="42">
        <f t="shared" si="422"/>
        <v>69.404904513888894</v>
      </c>
      <c r="BA380" s="42"/>
      <c r="BB380" s="42"/>
      <c r="BC380" s="46"/>
      <c r="BD380" s="42"/>
      <c r="BE380" s="42"/>
      <c r="BF380" s="46"/>
      <c r="BG380" s="42"/>
      <c r="BH380" s="42"/>
      <c r="BI380" s="46"/>
      <c r="BJ380" s="42"/>
      <c r="BK380" s="42"/>
      <c r="BL380" s="46"/>
      <c r="BM380" s="42"/>
      <c r="BN380" s="42"/>
      <c r="BO380" s="42"/>
    </row>
    <row r="381" spans="1:67" s="52" customFormat="1" ht="31.5" x14ac:dyDescent="0.25">
      <c r="A381" s="168" t="s">
        <v>268</v>
      </c>
      <c r="B381" s="134">
        <f t="shared" si="387"/>
        <v>3159825.3396999999</v>
      </c>
      <c r="C381" s="134">
        <f t="shared" si="388"/>
        <v>2106077.374330001</v>
      </c>
      <c r="D381" s="49">
        <f t="shared" ref="D381" si="430">C381/B381*100</f>
        <v>66.651702164334054</v>
      </c>
      <c r="E381" s="49">
        <f>SUM(E382:E387)</f>
        <v>5929.7</v>
      </c>
      <c r="F381" s="49">
        <f t="shared" ref="F381:BE381" si="431">SUM(F382:F387)</f>
        <v>3822.6729999999998</v>
      </c>
      <c r="G381" s="49">
        <f t="shared" si="44"/>
        <v>64.466549741133619</v>
      </c>
      <c r="H381" s="49">
        <f t="shared" si="431"/>
        <v>3426.5</v>
      </c>
      <c r="I381" s="49">
        <f t="shared" si="431"/>
        <v>2743.58662</v>
      </c>
      <c r="J381" s="49">
        <f t="shared" si="56"/>
        <v>80.069651831314758</v>
      </c>
      <c r="K381" s="49">
        <f t="shared" si="431"/>
        <v>98769.4</v>
      </c>
      <c r="L381" s="49">
        <f t="shared" si="431"/>
        <v>74246.120580000003</v>
      </c>
      <c r="M381" s="49">
        <f t="shared" si="57"/>
        <v>75.171177085210601</v>
      </c>
      <c r="N381" s="49">
        <f t="shared" si="431"/>
        <v>917777.54470000009</v>
      </c>
      <c r="O381" s="49">
        <f t="shared" si="431"/>
        <v>644924.07054999995</v>
      </c>
      <c r="P381" s="49">
        <f t="shared" ref="P381" si="432">O381/N381*100</f>
        <v>70.270195024308478</v>
      </c>
      <c r="Q381" s="49">
        <f t="shared" si="431"/>
        <v>36789.4</v>
      </c>
      <c r="R381" s="49">
        <f t="shared" si="431"/>
        <v>15335.394</v>
      </c>
      <c r="S381" s="49">
        <f t="shared" si="45"/>
        <v>41.684273187385493</v>
      </c>
      <c r="T381" s="49">
        <f t="shared" si="431"/>
        <v>2428.6999999999998</v>
      </c>
      <c r="U381" s="49">
        <f t="shared" si="431"/>
        <v>1690.1598300000001</v>
      </c>
      <c r="V381" s="49">
        <f t="shared" si="46"/>
        <v>69.591132292996264</v>
      </c>
      <c r="W381" s="49">
        <f>SUM(W382:W387)</f>
        <v>1869912.2</v>
      </c>
      <c r="X381" s="49">
        <f>SUM(X382:X387)</f>
        <v>1216906.8819800001</v>
      </c>
      <c r="Y381" s="49">
        <f t="shared" si="58"/>
        <v>65.078289877995346</v>
      </c>
      <c r="Z381" s="49">
        <f t="shared" si="431"/>
        <v>13155.7</v>
      </c>
      <c r="AA381" s="49">
        <f t="shared" si="431"/>
        <v>9721.4559399999998</v>
      </c>
      <c r="AB381" s="48">
        <f t="shared" si="376"/>
        <v>73.895390895201317</v>
      </c>
      <c r="AC381" s="49">
        <f t="shared" si="431"/>
        <v>88.5</v>
      </c>
      <c r="AD381" s="49">
        <f t="shared" si="431"/>
        <v>0</v>
      </c>
      <c r="AE381" s="49"/>
      <c r="AF381" s="49">
        <f t="shared" si="431"/>
        <v>6577.9</v>
      </c>
      <c r="AG381" s="49">
        <f t="shared" si="431"/>
        <v>4402.1615999999995</v>
      </c>
      <c r="AH381" s="49">
        <f t="shared" si="431"/>
        <v>66.923510542878418</v>
      </c>
      <c r="AI381" s="49">
        <f t="shared" si="431"/>
        <v>59686.7</v>
      </c>
      <c r="AJ381" s="49">
        <f t="shared" si="431"/>
        <v>35125.1</v>
      </c>
      <c r="AK381" s="49">
        <f t="shared" si="431"/>
        <v>58.849123841659868</v>
      </c>
      <c r="AL381" s="49">
        <f t="shared" si="431"/>
        <v>4228.6000000000004</v>
      </c>
      <c r="AM381" s="49">
        <f t="shared" si="431"/>
        <v>3120.4762400000004</v>
      </c>
      <c r="AN381" s="49">
        <f t="shared" si="431"/>
        <v>73.794547604408081</v>
      </c>
      <c r="AO381" s="49">
        <f t="shared" si="431"/>
        <v>1409.6</v>
      </c>
      <c r="AP381" s="49">
        <f t="shared" ref="AP381" si="433">SUM(AP382:AP387)</f>
        <v>1049.0788700000001</v>
      </c>
      <c r="AQ381" s="49">
        <f t="shared" si="431"/>
        <v>74.423869892168</v>
      </c>
      <c r="AR381" s="49">
        <f t="shared" si="431"/>
        <v>17595.195</v>
      </c>
      <c r="AS381" s="49">
        <f t="shared" si="431"/>
        <v>13213.5</v>
      </c>
      <c r="AT381" s="49">
        <f t="shared" si="63"/>
        <v>75.097206936325506</v>
      </c>
      <c r="AU381" s="49">
        <f t="shared" si="431"/>
        <v>3758.8</v>
      </c>
      <c r="AV381" s="49">
        <f t="shared" ref="AV381" si="434">SUM(AV382:AV387)</f>
        <v>2795.2326600000001</v>
      </c>
      <c r="AW381" s="49">
        <f>AV381/AU381*100</f>
        <v>74.365027668404821</v>
      </c>
      <c r="AX381" s="49">
        <f t="shared" si="431"/>
        <v>2882.4</v>
      </c>
      <c r="AY381" s="49">
        <f t="shared" si="431"/>
        <v>2066.7417500000001</v>
      </c>
      <c r="AZ381" s="48">
        <f t="shared" si="422"/>
        <v>71.702114557313351</v>
      </c>
      <c r="BA381" s="49">
        <f t="shared" si="431"/>
        <v>106559.9</v>
      </c>
      <c r="BB381" s="49">
        <f t="shared" si="431"/>
        <v>70729.625</v>
      </c>
      <c r="BC381" s="49">
        <f t="shared" si="423"/>
        <v>66.375461125620433</v>
      </c>
      <c r="BD381" s="49">
        <f t="shared" si="431"/>
        <v>7485</v>
      </c>
      <c r="BE381" s="49">
        <f t="shared" si="431"/>
        <v>3459.63186</v>
      </c>
      <c r="BF381" s="49">
        <f t="shared" si="380"/>
        <v>46.220866533066129</v>
      </c>
      <c r="BG381" s="49">
        <f t="shared" ref="BG381" si="435">SUM(BG382:BG387)</f>
        <v>34.6</v>
      </c>
      <c r="BH381" s="49">
        <f t="shared" ref="BH381" si="436">SUM(BH382:BH387)</f>
        <v>34.6</v>
      </c>
      <c r="BI381" s="49">
        <f t="shared" ref="BI381" si="437">BH381/BG381*100</f>
        <v>100</v>
      </c>
      <c r="BJ381" s="49">
        <f>SUM(BJ382:BJ387)</f>
        <v>704.7</v>
      </c>
      <c r="BK381" s="49">
        <f>SUM(BK382:BK387)</f>
        <v>422.38640000000004</v>
      </c>
      <c r="BL381" s="49">
        <f>BK381/BJ381*100</f>
        <v>59.938470271037325</v>
      </c>
      <c r="BM381" s="49">
        <f>SUM(BM382:BM387)</f>
        <v>624.29999999999995</v>
      </c>
      <c r="BN381" s="49">
        <f t="shared" ref="BN381" si="438">SUM(BN382:BN387)</f>
        <v>268.49745000000001</v>
      </c>
      <c r="BO381" s="49">
        <f t="shared" ref="BO381:BO382" si="439">BN381/BM381*100</f>
        <v>43.007760691975015</v>
      </c>
    </row>
    <row r="382" spans="1:67" x14ac:dyDescent="0.25">
      <c r="A382" s="167" t="s">
        <v>267</v>
      </c>
      <c r="B382" s="50">
        <f>E382+H382+K382+N382+Q382+T382+W382+Z382+AC382+AF382+AI382+AL382+AO382+AR382+AU382+AX382+BA382+BD382+BG382+BJ382+BM382</f>
        <v>3156942.9397</v>
      </c>
      <c r="C382" s="50">
        <f>F382+I382+L382+O382+R382+U382+X382+AA382+AD382+AG382+AJ382+AM382+AP382+AS382+AV382+AY382+BB382+BE382+BH382+BK382+BN382</f>
        <v>2104010.6325800009</v>
      </c>
      <c r="D382" s="46">
        <f t="shared" si="0"/>
        <v>66.647090960090082</v>
      </c>
      <c r="E382" s="46">
        <v>5929.7</v>
      </c>
      <c r="F382" s="46">
        <v>3822.6729999999998</v>
      </c>
      <c r="G382" s="46">
        <f t="shared" si="44"/>
        <v>64.466549741133619</v>
      </c>
      <c r="H382" s="46">
        <v>3426.5</v>
      </c>
      <c r="I382" s="46">
        <v>2743.58662</v>
      </c>
      <c r="J382" s="46">
        <f t="shared" si="56"/>
        <v>80.069651831314758</v>
      </c>
      <c r="K382" s="46">
        <v>98769.4</v>
      </c>
      <c r="L382" s="46">
        <v>74246.120580000003</v>
      </c>
      <c r="M382" s="46">
        <f t="shared" si="57"/>
        <v>75.171177085210601</v>
      </c>
      <c r="N382" s="46">
        <v>917777.54470000009</v>
      </c>
      <c r="O382" s="46">
        <v>644924.07054999995</v>
      </c>
      <c r="P382" s="46">
        <f t="shared" si="30"/>
        <v>70.270195024308478</v>
      </c>
      <c r="Q382" s="46">
        <v>36789.4</v>
      </c>
      <c r="R382" s="46">
        <v>15335.394</v>
      </c>
      <c r="S382" s="46">
        <f t="shared" si="45"/>
        <v>41.684273187385493</v>
      </c>
      <c r="T382" s="46">
        <v>2428.6999999999998</v>
      </c>
      <c r="U382" s="46">
        <v>1690.1598300000001</v>
      </c>
      <c r="V382" s="46">
        <f t="shared" si="46"/>
        <v>69.591132292996264</v>
      </c>
      <c r="W382" s="46">
        <v>1869912.2</v>
      </c>
      <c r="X382" s="46">
        <v>1216906.8819800001</v>
      </c>
      <c r="Y382" s="46">
        <f>X382/W382*100</f>
        <v>65.078289877995346</v>
      </c>
      <c r="Z382" s="46">
        <v>13155.7</v>
      </c>
      <c r="AA382" s="46">
        <v>9721.4559399999998</v>
      </c>
      <c r="AB382" s="42">
        <f t="shared" si="376"/>
        <v>73.895390895201317</v>
      </c>
      <c r="AC382" s="46">
        <v>88.5</v>
      </c>
      <c r="AD382" s="46"/>
      <c r="AE382" s="46"/>
      <c r="AF382" s="46">
        <v>6577.9</v>
      </c>
      <c r="AG382" s="46">
        <v>4402.1615999999995</v>
      </c>
      <c r="AH382" s="46">
        <f t="shared" si="59"/>
        <v>66.923510542878418</v>
      </c>
      <c r="AI382" s="46">
        <v>59686.7</v>
      </c>
      <c r="AJ382" s="46">
        <v>35125.1</v>
      </c>
      <c r="AK382" s="46">
        <f t="shared" si="60"/>
        <v>58.849123841659868</v>
      </c>
      <c r="AL382" s="46">
        <v>4228.6000000000004</v>
      </c>
      <c r="AM382" s="46">
        <v>3120.4762400000004</v>
      </c>
      <c r="AN382" s="46">
        <f t="shared" si="61"/>
        <v>73.794547604408081</v>
      </c>
      <c r="AO382" s="46">
        <v>1409.6</v>
      </c>
      <c r="AP382" s="46">
        <v>1049.0788700000001</v>
      </c>
      <c r="AQ382" s="46">
        <f t="shared" si="62"/>
        <v>74.423869892168</v>
      </c>
      <c r="AR382" s="46">
        <v>17595.195</v>
      </c>
      <c r="AS382" s="46">
        <v>13213.5</v>
      </c>
      <c r="AT382" s="46">
        <f t="shared" si="63"/>
        <v>75.097206936325506</v>
      </c>
      <c r="AU382" s="46">
        <v>3758.8</v>
      </c>
      <c r="AV382" s="46">
        <v>2795.2326600000001</v>
      </c>
      <c r="AW382" s="46">
        <f>AV382/AU382*100</f>
        <v>74.365027668404821</v>
      </c>
      <c r="AX382" s="46"/>
      <c r="AY382" s="46"/>
      <c r="AZ382" s="42"/>
      <c r="BA382" s="46">
        <v>106559.9</v>
      </c>
      <c r="BB382" s="46">
        <v>70729.625</v>
      </c>
      <c r="BC382" s="46">
        <f>BB382/BA382*100</f>
        <v>66.375461125620433</v>
      </c>
      <c r="BD382" s="46">
        <v>7485</v>
      </c>
      <c r="BE382" s="46">
        <v>3459.63186</v>
      </c>
      <c r="BF382" s="46">
        <f t="shared" si="380"/>
        <v>46.220866533066129</v>
      </c>
      <c r="BG382" s="46">
        <v>34.6</v>
      </c>
      <c r="BH382" s="46">
        <v>34.6</v>
      </c>
      <c r="BI382" s="46">
        <f>BH382/BG382*100</f>
        <v>100</v>
      </c>
      <c r="BJ382" s="46">
        <v>704.7</v>
      </c>
      <c r="BK382" s="46">
        <v>422.38640000000004</v>
      </c>
      <c r="BL382" s="46">
        <f>BK382/BJ382*100</f>
        <v>59.938470271037325</v>
      </c>
      <c r="BM382" s="46">
        <v>624.29999999999995</v>
      </c>
      <c r="BN382" s="46">
        <v>268.49745000000001</v>
      </c>
      <c r="BO382" s="46">
        <f t="shared" si="439"/>
        <v>43.007760691975015</v>
      </c>
    </row>
    <row r="383" spans="1:67" x14ac:dyDescent="0.25">
      <c r="A383" s="170" t="s">
        <v>557</v>
      </c>
      <c r="B383" s="50">
        <f t="shared" si="387"/>
        <v>0</v>
      </c>
      <c r="C383" s="50">
        <f t="shared" si="388"/>
        <v>0</v>
      </c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2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184"/>
      <c r="AT383" s="46"/>
      <c r="AU383" s="46"/>
      <c r="AV383" s="46"/>
      <c r="AW383" s="46"/>
      <c r="AX383" s="46"/>
      <c r="AY383" s="46"/>
      <c r="AZ383" s="42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</row>
    <row r="384" spans="1:67" x14ac:dyDescent="0.25">
      <c r="A384" s="167" t="s">
        <v>264</v>
      </c>
      <c r="B384" s="50">
        <f t="shared" si="387"/>
        <v>576.6</v>
      </c>
      <c r="C384" s="50">
        <f t="shared" si="388"/>
        <v>432.02967999999998</v>
      </c>
      <c r="D384" s="42">
        <f>C384/B384*100</f>
        <v>74.927103711411718</v>
      </c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>
        <v>576.6</v>
      </c>
      <c r="AY384" s="42">
        <v>432.02967999999998</v>
      </c>
      <c r="AZ384" s="42">
        <f>AY384/AX384*100</f>
        <v>74.927103711411718</v>
      </c>
      <c r="BA384" s="42"/>
      <c r="BB384" s="42"/>
      <c r="BC384" s="42"/>
      <c r="BD384" s="42"/>
      <c r="BE384" s="42"/>
      <c r="BF384" s="46"/>
      <c r="BG384" s="42"/>
      <c r="BH384" s="42"/>
      <c r="BI384" s="46"/>
      <c r="BJ384" s="42"/>
      <c r="BK384" s="42"/>
      <c r="BL384" s="46"/>
      <c r="BM384" s="42"/>
      <c r="BN384" s="42"/>
      <c r="BO384" s="42"/>
    </row>
    <row r="385" spans="1:67" x14ac:dyDescent="0.25">
      <c r="A385" s="167" t="s">
        <v>556</v>
      </c>
      <c r="B385" s="50">
        <f t="shared" si="387"/>
        <v>864.7</v>
      </c>
      <c r="C385" s="50">
        <f t="shared" si="388"/>
        <v>641.32618000000002</v>
      </c>
      <c r="D385" s="42">
        <f>C385/B385*100</f>
        <v>74.167477737943798</v>
      </c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>
        <v>864.7</v>
      </c>
      <c r="AY385" s="42">
        <v>641.32618000000002</v>
      </c>
      <c r="AZ385" s="42">
        <f>AY385/AX385*100</f>
        <v>74.167477737943798</v>
      </c>
      <c r="BA385" s="42"/>
      <c r="BB385" s="42"/>
      <c r="BC385" s="42"/>
      <c r="BD385" s="42"/>
      <c r="BE385" s="42"/>
      <c r="BF385" s="46"/>
      <c r="BG385" s="42"/>
      <c r="BH385" s="42"/>
      <c r="BI385" s="46"/>
      <c r="BJ385" s="42"/>
      <c r="BK385" s="42"/>
      <c r="BL385" s="46"/>
      <c r="BM385" s="42"/>
      <c r="BN385" s="42"/>
      <c r="BO385" s="42"/>
    </row>
    <row r="386" spans="1:67" x14ac:dyDescent="0.25">
      <c r="A386" s="167" t="s">
        <v>265</v>
      </c>
      <c r="B386" s="50">
        <f t="shared" si="387"/>
        <v>1153</v>
      </c>
      <c r="C386" s="50">
        <f t="shared" si="388"/>
        <v>797.62281999999993</v>
      </c>
      <c r="D386" s="42">
        <f>C386/B386*100</f>
        <v>69.178041630529052</v>
      </c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>
        <v>1153</v>
      </c>
      <c r="AY386" s="42">
        <v>797.62281999999993</v>
      </c>
      <c r="AZ386" s="42">
        <f>AY386/AX386*100</f>
        <v>69.178041630529052</v>
      </c>
      <c r="BA386" s="42"/>
      <c r="BB386" s="42"/>
      <c r="BC386" s="42"/>
      <c r="BD386" s="42"/>
      <c r="BE386" s="42"/>
      <c r="BF386" s="46"/>
      <c r="BG386" s="42"/>
      <c r="BH386" s="42"/>
      <c r="BI386" s="46"/>
      <c r="BJ386" s="42"/>
      <c r="BK386" s="42"/>
      <c r="BL386" s="46"/>
      <c r="BM386" s="42"/>
      <c r="BN386" s="42"/>
      <c r="BO386" s="42"/>
    </row>
    <row r="387" spans="1:67" x14ac:dyDescent="0.25">
      <c r="A387" s="167" t="s">
        <v>222</v>
      </c>
      <c r="B387" s="50">
        <f t="shared" si="387"/>
        <v>288.10000000000002</v>
      </c>
      <c r="C387" s="50">
        <f t="shared" si="387"/>
        <v>195.76307</v>
      </c>
      <c r="D387" s="42">
        <f>C387/B387*100</f>
        <v>67.949694550503295</v>
      </c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>
        <v>288.10000000000002</v>
      </c>
      <c r="AY387" s="42">
        <v>195.76307</v>
      </c>
      <c r="AZ387" s="42">
        <f>AY387/AX387*100</f>
        <v>67.949694550503295</v>
      </c>
      <c r="BA387" s="42"/>
      <c r="BB387" s="42"/>
      <c r="BC387" s="42"/>
      <c r="BD387" s="42"/>
      <c r="BE387" s="42"/>
      <c r="BF387" s="46"/>
      <c r="BG387" s="42"/>
      <c r="BH387" s="42"/>
      <c r="BI387" s="46"/>
      <c r="BJ387" s="42"/>
      <c r="BK387" s="42"/>
      <c r="BL387" s="46"/>
      <c r="BM387" s="42"/>
      <c r="BN387" s="42"/>
      <c r="BO387" s="42"/>
    </row>
    <row r="388" spans="1:67" s="52" customFormat="1" ht="33.75" customHeight="1" x14ac:dyDescent="0.25">
      <c r="A388" s="171" t="s">
        <v>98</v>
      </c>
      <c r="B388" s="178">
        <f t="shared" ref="B388:B391" si="440">E388+H388+K388+N388+Q388+T388+W388+Z388+AC388+AF388+AI388+AL388+AO388+AR388+AU388+AX388+BA388+BD388+BG388+BJ388+BM388</f>
        <v>8928470.96294</v>
      </c>
      <c r="C388" s="178">
        <f t="shared" ref="C388:C391" si="441">F388+I388+L388+O388+R388+U388+X388+AA388+AD388+AG388+AJ388+AM388+AP388+AS388+AV388+AY388+BB388+BE388+BH388+BK388+BN388</f>
        <v>6818059.03058</v>
      </c>
      <c r="D388" s="178">
        <f t="shared" si="0"/>
        <v>76.363120391836105</v>
      </c>
      <c r="E388" s="178">
        <f>SUM(E389:E392)</f>
        <v>19713.700000000004</v>
      </c>
      <c r="F388" s="178">
        <f>SUM(F389:F392)</f>
        <v>16221.195040000001</v>
      </c>
      <c r="G388" s="178">
        <f t="shared" si="44"/>
        <v>82.283868781608717</v>
      </c>
      <c r="H388" s="178">
        <f>SUM(H389:H392)</f>
        <v>10703.6</v>
      </c>
      <c r="I388" s="178">
        <f t="shared" ref="I388:AX388" si="442">SUM(I389:I392)</f>
        <v>7569.3334400000003</v>
      </c>
      <c r="J388" s="178">
        <f t="shared" si="56"/>
        <v>70.717641167457685</v>
      </c>
      <c r="K388" s="178">
        <f t="shared" si="442"/>
        <v>321067.40000000002</v>
      </c>
      <c r="L388" s="178">
        <f t="shared" si="442"/>
        <v>173421.57145000002</v>
      </c>
      <c r="M388" s="178">
        <f t="shared" si="57"/>
        <v>54.014070394565131</v>
      </c>
      <c r="N388" s="178">
        <f t="shared" si="442"/>
        <v>2703299.9775</v>
      </c>
      <c r="O388" s="178">
        <f t="shared" si="442"/>
        <v>2109242.6656299997</v>
      </c>
      <c r="P388" s="178">
        <f t="shared" si="30"/>
        <v>78.024735811251617</v>
      </c>
      <c r="Q388" s="178">
        <f t="shared" si="442"/>
        <v>115134.8</v>
      </c>
      <c r="R388" s="178">
        <f t="shared" si="442"/>
        <v>63241.989299999994</v>
      </c>
      <c r="S388" s="178">
        <f t="shared" si="45"/>
        <v>54.928648245361074</v>
      </c>
      <c r="T388" s="178">
        <f>SUM(T389:T392)</f>
        <v>7422</v>
      </c>
      <c r="U388" s="178">
        <f t="shared" si="442"/>
        <v>6423.7699200000006</v>
      </c>
      <c r="V388" s="178">
        <f t="shared" si="46"/>
        <v>86.550389652384808</v>
      </c>
      <c r="W388" s="178">
        <f>SUM(W389:W392)</f>
        <v>5139269.6742499992</v>
      </c>
      <c r="X388" s="178">
        <f t="shared" si="442"/>
        <v>4036029.2994599999</v>
      </c>
      <c r="Y388" s="178">
        <f t="shared" si="58"/>
        <v>78.533129321511979</v>
      </c>
      <c r="Z388" s="178">
        <f t="shared" si="442"/>
        <v>38299.9</v>
      </c>
      <c r="AA388" s="178">
        <f t="shared" si="442"/>
        <v>24271.137309999998</v>
      </c>
      <c r="AB388" s="178">
        <f t="shared" ref="AB388:AB391" si="443">AA388/Z388*100</f>
        <v>63.371281152170098</v>
      </c>
      <c r="AC388" s="178">
        <f t="shared" si="442"/>
        <v>904.2</v>
      </c>
      <c r="AD388" s="178">
        <f t="shared" si="442"/>
        <v>202.55348999999998</v>
      </c>
      <c r="AE388" s="178">
        <f>AD388/AC388*100</f>
        <v>22.401403450564032</v>
      </c>
      <c r="AF388" s="178">
        <f t="shared" si="442"/>
        <v>32191.9</v>
      </c>
      <c r="AG388" s="178">
        <f t="shared" si="442"/>
        <v>19959.904900000001</v>
      </c>
      <c r="AH388" s="178">
        <f t="shared" si="59"/>
        <v>62.00287929572346</v>
      </c>
      <c r="AI388" s="178">
        <f t="shared" si="442"/>
        <v>173481.30000000002</v>
      </c>
      <c r="AJ388" s="178">
        <f>SUM(AJ389:AJ392)</f>
        <v>107409.54575</v>
      </c>
      <c r="AK388" s="178">
        <f t="shared" si="60"/>
        <v>61.914192336580363</v>
      </c>
      <c r="AL388" s="178">
        <f t="shared" si="442"/>
        <v>13398</v>
      </c>
      <c r="AM388" s="178">
        <f t="shared" si="442"/>
        <v>8570.0643099999979</v>
      </c>
      <c r="AN388" s="178">
        <f t="shared" si="61"/>
        <v>63.96525085833705</v>
      </c>
      <c r="AO388" s="178">
        <f t="shared" si="442"/>
        <v>4001.1</v>
      </c>
      <c r="AP388" s="178">
        <f t="shared" ref="AP388" si="444">SUM(AP389:AP392)</f>
        <v>2693.73146</v>
      </c>
      <c r="AQ388" s="178">
        <f t="shared" si="62"/>
        <v>67.324772187648392</v>
      </c>
      <c r="AR388" s="178"/>
      <c r="AS388" s="178"/>
      <c r="AT388" s="178"/>
      <c r="AU388" s="178">
        <f t="shared" si="442"/>
        <v>5638.2</v>
      </c>
      <c r="AV388" s="178">
        <f t="shared" ref="AV388" si="445">SUM(AV389:AV392)</f>
        <v>3897.3015</v>
      </c>
      <c r="AW388" s="178">
        <f>AV388/AU388*100</f>
        <v>69.123151005640111</v>
      </c>
      <c r="AX388" s="178">
        <f t="shared" si="442"/>
        <v>691.40000000000009</v>
      </c>
      <c r="AY388" s="178">
        <f>SUM(AY389:AY392)</f>
        <v>474.68212</v>
      </c>
      <c r="AZ388" s="178">
        <f t="shared" ref="AZ388:AZ391" si="446">AY388/AX388*100</f>
        <v>68.655209719409882</v>
      </c>
      <c r="BA388" s="178">
        <f t="shared" ref="BA388:BE388" si="447">SUM(BA389:BA392)</f>
        <v>292686.31118999998</v>
      </c>
      <c r="BB388" s="178">
        <f t="shared" si="447"/>
        <v>217559.60444</v>
      </c>
      <c r="BC388" s="178">
        <f>BB388/BA388*100</f>
        <v>74.332005332073493</v>
      </c>
      <c r="BD388" s="178">
        <f t="shared" si="447"/>
        <v>45022.200000000004</v>
      </c>
      <c r="BE388" s="178">
        <f t="shared" si="447"/>
        <v>17746.583989999999</v>
      </c>
      <c r="BF388" s="178">
        <f t="shared" ref="BF388:BF394" si="448">BE388/BD388*100</f>
        <v>39.417407390131977</v>
      </c>
      <c r="BG388" s="178">
        <f t="shared" ref="BG388" si="449">SUM(BG389:BG392)</f>
        <v>64.3</v>
      </c>
      <c r="BH388" s="178">
        <f t="shared" ref="BH388" si="450">SUM(BH389:BH392)</f>
        <v>63.189</v>
      </c>
      <c r="BI388" s="178">
        <f>BH388/BG388*100</f>
        <v>98.272161741835149</v>
      </c>
      <c r="BJ388" s="178">
        <f t="shared" ref="BJ388:BK388" si="451">SUM(BJ389:BJ392)</f>
        <v>3288.9</v>
      </c>
      <c r="BK388" s="178">
        <f t="shared" si="451"/>
        <v>2294.7432999999996</v>
      </c>
      <c r="BL388" s="178">
        <f>BK388/BJ388*100</f>
        <v>69.77236462038978</v>
      </c>
      <c r="BM388" s="178">
        <f>SUM(BM389:BM392)</f>
        <v>2192.1</v>
      </c>
      <c r="BN388" s="178">
        <f>SUM(BN389:BN392)</f>
        <v>766.16476999999998</v>
      </c>
      <c r="BO388" s="178">
        <f t="shared" ref="BO388:BO391" si="452">BN388/BM388*100</f>
        <v>34.951177865973264</v>
      </c>
    </row>
    <row r="389" spans="1:67" x14ac:dyDescent="0.25">
      <c r="A389" s="172" t="s">
        <v>99</v>
      </c>
      <c r="B389" s="50">
        <f t="shared" si="440"/>
        <v>8704215.08684</v>
      </c>
      <c r="C389" s="50">
        <f t="shared" si="441"/>
        <v>6661767.6122500021</v>
      </c>
      <c r="D389" s="42">
        <f t="shared" si="0"/>
        <v>76.534960887191346</v>
      </c>
      <c r="E389" s="46">
        <v>19212.400000000001</v>
      </c>
      <c r="F389" s="46">
        <v>15907.099340000001</v>
      </c>
      <c r="G389" s="42">
        <f t="shared" si="44"/>
        <v>82.796003310362053</v>
      </c>
      <c r="H389" s="42">
        <v>10468.5</v>
      </c>
      <c r="I389" s="42">
        <v>7432.4203699999998</v>
      </c>
      <c r="J389" s="42">
        <f t="shared" si="56"/>
        <v>70.997949754023963</v>
      </c>
      <c r="K389" s="42">
        <v>315234.90000000002</v>
      </c>
      <c r="L389" s="46">
        <v>169615.57740000001</v>
      </c>
      <c r="M389" s="42">
        <f t="shared" si="57"/>
        <v>53.806091076844595</v>
      </c>
      <c r="N389" s="42">
        <v>2621968.7014000001</v>
      </c>
      <c r="O389" s="46">
        <v>2052355.81</v>
      </c>
      <c r="P389" s="42">
        <f t="shared" si="30"/>
        <v>78.275374107408098</v>
      </c>
      <c r="Q389" s="46">
        <v>112634.6</v>
      </c>
      <c r="R389" s="46">
        <v>61709.701999999997</v>
      </c>
      <c r="S389" s="42">
        <f t="shared" si="45"/>
        <v>54.787518222642063</v>
      </c>
      <c r="T389" s="46">
        <v>7242.3</v>
      </c>
      <c r="U389" s="46">
        <v>6298.70093</v>
      </c>
      <c r="V389" s="42">
        <f t="shared" si="46"/>
        <v>86.971002720130343</v>
      </c>
      <c r="W389" s="42">
        <v>5019828.0742499996</v>
      </c>
      <c r="X389" s="46">
        <v>3951744.3832100001</v>
      </c>
      <c r="Y389" s="42">
        <f t="shared" si="58"/>
        <v>78.722703741211703</v>
      </c>
      <c r="Z389" s="42">
        <v>37117.9</v>
      </c>
      <c r="AA389" s="42">
        <v>23584.01802</v>
      </c>
      <c r="AB389" s="42">
        <f t="shared" si="443"/>
        <v>63.538125863801554</v>
      </c>
      <c r="AC389" s="46">
        <v>904.2</v>
      </c>
      <c r="AD389" s="46">
        <v>202.55348999999998</v>
      </c>
      <c r="AE389" s="42">
        <f>AD389/AC389*100</f>
        <v>22.401403450564032</v>
      </c>
      <c r="AF389" s="42">
        <v>31009.9</v>
      </c>
      <c r="AG389" s="42">
        <v>19235.41344</v>
      </c>
      <c r="AH389" s="42">
        <f t="shared" si="59"/>
        <v>62.0299112219001</v>
      </c>
      <c r="AI389" s="42">
        <v>171974.9</v>
      </c>
      <c r="AJ389" s="42">
        <v>106606.21429999999</v>
      </c>
      <c r="AK389" s="42">
        <f t="shared" si="60"/>
        <v>61.989403279199465</v>
      </c>
      <c r="AL389" s="42">
        <v>12216</v>
      </c>
      <c r="AM389" s="42">
        <v>7839.5588399999997</v>
      </c>
      <c r="AN389" s="46">
        <f t="shared" si="61"/>
        <v>64.174515717092333</v>
      </c>
      <c r="AO389" s="46">
        <v>2819.1</v>
      </c>
      <c r="AP389" s="46">
        <v>1983.05594</v>
      </c>
      <c r="AQ389" s="42">
        <f t="shared" si="62"/>
        <v>70.343582703699752</v>
      </c>
      <c r="AR389" s="46"/>
      <c r="AS389" s="46"/>
      <c r="AT389" s="42"/>
      <c r="AU389" s="46">
        <v>5638.2</v>
      </c>
      <c r="AV389" s="46">
        <v>3897.3015</v>
      </c>
      <c r="AW389" s="42">
        <f>AV389/AU389*100</f>
        <v>69.123151005640111</v>
      </c>
      <c r="AX389" s="46"/>
      <c r="AY389" s="42"/>
      <c r="AZ389" s="42"/>
      <c r="BA389" s="46">
        <v>285913.21119</v>
      </c>
      <c r="BB389" s="46">
        <v>212527.80643999999</v>
      </c>
      <c r="BC389" s="42">
        <f>BB389/BA389*100</f>
        <v>74.332978722961968</v>
      </c>
      <c r="BD389" s="46">
        <v>44910</v>
      </c>
      <c r="BE389" s="46">
        <v>17709.708989999999</v>
      </c>
      <c r="BF389" s="46">
        <f t="shared" si="448"/>
        <v>39.433776419505676</v>
      </c>
      <c r="BG389" s="46">
        <v>63.2</v>
      </c>
      <c r="BH389" s="46">
        <v>62.689</v>
      </c>
      <c r="BI389" s="46">
        <f>BH389/BG389*100</f>
        <v>99.191455696202524</v>
      </c>
      <c r="BJ389" s="46">
        <v>3288.9</v>
      </c>
      <c r="BK389" s="46">
        <v>2294.7432999999996</v>
      </c>
      <c r="BL389" s="46">
        <f>BK389/BJ389*100</f>
        <v>69.77236462038978</v>
      </c>
      <c r="BM389" s="46">
        <v>1770.1</v>
      </c>
      <c r="BN389" s="46">
        <v>760.85573999999997</v>
      </c>
      <c r="BO389" s="42">
        <f t="shared" si="452"/>
        <v>42.983771538331169</v>
      </c>
    </row>
    <row r="390" spans="1:67" x14ac:dyDescent="0.25">
      <c r="A390" s="172" t="s">
        <v>100</v>
      </c>
      <c r="B390" s="50">
        <f t="shared" si="440"/>
        <v>30287.675499999998</v>
      </c>
      <c r="C390" s="50">
        <f t="shared" si="441"/>
        <v>20347.155360000001</v>
      </c>
      <c r="D390" s="42">
        <f t="shared" si="0"/>
        <v>67.179653189298065</v>
      </c>
      <c r="E390" s="46">
        <v>31.5</v>
      </c>
      <c r="F390" s="46">
        <v>18.228999999999999</v>
      </c>
      <c r="G390" s="42">
        <f t="shared" si="44"/>
        <v>57.869841269841274</v>
      </c>
      <c r="H390" s="42">
        <v>20.100000000000001</v>
      </c>
      <c r="I390" s="42">
        <v>15.105600000000001</v>
      </c>
      <c r="J390" s="42">
        <f t="shared" si="56"/>
        <v>75.152238805970157</v>
      </c>
      <c r="K390" s="42">
        <v>304.10000000000002</v>
      </c>
      <c r="L390" s="46">
        <v>127.75780999999999</v>
      </c>
      <c r="M390" s="42">
        <f t="shared" si="57"/>
        <v>42.011775731667214</v>
      </c>
      <c r="N390" s="42">
        <v>7328.2754999999997</v>
      </c>
      <c r="O390" s="46">
        <v>5633.5720000000001</v>
      </c>
      <c r="P390" s="42">
        <f t="shared" si="30"/>
        <v>76.874457026076598</v>
      </c>
      <c r="Q390" s="46">
        <v>285.8</v>
      </c>
      <c r="R390" s="46">
        <v>161.84800000000001</v>
      </c>
      <c r="S390" s="42">
        <f t="shared" si="45"/>
        <v>56.629811056682996</v>
      </c>
      <c r="T390" s="46">
        <v>58.2</v>
      </c>
      <c r="U390" s="46">
        <v>45.429499999999997</v>
      </c>
      <c r="V390" s="42">
        <f t="shared" si="46"/>
        <v>78.057560137457045</v>
      </c>
      <c r="W390" s="42">
        <v>19538.8</v>
      </c>
      <c r="X390" s="46">
        <v>12599.841</v>
      </c>
      <c r="Y390" s="42">
        <f t="shared" si="58"/>
        <v>64.486258112064206</v>
      </c>
      <c r="Z390" s="42">
        <v>394</v>
      </c>
      <c r="AA390" s="42">
        <v>220.49348999999998</v>
      </c>
      <c r="AB390" s="42">
        <f t="shared" si="443"/>
        <v>55.962814720812183</v>
      </c>
      <c r="AC390" s="46">
        <v>0</v>
      </c>
      <c r="AD390" s="46">
        <v>0</v>
      </c>
      <c r="AE390" s="42"/>
      <c r="AF390" s="42">
        <v>394</v>
      </c>
      <c r="AG390" s="42">
        <v>254.2347</v>
      </c>
      <c r="AH390" s="42">
        <f t="shared" si="59"/>
        <v>64.526573604060914</v>
      </c>
      <c r="AI390" s="42">
        <v>47.1</v>
      </c>
      <c r="AJ390" s="42">
        <v>28.638279999999998</v>
      </c>
      <c r="AK390" s="42">
        <f t="shared" si="60"/>
        <v>60.803142250530783</v>
      </c>
      <c r="AL390" s="42">
        <v>394</v>
      </c>
      <c r="AM390" s="42">
        <v>245.86557999999999</v>
      </c>
      <c r="AN390" s="46">
        <f t="shared" si="61"/>
        <v>62.402431472081219</v>
      </c>
      <c r="AO390" s="46">
        <v>394</v>
      </c>
      <c r="AP390" s="46">
        <v>220.25274999999999</v>
      </c>
      <c r="AQ390" s="42">
        <f t="shared" si="62"/>
        <v>55.901713197969535</v>
      </c>
      <c r="AR390" s="46"/>
      <c r="AS390" s="46"/>
      <c r="AT390" s="42"/>
      <c r="AU390" s="46"/>
      <c r="AV390" s="46"/>
      <c r="AW390" s="42"/>
      <c r="AX390" s="42">
        <v>115.2</v>
      </c>
      <c r="AY390" s="42">
        <v>79.649649999999994</v>
      </c>
      <c r="AZ390" s="42">
        <f t="shared" si="446"/>
        <v>69.14032118055556</v>
      </c>
      <c r="BA390" s="46">
        <v>945.1</v>
      </c>
      <c r="BB390" s="46">
        <v>696.13800000000003</v>
      </c>
      <c r="BC390" s="42">
        <f t="shared" ref="BC390:BC394" si="453">BB390/BA390*100</f>
        <v>73.657602370119562</v>
      </c>
      <c r="BD390" s="46">
        <v>37.4</v>
      </c>
      <c r="BE390" s="46">
        <v>0</v>
      </c>
      <c r="BF390" s="46">
        <f t="shared" si="448"/>
        <v>0</v>
      </c>
      <c r="BG390" s="46">
        <v>0.1</v>
      </c>
      <c r="BH390" s="46">
        <v>0.1</v>
      </c>
      <c r="BI390" s="46">
        <f t="shared" ref="BI390:BI392" si="454">BH390/BG390*100</f>
        <v>100</v>
      </c>
      <c r="BJ390" s="46"/>
      <c r="BK390" s="46">
        <v>0</v>
      </c>
      <c r="BL390" s="46"/>
      <c r="BM390" s="46"/>
      <c r="BN390" s="46"/>
      <c r="BO390" s="42"/>
    </row>
    <row r="391" spans="1:67" x14ac:dyDescent="0.25">
      <c r="A391" s="172" t="s">
        <v>101</v>
      </c>
      <c r="B391" s="50">
        <f t="shared" si="440"/>
        <v>133667.96599999999</v>
      </c>
      <c r="C391" s="50">
        <f t="shared" si="441"/>
        <v>93353.513510000019</v>
      </c>
      <c r="D391" s="42">
        <f t="shared" si="0"/>
        <v>69.839854905849336</v>
      </c>
      <c r="E391" s="46">
        <v>180.4</v>
      </c>
      <c r="F391" s="46">
        <v>71.75</v>
      </c>
      <c r="G391" s="42">
        <f t="shared" si="44"/>
        <v>39.772727272727273</v>
      </c>
      <c r="H391" s="42">
        <v>154.69999999999999</v>
      </c>
      <c r="I391" s="42">
        <v>90.740949999999998</v>
      </c>
      <c r="J391" s="42">
        <f t="shared" si="56"/>
        <v>58.656076276664514</v>
      </c>
      <c r="K391" s="42">
        <v>4158.7</v>
      </c>
      <c r="L391" s="46">
        <v>2613.2274199999997</v>
      </c>
      <c r="M391" s="42">
        <f t="shared" si="57"/>
        <v>62.837603578041211</v>
      </c>
      <c r="N391" s="42">
        <v>53220.266000000003</v>
      </c>
      <c r="O391" s="46">
        <v>34818.483630000002</v>
      </c>
      <c r="P391" s="42">
        <f t="shared" si="30"/>
        <v>65.423355136932244</v>
      </c>
      <c r="Q391" s="46">
        <v>1454.5</v>
      </c>
      <c r="R391" s="46">
        <v>867.70830000000001</v>
      </c>
      <c r="S391" s="42">
        <f t="shared" si="45"/>
        <v>59.656809900309383</v>
      </c>
      <c r="T391" s="46">
        <v>58.6</v>
      </c>
      <c r="U391" s="46">
        <v>41.039490000000001</v>
      </c>
      <c r="V391" s="42">
        <f t="shared" si="46"/>
        <v>70.033259385665531</v>
      </c>
      <c r="W391" s="42">
        <v>68028.7</v>
      </c>
      <c r="X391" s="46">
        <v>50406.17525</v>
      </c>
      <c r="Y391" s="42">
        <f t="shared" si="58"/>
        <v>74.095455667975429</v>
      </c>
      <c r="Z391" s="42">
        <v>394</v>
      </c>
      <c r="AA391" s="42">
        <v>242.4014</v>
      </c>
      <c r="AB391" s="42">
        <f t="shared" si="443"/>
        <v>61.523197969543141</v>
      </c>
      <c r="AC391" s="46">
        <v>0</v>
      </c>
      <c r="AD391" s="46">
        <v>0</v>
      </c>
      <c r="AE391" s="42"/>
      <c r="AF391" s="42">
        <v>394</v>
      </c>
      <c r="AG391" s="42">
        <v>241.18761999999998</v>
      </c>
      <c r="AH391" s="42">
        <f t="shared" si="59"/>
        <v>61.215131979695428</v>
      </c>
      <c r="AI391" s="42">
        <v>621.20000000000005</v>
      </c>
      <c r="AJ391" s="42">
        <v>395.98390000000001</v>
      </c>
      <c r="AK391" s="42">
        <f t="shared" si="60"/>
        <v>63.744993560849963</v>
      </c>
      <c r="AL391" s="42">
        <v>394</v>
      </c>
      <c r="AM391" s="42">
        <v>240.15347</v>
      </c>
      <c r="AN391" s="46">
        <f t="shared" si="61"/>
        <v>60.952657360406093</v>
      </c>
      <c r="AO391" s="46">
        <v>394</v>
      </c>
      <c r="AP391" s="46">
        <v>239.66638</v>
      </c>
      <c r="AQ391" s="42">
        <f t="shared" si="62"/>
        <v>60.829030456852792</v>
      </c>
      <c r="AR391" s="46"/>
      <c r="AS391" s="46"/>
      <c r="AT391" s="42"/>
      <c r="AU391" s="46">
        <v>0</v>
      </c>
      <c r="AV391" s="46">
        <v>0</v>
      </c>
      <c r="AW391" s="42"/>
      <c r="AX391" s="42">
        <v>288.10000000000002</v>
      </c>
      <c r="AY391" s="42">
        <v>208.37667000000002</v>
      </c>
      <c r="AZ391" s="42">
        <f t="shared" si="446"/>
        <v>72.327896563693159</v>
      </c>
      <c r="BA391" s="46">
        <v>3859.1</v>
      </c>
      <c r="BB391" s="46">
        <v>2870.91</v>
      </c>
      <c r="BC391" s="42">
        <f t="shared" si="453"/>
        <v>74.39325231271539</v>
      </c>
      <c r="BD391" s="46">
        <v>37.4</v>
      </c>
      <c r="BE391" s="46">
        <v>0</v>
      </c>
      <c r="BF391" s="46">
        <f t="shared" si="448"/>
        <v>0</v>
      </c>
      <c r="BG391" s="46">
        <v>0.4</v>
      </c>
      <c r="BH391" s="46">
        <v>0.4</v>
      </c>
      <c r="BI391" s="46">
        <f t="shared" si="454"/>
        <v>100</v>
      </c>
      <c r="BJ391" s="46"/>
      <c r="BK391" s="46">
        <v>0</v>
      </c>
      <c r="BL391" s="46"/>
      <c r="BM391" s="46">
        <v>29.9</v>
      </c>
      <c r="BN391" s="46">
        <v>5.3090299999999999</v>
      </c>
      <c r="BO391" s="42">
        <f t="shared" si="452"/>
        <v>17.755953177257524</v>
      </c>
    </row>
    <row r="392" spans="1:67" x14ac:dyDescent="0.25">
      <c r="A392" s="172" t="s">
        <v>102</v>
      </c>
      <c r="B392" s="50">
        <f t="shared" ref="B392:B393" si="455">E392+H392+K392+N392+Q392+T392+W392+Z392+AC392+AF392+AI392+AL392+AO392+AR392+AU392+AX392+BA392+BD392+BG392+BJ392+BM392</f>
        <v>60300.234599999996</v>
      </c>
      <c r="C392" s="50">
        <f t="shared" ref="C392:C393" si="456">F392+I392+L392+O392+R392+U392+X392+AA392+AD392+AG392+AJ392+AM392+AP392+AS392+AV392+AY392+BB392+BE392+BH392+BK392+BN392</f>
        <v>42590.749459999999</v>
      </c>
      <c r="D392" s="42">
        <f t="shared" si="0"/>
        <v>70.631150512969981</v>
      </c>
      <c r="E392" s="46">
        <v>289.39999999999998</v>
      </c>
      <c r="F392" s="46">
        <v>224.11670000000001</v>
      </c>
      <c r="G392" s="42">
        <f>F392/E392*100</f>
        <v>77.441845196959235</v>
      </c>
      <c r="H392" s="42">
        <v>60.3</v>
      </c>
      <c r="I392" s="42">
        <v>31.066520000000001</v>
      </c>
      <c r="J392" s="42">
        <f>I392/H392*100</f>
        <v>51.519933665008303</v>
      </c>
      <c r="K392" s="42">
        <v>1369.7</v>
      </c>
      <c r="L392" s="46">
        <v>1065.00882</v>
      </c>
      <c r="M392" s="42">
        <f>L392/K392*100</f>
        <v>77.754896692706438</v>
      </c>
      <c r="N392" s="42">
        <v>20782.7346</v>
      </c>
      <c r="O392" s="46">
        <v>16434.8</v>
      </c>
      <c r="P392" s="42">
        <f t="shared" si="30"/>
        <v>79.079102516181862</v>
      </c>
      <c r="Q392" s="46">
        <v>759.9</v>
      </c>
      <c r="R392" s="46">
        <v>502.73099999999999</v>
      </c>
      <c r="S392" s="42">
        <f>R392/Q392*100</f>
        <v>66.157520726411363</v>
      </c>
      <c r="T392" s="46">
        <v>62.9</v>
      </c>
      <c r="U392" s="46">
        <v>38.6</v>
      </c>
      <c r="V392" s="42">
        <f>U392/T392*100</f>
        <v>61.36724960254373</v>
      </c>
      <c r="W392" s="42">
        <v>31874.1</v>
      </c>
      <c r="X392" s="46">
        <v>21278.9</v>
      </c>
      <c r="Y392" s="42">
        <f>X392/W392*100</f>
        <v>66.759218299497093</v>
      </c>
      <c r="Z392" s="42">
        <v>394</v>
      </c>
      <c r="AA392" s="42">
        <v>224.2244</v>
      </c>
      <c r="AB392" s="42">
        <f>AA392/Z392*100</f>
        <v>56.909746192893408</v>
      </c>
      <c r="AC392" s="46"/>
      <c r="AD392" s="46">
        <v>0</v>
      </c>
      <c r="AE392" s="42"/>
      <c r="AF392" s="42">
        <v>394</v>
      </c>
      <c r="AG392" s="42">
        <v>229.06914</v>
      </c>
      <c r="AH392" s="42">
        <f>AG392/AF392*100</f>
        <v>58.139375634517762</v>
      </c>
      <c r="AI392" s="42">
        <v>838.1</v>
      </c>
      <c r="AJ392" s="42">
        <v>378.70927</v>
      </c>
      <c r="AK392" s="42">
        <f>AJ392/AI392*100</f>
        <v>45.186644791790954</v>
      </c>
      <c r="AL392" s="42">
        <v>394</v>
      </c>
      <c r="AM392" s="42">
        <v>244.48642000000001</v>
      </c>
      <c r="AN392" s="46">
        <f>AM392/AL392*100</f>
        <v>62.052390862944165</v>
      </c>
      <c r="AO392" s="46">
        <v>394</v>
      </c>
      <c r="AP392" s="46">
        <v>250.75639000000001</v>
      </c>
      <c r="AQ392" s="42">
        <f>AP392/AO392*100</f>
        <v>63.643753807106606</v>
      </c>
      <c r="AR392" s="46"/>
      <c r="AS392" s="46"/>
      <c r="AT392" s="42"/>
      <c r="AU392" s="46">
        <v>0</v>
      </c>
      <c r="AV392" s="46">
        <v>0</v>
      </c>
      <c r="AW392" s="42"/>
      <c r="AX392" s="42">
        <v>288.10000000000002</v>
      </c>
      <c r="AY392" s="42">
        <v>186.6558</v>
      </c>
      <c r="AZ392" s="42">
        <f>AY392/AX392*100</f>
        <v>64.788545643873647</v>
      </c>
      <c r="BA392" s="46">
        <v>1968.9</v>
      </c>
      <c r="BB392" s="46">
        <v>1464.75</v>
      </c>
      <c r="BC392" s="42">
        <f t="shared" si="453"/>
        <v>74.394331860429673</v>
      </c>
      <c r="BD392" s="46">
        <v>37.4</v>
      </c>
      <c r="BE392" s="46">
        <v>36.875</v>
      </c>
      <c r="BF392" s="46">
        <f t="shared" si="448"/>
        <v>98.596256684491976</v>
      </c>
      <c r="BG392" s="46">
        <v>0.6</v>
      </c>
      <c r="BH392" s="46">
        <v>0</v>
      </c>
      <c r="BI392" s="46">
        <f t="shared" si="454"/>
        <v>0</v>
      </c>
      <c r="BJ392" s="46"/>
      <c r="BK392" s="46">
        <v>0</v>
      </c>
      <c r="BL392" s="46"/>
      <c r="BM392" s="46">
        <v>392.1</v>
      </c>
      <c r="BN392" s="46">
        <v>0</v>
      </c>
      <c r="BO392" s="42"/>
    </row>
    <row r="393" spans="1:67" ht="36.75" customHeight="1" x14ac:dyDescent="0.25">
      <c r="A393" s="171" t="s">
        <v>850</v>
      </c>
      <c r="B393" s="178">
        <f t="shared" si="455"/>
        <v>0</v>
      </c>
      <c r="C393" s="178">
        <f t="shared" si="456"/>
        <v>0</v>
      </c>
      <c r="D393" s="187"/>
      <c r="E393" s="179"/>
      <c r="F393" s="179"/>
      <c r="G393" s="180"/>
      <c r="H393" s="179"/>
      <c r="I393" s="179"/>
      <c r="J393" s="180"/>
      <c r="K393" s="179"/>
      <c r="L393" s="179"/>
      <c r="M393" s="180"/>
      <c r="N393" s="179"/>
      <c r="O393" s="179"/>
      <c r="P393" s="180"/>
      <c r="Q393" s="179"/>
      <c r="R393" s="179"/>
      <c r="S393" s="180"/>
      <c r="T393" s="179"/>
      <c r="U393" s="179"/>
      <c r="V393" s="180"/>
      <c r="W393" s="179"/>
      <c r="X393" s="179"/>
      <c r="Y393" s="180"/>
      <c r="Z393" s="179"/>
      <c r="AA393" s="179"/>
      <c r="AB393" s="180"/>
      <c r="AC393" s="179"/>
      <c r="AD393" s="179"/>
      <c r="AE393" s="180"/>
      <c r="AF393" s="179"/>
      <c r="AG393" s="179"/>
      <c r="AH393" s="180"/>
      <c r="AI393" s="179"/>
      <c r="AJ393" s="179"/>
      <c r="AK393" s="180"/>
      <c r="AL393" s="179"/>
      <c r="AM393" s="179"/>
      <c r="AN393" s="180"/>
      <c r="AO393" s="179"/>
      <c r="AP393" s="179"/>
      <c r="AQ393" s="180"/>
      <c r="AR393" s="179"/>
      <c r="AS393" s="179"/>
      <c r="AT393" s="179"/>
      <c r="AU393" s="179"/>
      <c r="AV393" s="179"/>
      <c r="AW393" s="180"/>
      <c r="AX393" s="179"/>
      <c r="AY393" s="179"/>
      <c r="AZ393" s="180"/>
      <c r="BA393" s="179"/>
      <c r="BB393" s="179"/>
      <c r="BC393" s="180"/>
      <c r="BD393" s="179"/>
      <c r="BE393" s="179"/>
      <c r="BF393" s="179"/>
      <c r="BG393" s="179"/>
      <c r="BH393" s="179"/>
      <c r="BI393" s="179"/>
      <c r="BJ393" s="179"/>
      <c r="BK393" s="179"/>
      <c r="BL393" s="179"/>
      <c r="BM393" s="179"/>
      <c r="BN393" s="179"/>
      <c r="BO393" s="180"/>
    </row>
    <row r="394" spans="1:67" x14ac:dyDescent="0.25">
      <c r="A394" s="171" t="s">
        <v>104</v>
      </c>
      <c r="B394" s="178">
        <f>E394+H394+K394+N394+Q394+T394+W394+Z394+AC394+AF394+AI394+AL394+AO394+AR394+AU394+AX394+BA394+BD394+BG394+BJ394+BM394</f>
        <v>26303877.84544</v>
      </c>
      <c r="C394" s="178">
        <f>F394+I394+L394+O394+R394+U394+X394+AA394+AD394+AG394+AJ394+AM394+AP394+AS394+AV394+AY394+BB394+BE394+BH394+BK394+BN394</f>
        <v>19118240.581590001</v>
      </c>
      <c r="D394" s="178">
        <f>C394/B394*100</f>
        <v>72.682213223189478</v>
      </c>
      <c r="E394" s="178">
        <f>E10+E388+E393</f>
        <v>68334.400000000023</v>
      </c>
      <c r="F394" s="178">
        <f>F10+F388+F393</f>
        <v>44956.794979999999</v>
      </c>
      <c r="G394" s="178">
        <f t="shared" ref="G394" si="457">F394/E394*100</f>
        <v>65.789404721487259</v>
      </c>
      <c r="H394" s="178">
        <f>H10+H388+H393</f>
        <v>23274.9</v>
      </c>
      <c r="I394" s="178">
        <f>I10+I388+I393</f>
        <v>16201.55017</v>
      </c>
      <c r="J394" s="178">
        <f t="shared" ref="J394" si="458">I394/H394*100</f>
        <v>69.609537183833226</v>
      </c>
      <c r="K394" s="178">
        <f>K10+K388+K393</f>
        <v>609609</v>
      </c>
      <c r="L394" s="178">
        <f>L10+L388+L393</f>
        <v>367462.42375000002</v>
      </c>
      <c r="M394" s="178">
        <f t="shared" ref="M394" si="459">L394/K394*100</f>
        <v>60.278379051162304</v>
      </c>
      <c r="N394" s="178">
        <f>N10+N388+N393</f>
        <v>6392795.9000000004</v>
      </c>
      <c r="O394" s="178">
        <f>O10+O388+O393</f>
        <v>4737241.4237399995</v>
      </c>
      <c r="P394" s="178">
        <f t="shared" ref="P394" si="460">O394/N394*100</f>
        <v>74.102810379727586</v>
      </c>
      <c r="Q394" s="178">
        <f>Q10+Q388+Q393</f>
        <v>351612.2</v>
      </c>
      <c r="R394" s="178">
        <f>R10+R388+R393</f>
        <v>167237.39489999996</v>
      </c>
      <c r="S394" s="178">
        <f t="shared" ref="S394" si="461">R394/Q394*100</f>
        <v>47.563023950818526</v>
      </c>
      <c r="T394" s="178">
        <f>T10+T388+T393</f>
        <v>18080.600000000002</v>
      </c>
      <c r="U394" s="178">
        <f>U10+U388+U393</f>
        <v>13503.79054</v>
      </c>
      <c r="V394" s="178">
        <f t="shared" ref="V394" si="462">U394/T394*100</f>
        <v>74.686628430472439</v>
      </c>
      <c r="W394" s="178">
        <f>W10+W388+W393</f>
        <v>16853942.574250001</v>
      </c>
      <c r="X394" s="178">
        <f>X10+X388+X393</f>
        <v>12431586.22982</v>
      </c>
      <c r="Y394" s="178">
        <f t="shared" ref="Y394" si="463">X394/W394*100</f>
        <v>73.760701242766658</v>
      </c>
      <c r="Z394" s="178">
        <f>Z10+Z388+Z393</f>
        <v>92190.800000000017</v>
      </c>
      <c r="AA394" s="178">
        <f>AA10+AA388+AA393</f>
        <v>61442.762259999996</v>
      </c>
      <c r="AB394" s="178">
        <f t="shared" ref="AB394" si="464">AA394/Z394*100</f>
        <v>66.647390260199472</v>
      </c>
      <c r="AC394" s="178">
        <f>AC10+AC388+AC393</f>
        <v>2022.9999999999998</v>
      </c>
      <c r="AD394" s="178">
        <f>AD10+AD388+AD393</f>
        <v>296.35897</v>
      </c>
      <c r="AE394" s="178">
        <f t="shared" ref="AE394" si="465">AD394/AC394*100</f>
        <v>14.649479485912014</v>
      </c>
      <c r="AF394" s="178">
        <f>AF10+AF388+AF393</f>
        <v>70572</v>
      </c>
      <c r="AG394" s="178">
        <f>AG10+AG388+AG393</f>
        <v>45587.53946</v>
      </c>
      <c r="AH394" s="178">
        <f t="shared" ref="AH394" si="466">AG394/AF394*100</f>
        <v>64.597204925466187</v>
      </c>
      <c r="AI394" s="178">
        <f>AI10+AI388+AI393</f>
        <v>470449.69999999995</v>
      </c>
      <c r="AJ394" s="178">
        <f>AJ10+AJ388+AJ393</f>
        <v>279497.28644</v>
      </c>
      <c r="AK394" s="178">
        <f t="shared" ref="AK394" si="467">AJ394/AI394*100</f>
        <v>59.410663125090743</v>
      </c>
      <c r="AL394" s="178">
        <f>AL10+AL388+AL393</f>
        <v>40688</v>
      </c>
      <c r="AM394" s="178">
        <f>AM10+AM388+AM393</f>
        <v>27431.165389999998</v>
      </c>
      <c r="AN394" s="178">
        <f t="shared" ref="AN394" si="468">AM394/AL394*100</f>
        <v>67.418318398545011</v>
      </c>
      <c r="AO394" s="178">
        <f>AO10+AO388+AO393</f>
        <v>21725.499999999996</v>
      </c>
      <c r="AP394" s="178">
        <f>AP10+AP388+AP393</f>
        <v>13627.762210000001</v>
      </c>
      <c r="AQ394" s="178">
        <f t="shared" ref="AQ394" si="469">AP394/AO394*100</f>
        <v>62.727036017583039</v>
      </c>
      <c r="AR394" s="178">
        <f>AR10+AR388+AR393</f>
        <v>84120.959999999992</v>
      </c>
      <c r="AS394" s="178">
        <f>AS10+AS388+AS393</f>
        <v>63575.400000000009</v>
      </c>
      <c r="AT394" s="178">
        <f>AS394/AR394*100</f>
        <v>75.576170314746776</v>
      </c>
      <c r="AU394" s="178">
        <f>AU10+AU388+AU393</f>
        <v>24980.7</v>
      </c>
      <c r="AV394" s="178">
        <f>AV10+AV388+AV393</f>
        <v>16311.158769999998</v>
      </c>
      <c r="AW394" s="178">
        <f t="shared" ref="AW394" si="470">AV394/AU394*100</f>
        <v>65.295042853082577</v>
      </c>
      <c r="AX394" s="178">
        <f>AX10+AX388+AX393</f>
        <v>58268.399999999994</v>
      </c>
      <c r="AY394" s="178">
        <f>AY10+AY388+AY393</f>
        <v>37219.185080000003</v>
      </c>
      <c r="AZ394" s="178">
        <f t="shared" ref="AZ394" si="471">AY394/AX394*100</f>
        <v>63.875419747238652</v>
      </c>
      <c r="BA394" s="178">
        <f>BA10+BA388+BA393</f>
        <v>1040822.9111899997</v>
      </c>
      <c r="BB394" s="178">
        <f>BB10+BB388+BB393</f>
        <v>762187.68148000003</v>
      </c>
      <c r="BC394" s="178">
        <f t="shared" si="453"/>
        <v>73.229333567280065</v>
      </c>
      <c r="BD394" s="178">
        <f>BD10+BD388+BD393</f>
        <v>67739.3</v>
      </c>
      <c r="BE394" s="178">
        <f>BE10+BE388+BE393</f>
        <v>27802.335849999999</v>
      </c>
      <c r="BF394" s="178">
        <f t="shared" si="448"/>
        <v>41.043140171215228</v>
      </c>
      <c r="BG394" s="178">
        <f>BG10+BG388+BG393</f>
        <v>240.10000000000002</v>
      </c>
      <c r="BH394" s="178">
        <f>BH10+BH388+BH393</f>
        <v>236.9785</v>
      </c>
      <c r="BI394" s="178">
        <f t="shared" ref="BI394" si="472">BH394/BG394*100</f>
        <v>98.699916701374406</v>
      </c>
      <c r="BJ394" s="178">
        <f>BJ10+BJ388+BJ393</f>
        <v>4463.3999999999996</v>
      </c>
      <c r="BK394" s="178">
        <f>BK10+BK388+BK393</f>
        <v>3060.2976999999996</v>
      </c>
      <c r="BL394" s="178">
        <f t="shared" ref="BL394" si="473">BK394/BJ394*100</f>
        <v>68.564271631491678</v>
      </c>
      <c r="BM394" s="178">
        <f>BM10+BM388+BM393</f>
        <v>7943.5</v>
      </c>
      <c r="BN394" s="178">
        <f>BN10+BN388+BN393</f>
        <v>1775.06158</v>
      </c>
      <c r="BO394" s="178">
        <f t="shared" ref="BO394" si="474">BN394/BM394*100</f>
        <v>22.346089003587842</v>
      </c>
    </row>
    <row r="395" spans="1:67" ht="9" customHeight="1" x14ac:dyDescent="0.25">
      <c r="B395" s="20"/>
      <c r="C395" s="20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  <c r="AB395" s="106"/>
      <c r="AC395" s="106"/>
      <c r="AD395" s="106"/>
      <c r="AE395" s="106"/>
      <c r="AF395" s="106"/>
      <c r="AG395" s="106"/>
      <c r="AH395" s="106"/>
      <c r="AI395" s="106"/>
      <c r="AJ395" s="106"/>
      <c r="AK395" s="106"/>
      <c r="AL395" s="106"/>
      <c r="AM395" s="106"/>
      <c r="AN395" s="106"/>
      <c r="AO395" s="106"/>
      <c r="AP395" s="106"/>
      <c r="AQ395" s="106"/>
      <c r="AR395" s="106"/>
      <c r="AS395" s="106"/>
      <c r="AT395" s="106"/>
      <c r="AU395" s="106"/>
      <c r="AV395" s="106"/>
      <c r="AW395" s="106"/>
      <c r="AX395" s="106"/>
      <c r="AY395" s="106"/>
      <c r="AZ395" s="106"/>
      <c r="BA395" s="106"/>
      <c r="BB395" s="106"/>
      <c r="BC395" s="106"/>
      <c r="BD395" s="106"/>
      <c r="BE395" s="106"/>
      <c r="BF395" s="106"/>
    </row>
    <row r="396" spans="1:67" ht="15.75" customHeight="1" x14ac:dyDescent="0.25">
      <c r="A396" s="285" t="s">
        <v>1100</v>
      </c>
      <c r="B396" s="285"/>
      <c r="C396" s="285"/>
      <c r="D396" s="285"/>
      <c r="E396" s="285"/>
      <c r="F396" s="285"/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182"/>
      <c r="X396" s="182"/>
      <c r="Y396" s="182"/>
      <c r="Z396" s="106"/>
      <c r="AA396" s="106"/>
      <c r="AB396" s="106"/>
      <c r="AC396" s="106"/>
      <c r="AD396" s="106"/>
      <c r="AE396" s="106"/>
      <c r="AF396" s="106"/>
      <c r="AG396" s="106"/>
      <c r="AH396" s="106"/>
      <c r="AI396" s="106"/>
      <c r="AJ396" s="106"/>
      <c r="AK396" s="106"/>
      <c r="AL396" s="106"/>
      <c r="AM396" s="106"/>
      <c r="AN396" s="106"/>
      <c r="AO396" s="106"/>
      <c r="AP396" s="106"/>
      <c r="AQ396" s="106"/>
      <c r="AR396" s="106"/>
      <c r="AS396" s="106"/>
      <c r="AT396" s="106"/>
      <c r="AU396" s="106"/>
      <c r="AV396" s="106"/>
      <c r="AW396" s="106"/>
      <c r="AX396" s="106"/>
      <c r="AY396" s="185"/>
      <c r="AZ396" s="106"/>
      <c r="BA396" s="106"/>
      <c r="BB396" s="106"/>
      <c r="BC396" s="106"/>
      <c r="BD396" s="106"/>
      <c r="BE396" s="106"/>
      <c r="BF396" s="106"/>
    </row>
    <row r="397" spans="1:67" x14ac:dyDescent="0.25">
      <c r="A397" s="106" t="s">
        <v>851</v>
      </c>
      <c r="B397" s="185"/>
      <c r="C397" s="185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  <c r="AB397" s="106"/>
      <c r="AC397" s="106"/>
      <c r="AD397" s="106"/>
      <c r="AE397" s="106"/>
      <c r="AF397" s="106"/>
      <c r="AG397" s="106"/>
      <c r="AH397" s="106"/>
      <c r="AI397" s="106"/>
      <c r="AJ397" s="106"/>
      <c r="AK397" s="106"/>
      <c r="AL397" s="106"/>
      <c r="AM397" s="106"/>
      <c r="AN397" s="106"/>
      <c r="AO397" s="106"/>
      <c r="AP397" s="106"/>
      <c r="AQ397" s="106"/>
      <c r="AR397" s="106"/>
      <c r="AS397" s="106"/>
      <c r="AT397" s="106"/>
      <c r="AU397" s="106"/>
      <c r="AV397" s="106"/>
      <c r="AW397" s="106"/>
      <c r="AX397" s="106"/>
      <c r="AY397" s="106"/>
      <c r="AZ397" s="106"/>
      <c r="BA397" s="106"/>
      <c r="BB397" s="106"/>
      <c r="BC397" s="106"/>
      <c r="BD397" s="106"/>
      <c r="BE397" s="106"/>
      <c r="BF397" s="106"/>
    </row>
    <row r="398" spans="1:67" x14ac:dyDescent="0.25">
      <c r="B398" s="20"/>
      <c r="C398" s="20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  <c r="AB398" s="106"/>
      <c r="AC398" s="106"/>
      <c r="AD398" s="106"/>
      <c r="AE398" s="106"/>
      <c r="AF398" s="106"/>
      <c r="AG398" s="106"/>
      <c r="AH398" s="106"/>
      <c r="AI398" s="106"/>
      <c r="AJ398" s="106"/>
      <c r="AK398" s="106"/>
      <c r="AL398" s="106"/>
      <c r="AM398" s="106"/>
      <c r="AN398" s="106"/>
      <c r="AO398" s="106"/>
      <c r="AP398" s="106"/>
      <c r="AQ398" s="106"/>
      <c r="AR398" s="106"/>
      <c r="AS398" s="106"/>
      <c r="AT398" s="106"/>
      <c r="AU398" s="106"/>
      <c r="AV398" s="106"/>
      <c r="AW398" s="106"/>
      <c r="AX398" s="106"/>
      <c r="AY398" s="106"/>
      <c r="AZ398" s="106"/>
      <c r="BA398" s="106"/>
      <c r="BB398" s="106"/>
      <c r="BC398" s="106"/>
      <c r="BD398" s="106"/>
      <c r="BE398" s="106"/>
      <c r="BF398" s="106"/>
    </row>
    <row r="399" spans="1:67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</row>
    <row r="400" spans="1:67" x14ac:dyDescent="0.25">
      <c r="B400" s="20"/>
      <c r="C400" s="20"/>
      <c r="D400" s="20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  <c r="AB400" s="106"/>
      <c r="AC400" s="106"/>
      <c r="AD400" s="106"/>
      <c r="AE400" s="106"/>
      <c r="AF400" s="106"/>
      <c r="AG400" s="106"/>
      <c r="AH400" s="106"/>
      <c r="AI400" s="106"/>
      <c r="AJ400" s="106"/>
      <c r="AK400" s="106"/>
      <c r="AL400" s="106"/>
      <c r="AM400" s="106"/>
      <c r="AN400" s="106"/>
      <c r="AO400" s="106"/>
      <c r="AP400" s="106"/>
      <c r="AQ400" s="106"/>
      <c r="AR400" s="106"/>
      <c r="AS400" s="106"/>
      <c r="AT400" s="106"/>
      <c r="AU400" s="106"/>
      <c r="AV400" s="106"/>
      <c r="AW400" s="106"/>
      <c r="AX400" s="106"/>
      <c r="AY400" s="106"/>
      <c r="AZ400" s="106"/>
      <c r="BA400" s="106"/>
      <c r="BB400" s="106"/>
      <c r="BC400" s="106"/>
      <c r="BD400" s="106"/>
      <c r="BE400" s="106"/>
      <c r="BF400" s="106"/>
    </row>
    <row r="401" spans="2:58" x14ac:dyDescent="0.25">
      <c r="B401" s="20"/>
      <c r="C401" s="20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  <c r="AB401" s="106"/>
      <c r="AC401" s="106"/>
      <c r="AD401" s="106"/>
      <c r="AE401" s="106"/>
      <c r="AF401" s="106"/>
      <c r="AG401" s="106"/>
      <c r="AH401" s="106"/>
      <c r="AI401" s="106"/>
      <c r="AJ401" s="106"/>
      <c r="AK401" s="106"/>
      <c r="AL401" s="106"/>
      <c r="AM401" s="106"/>
      <c r="AN401" s="106"/>
      <c r="AO401" s="106"/>
      <c r="AP401" s="106"/>
      <c r="AQ401" s="106"/>
      <c r="AR401" s="106"/>
      <c r="AS401" s="106"/>
      <c r="AT401" s="106"/>
      <c r="AU401" s="106"/>
      <c r="AV401" s="106"/>
      <c r="AW401" s="106"/>
      <c r="AX401" s="106"/>
      <c r="AY401" s="106"/>
      <c r="AZ401" s="106"/>
      <c r="BA401" s="106"/>
      <c r="BB401" s="106"/>
      <c r="BC401" s="106"/>
      <c r="BD401" s="106"/>
      <c r="BE401" s="106"/>
      <c r="BF401" s="106"/>
    </row>
    <row r="403" spans="2:58" x14ac:dyDescent="0.25">
      <c r="C403" s="17"/>
    </row>
    <row r="404" spans="2:58" x14ac:dyDescent="0.25">
      <c r="C404" s="17"/>
    </row>
  </sheetData>
  <mergeCells count="41">
    <mergeCell ref="BG8:BI8"/>
    <mergeCell ref="BM8:BO8"/>
    <mergeCell ref="BJ8:BL8"/>
    <mergeCell ref="AO8:AQ8"/>
    <mergeCell ref="AR8:AT8"/>
    <mergeCell ref="AU8:AW8"/>
    <mergeCell ref="AX8:AZ8"/>
    <mergeCell ref="BA8:BC8"/>
    <mergeCell ref="AL8:AN8"/>
    <mergeCell ref="Z8:AB8"/>
    <mergeCell ref="W8:Y8"/>
    <mergeCell ref="T8:V8"/>
    <mergeCell ref="BD8:BF8"/>
    <mergeCell ref="BM1:BO1"/>
    <mergeCell ref="U6:V6"/>
    <mergeCell ref="AP6:AQ6"/>
    <mergeCell ref="AS1:AT1"/>
    <mergeCell ref="BN6:BO6"/>
    <mergeCell ref="BJ1:BL1"/>
    <mergeCell ref="AP1:AQ1"/>
    <mergeCell ref="A396:V396"/>
    <mergeCell ref="A7:A9"/>
    <mergeCell ref="E7:V7"/>
    <mergeCell ref="W7:AQ7"/>
    <mergeCell ref="BK6:BL6"/>
    <mergeCell ref="AS6:AT6"/>
    <mergeCell ref="B7:D8"/>
    <mergeCell ref="H8:J8"/>
    <mergeCell ref="E8:G8"/>
    <mergeCell ref="N8:P8"/>
    <mergeCell ref="K8:M8"/>
    <mergeCell ref="Q8:S8"/>
    <mergeCell ref="AC8:AE8"/>
    <mergeCell ref="AF8:AH8"/>
    <mergeCell ref="AR7:BL7"/>
    <mergeCell ref="AI8:AK8"/>
    <mergeCell ref="BM7:BO7"/>
    <mergeCell ref="B3:V3"/>
    <mergeCell ref="W3:AQ3"/>
    <mergeCell ref="AR3:BL3"/>
    <mergeCell ref="BM3:BO3"/>
  </mergeCells>
  <pageMargins left="0.31496062992125984" right="0.31496062992125984" top="0.35433070866141736" bottom="0.35433070866141736" header="0" footer="0"/>
  <pageSetup paperSize="9" scale="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N220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5" x14ac:dyDescent="0.25"/>
  <cols>
    <col min="1" max="1" width="29.5" style="16" customWidth="1"/>
    <col min="2" max="2" width="16.125" style="16" customWidth="1"/>
    <col min="3" max="3" width="15.5" style="16" customWidth="1"/>
    <col min="4" max="4" width="12.25" style="16" customWidth="1"/>
    <col min="5" max="5" width="16" style="16" customWidth="1"/>
    <col min="6" max="6" width="12.875" style="16" customWidth="1"/>
    <col min="7" max="7" width="12.75" style="16" customWidth="1"/>
    <col min="8" max="8" width="14.25" style="16" customWidth="1"/>
    <col min="9" max="9" width="11" style="16" customWidth="1"/>
    <col min="10" max="10" width="11.875" style="16" customWidth="1"/>
    <col min="11" max="11" width="14.75" style="16" customWidth="1"/>
    <col min="12" max="12" width="11.375" style="16" customWidth="1"/>
    <col min="13" max="13" width="11.75" style="16" customWidth="1"/>
    <col min="14" max="14" width="15.375" style="16" customWidth="1"/>
    <col min="15" max="15" width="11.375" style="16" customWidth="1"/>
    <col min="16" max="16" width="12.375" style="16" customWidth="1"/>
    <col min="17" max="17" width="14.625" style="16" customWidth="1"/>
    <col min="18" max="19" width="12.375" style="16" customWidth="1"/>
    <col min="20" max="20" width="14.875" style="16" customWidth="1"/>
    <col min="21" max="22" width="12.375" style="16" customWidth="1"/>
    <col min="23" max="23" width="14.5" style="16" customWidth="1"/>
    <col min="24" max="25" width="12.375" style="16" customWidth="1"/>
    <col min="26" max="26" width="14.375" style="16" customWidth="1"/>
    <col min="27" max="27" width="12" style="16" customWidth="1"/>
    <col min="28" max="28" width="12.625" style="16" customWidth="1"/>
    <col min="29" max="29" width="15.75" style="16" customWidth="1"/>
    <col min="30" max="30" width="14.625" style="16" customWidth="1"/>
    <col min="31" max="31" width="13.625" style="16" customWidth="1"/>
    <col min="32" max="32" width="15" style="16" customWidth="1"/>
    <col min="33" max="33" width="11.125" style="16" customWidth="1"/>
    <col min="34" max="34" width="11.875" style="16" customWidth="1"/>
    <col min="35" max="35" width="14" style="16" customWidth="1"/>
    <col min="36" max="36" width="10.625" style="16" customWidth="1"/>
    <col min="37" max="37" width="12" style="16" customWidth="1"/>
    <col min="38" max="38" width="14.625" style="16" customWidth="1"/>
    <col min="39" max="39" width="10.625" style="16" customWidth="1"/>
    <col min="40" max="40" width="11.875" style="16" customWidth="1"/>
    <col min="41" max="41" width="15.25" style="16" customWidth="1"/>
    <col min="42" max="42" width="13.125" style="16" customWidth="1"/>
    <col min="43" max="43" width="11.125" style="16" customWidth="1"/>
    <col min="44" max="44" width="14.875" style="16" customWidth="1"/>
    <col min="45" max="45" width="11.625" style="16" customWidth="1"/>
    <col min="46" max="46" width="12.375" style="16" customWidth="1"/>
    <col min="47" max="47" width="15.375" style="16" customWidth="1"/>
    <col min="48" max="48" width="11.875" style="16" customWidth="1"/>
    <col min="49" max="49" width="12.875" style="16" customWidth="1"/>
    <col min="50" max="50" width="13.875" style="16" customWidth="1"/>
    <col min="51" max="51" width="11" style="16" customWidth="1"/>
    <col min="52" max="52" width="12.625" style="16" customWidth="1"/>
    <col min="53" max="53" width="15" style="16" customWidth="1"/>
    <col min="54" max="54" width="11.5" style="16" customWidth="1"/>
    <col min="55" max="55" width="12" style="16" customWidth="1"/>
    <col min="56" max="56" width="14" style="16" customWidth="1"/>
    <col min="57" max="57" width="11.5" style="16" customWidth="1"/>
    <col min="58" max="58" width="12.375" style="16" customWidth="1"/>
    <col min="59" max="59" width="14.5" style="16" customWidth="1"/>
    <col min="60" max="60" width="12.375" style="16" customWidth="1"/>
    <col min="61" max="61" width="13.125" style="16" customWidth="1"/>
    <col min="62" max="62" width="16.25" style="16" customWidth="1"/>
    <col min="63" max="64" width="13.75" style="16" customWidth="1"/>
    <col min="65" max="65" width="16.25" style="16" customWidth="1"/>
    <col min="66" max="66" width="13.125" style="16" customWidth="1"/>
    <col min="67" max="67" width="12.625" style="16" customWidth="1"/>
    <col min="68" max="68" width="16.75" style="16" customWidth="1"/>
    <col min="69" max="69" width="13.75" style="16" customWidth="1"/>
    <col min="70" max="70" width="11.5" style="16" customWidth="1"/>
    <col min="71" max="71" width="14.625" style="16" customWidth="1"/>
    <col min="72" max="72" width="13.5" style="16" customWidth="1"/>
    <col min="73" max="73" width="12" style="16" customWidth="1"/>
    <col min="74" max="74" width="13.875" style="16" customWidth="1"/>
    <col min="75" max="75" width="11.875" style="16" customWidth="1"/>
    <col min="76" max="76" width="11.375" style="16" customWidth="1"/>
    <col min="77" max="77" width="13.75" style="16" customWidth="1"/>
    <col min="78" max="78" width="11.875" style="16" customWidth="1"/>
    <col min="79" max="79" width="12.25" style="16" customWidth="1"/>
    <col min="80" max="80" width="13.5" style="16" customWidth="1"/>
    <col min="81" max="82" width="12.625" style="16" customWidth="1"/>
    <col min="83" max="83" width="14.125" style="16" customWidth="1"/>
    <col min="84" max="84" width="10.625" style="16" customWidth="1"/>
    <col min="85" max="85" width="11" style="16" customWidth="1"/>
    <col min="86" max="86" width="13.875" style="16" customWidth="1"/>
    <col min="87" max="87" width="11.625" style="16" customWidth="1"/>
    <col min="88" max="88" width="12.875" style="16" customWidth="1"/>
    <col min="89" max="89" width="14.375" style="16" customWidth="1"/>
    <col min="90" max="90" width="10.75" style="16" customWidth="1"/>
    <col min="91" max="91" width="12.375" style="16" customWidth="1"/>
    <col min="92" max="92" width="13.625" style="16" customWidth="1"/>
    <col min="93" max="93" width="11" style="16" customWidth="1"/>
    <col min="94" max="94" width="11.875" style="16" customWidth="1"/>
    <col min="95" max="95" width="14.375" style="16" customWidth="1"/>
    <col min="96" max="96" width="11.125" style="16" customWidth="1"/>
    <col min="97" max="97" width="11.5" style="16" customWidth="1"/>
    <col min="98" max="98" width="14" style="16" customWidth="1"/>
    <col min="99" max="99" width="11.375" style="16" customWidth="1"/>
    <col min="100" max="100" width="11.875" style="16" customWidth="1"/>
    <col min="101" max="101" width="14.375" style="16" customWidth="1"/>
    <col min="102" max="102" width="12.25" style="16" customWidth="1"/>
    <col min="103" max="103" width="11" style="16" customWidth="1"/>
    <col min="104" max="104" width="14.375" style="16" customWidth="1"/>
    <col min="105" max="105" width="10.375" style="16" customWidth="1"/>
    <col min="106" max="106" width="11.5" style="16" customWidth="1"/>
    <col min="107" max="107" width="13.625" style="16" customWidth="1"/>
    <col min="108" max="108" width="12.75" style="16" customWidth="1"/>
    <col min="109" max="109" width="11.5" style="16" customWidth="1"/>
    <col min="110" max="110" width="14.375" style="16" customWidth="1"/>
    <col min="111" max="111" width="11.625" style="16" customWidth="1"/>
    <col min="112" max="112" width="12.375" style="16" customWidth="1"/>
    <col min="113" max="113" width="14" style="16" customWidth="1"/>
    <col min="114" max="114" width="11.625" style="16" customWidth="1"/>
    <col min="115" max="115" width="11.5" style="16" customWidth="1"/>
    <col min="116" max="116" width="13.75" style="16" customWidth="1"/>
    <col min="117" max="117" width="12.25" style="16" customWidth="1"/>
    <col min="118" max="118" width="11.625" style="16" customWidth="1"/>
    <col min="119" max="119" width="13.75" style="16" customWidth="1"/>
    <col min="120" max="120" width="10.375" style="16" customWidth="1"/>
    <col min="121" max="121" width="11.625" style="16" customWidth="1"/>
    <col min="122" max="122" width="14" style="16" customWidth="1"/>
    <col min="123" max="124" width="11.375" style="16" customWidth="1"/>
    <col min="125" max="125" width="14.625" style="16" customWidth="1"/>
    <col min="126" max="126" width="11.125" style="16" customWidth="1"/>
    <col min="127" max="127" width="12.25" style="16" customWidth="1"/>
    <col min="128" max="128" width="14.5" style="16" customWidth="1"/>
    <col min="129" max="129" width="11" style="16" customWidth="1"/>
    <col min="130" max="130" width="12" style="16" customWidth="1"/>
    <col min="131" max="131" width="14.625" style="16" customWidth="1"/>
    <col min="132" max="132" width="11.75" style="16" customWidth="1"/>
    <col min="133" max="133" width="12.75" style="16" customWidth="1"/>
    <col min="134" max="134" width="13.75" style="16" customWidth="1"/>
    <col min="135" max="135" width="11.125" style="16" customWidth="1"/>
    <col min="136" max="136" width="12.25" style="16" customWidth="1"/>
    <col min="137" max="137" width="14" style="16" customWidth="1"/>
    <col min="138" max="138" width="12.75" style="16" customWidth="1"/>
    <col min="139" max="139" width="12.25" style="16" customWidth="1"/>
    <col min="140" max="140" width="14" style="16" customWidth="1"/>
    <col min="141" max="141" width="12.625" style="16" customWidth="1"/>
    <col min="142" max="142" width="11.625" style="16" customWidth="1"/>
    <col min="143" max="143" width="15" style="16" customWidth="1"/>
    <col min="144" max="144" width="11.875" style="16" customWidth="1"/>
    <col min="145" max="145" width="12.75" style="16" customWidth="1"/>
    <col min="146" max="146" width="15.25" style="16" customWidth="1"/>
    <col min="147" max="147" width="12.875" style="16" customWidth="1"/>
    <col min="148" max="148" width="11.5" style="16" customWidth="1"/>
    <col min="149" max="149" width="15.375" style="16" customWidth="1"/>
    <col min="150" max="150" width="12.75" style="16" customWidth="1"/>
    <col min="151" max="151" width="12" style="16" customWidth="1"/>
    <col min="152" max="152" width="16.5" style="16" customWidth="1"/>
    <col min="153" max="153" width="11" style="16" customWidth="1"/>
    <col min="154" max="154" width="12.875" style="16" customWidth="1"/>
    <col min="155" max="155" width="16.125" style="16" customWidth="1"/>
    <col min="156" max="156" width="13.875" style="16" customWidth="1"/>
    <col min="157" max="157" width="12.625" style="16" customWidth="1"/>
    <col min="158" max="158" width="15.25" style="16" customWidth="1"/>
    <col min="159" max="159" width="11.125" style="16" customWidth="1"/>
    <col min="160" max="160" width="12.25" style="16" customWidth="1"/>
    <col min="161" max="161" width="14.625" style="16" customWidth="1"/>
    <col min="162" max="162" width="11.125" style="16" customWidth="1"/>
    <col min="163" max="163" width="12.375" style="16" customWidth="1"/>
    <col min="164" max="164" width="14.625" style="16" customWidth="1"/>
    <col min="165" max="165" width="11.5" style="16" customWidth="1"/>
    <col min="166" max="166" width="11.625" style="16" customWidth="1"/>
    <col min="167" max="167" width="14.625" style="16" customWidth="1"/>
    <col min="168" max="168" width="10.625" style="16" customWidth="1"/>
    <col min="169" max="169" width="11.125" style="16" customWidth="1"/>
    <col min="170" max="170" width="14.625" style="16" customWidth="1"/>
    <col min="171" max="171" width="11.375" style="16" customWidth="1"/>
    <col min="172" max="172" width="12.25" style="16" customWidth="1"/>
    <col min="173" max="173" width="13.875" style="16" customWidth="1"/>
    <col min="174" max="174" width="12.375" style="16" customWidth="1"/>
    <col min="175" max="175" width="12.25" style="16" customWidth="1"/>
    <col min="176" max="176" width="15.875" style="16" customWidth="1"/>
    <col min="177" max="177" width="12.75" style="16" customWidth="1"/>
    <col min="178" max="178" width="13.5" style="16" customWidth="1"/>
    <col min="179" max="179" width="15.875" style="16" customWidth="1"/>
    <col min="180" max="180" width="13.875" style="16" customWidth="1"/>
    <col min="181" max="181" width="11.875" style="16" customWidth="1"/>
    <col min="182" max="182" width="15.5" style="16" customWidth="1"/>
    <col min="183" max="183" width="11.625" style="16" customWidth="1"/>
    <col min="184" max="184" width="12.5" style="16" customWidth="1"/>
    <col min="185" max="185" width="15.5" style="16" customWidth="1"/>
    <col min="186" max="186" width="11.375" style="16" customWidth="1"/>
    <col min="187" max="187" width="11.625" style="16" customWidth="1"/>
    <col min="188" max="188" width="15.375" style="16" customWidth="1"/>
    <col min="189" max="190" width="12.375" style="16" customWidth="1"/>
    <col min="191" max="191" width="17.75" style="16" customWidth="1"/>
    <col min="192" max="192" width="15.75" style="16" customWidth="1"/>
    <col min="193" max="193" width="13.375" style="16" customWidth="1"/>
    <col min="194" max="194" width="20.375" style="16" customWidth="1"/>
    <col min="195" max="195" width="14.5" style="16" customWidth="1"/>
    <col min="196" max="196" width="14.875" style="16" customWidth="1"/>
    <col min="197" max="16384" width="9" style="16"/>
  </cols>
  <sheetData>
    <row r="1" spans="1:196" s="85" customFormat="1" ht="18.75" x14ac:dyDescent="0.3">
      <c r="P1" s="192"/>
      <c r="Q1" s="192"/>
      <c r="R1" s="192"/>
      <c r="S1" s="192"/>
      <c r="T1" s="192"/>
      <c r="U1" s="192"/>
      <c r="V1" s="192"/>
      <c r="W1" s="192"/>
      <c r="AQ1" s="192" t="s">
        <v>108</v>
      </c>
      <c r="AW1" s="192"/>
      <c r="AZ1" s="192"/>
      <c r="BL1" s="192" t="s">
        <v>108</v>
      </c>
      <c r="CG1" s="192" t="s">
        <v>108</v>
      </c>
      <c r="DB1" s="192" t="s">
        <v>108</v>
      </c>
      <c r="DW1" s="192" t="s">
        <v>108</v>
      </c>
      <c r="ER1" s="192" t="s">
        <v>108</v>
      </c>
      <c r="FM1" s="192" t="s">
        <v>108</v>
      </c>
      <c r="GH1" s="192" t="s">
        <v>108</v>
      </c>
      <c r="GN1" s="192" t="s">
        <v>108</v>
      </c>
    </row>
    <row r="2" spans="1:196" ht="45.75" customHeight="1" x14ac:dyDescent="0.25">
      <c r="B2" s="213" t="s">
        <v>1099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 t="s">
        <v>1099</v>
      </c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 t="s">
        <v>1099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 t="s">
        <v>1099</v>
      </c>
      <c r="BN2" s="213"/>
      <c r="BO2" s="213"/>
      <c r="BP2" s="213"/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 t="s">
        <v>1099</v>
      </c>
      <c r="CI2" s="213"/>
      <c r="CJ2" s="213"/>
      <c r="CK2" s="213"/>
      <c r="CL2" s="213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6" t="s">
        <v>1099</v>
      </c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/>
      <c r="DS2" s="216"/>
      <c r="DT2" s="216"/>
      <c r="DU2" s="216"/>
      <c r="DV2" s="216"/>
      <c r="DW2" s="216"/>
      <c r="DX2" s="216" t="s">
        <v>1099</v>
      </c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3" t="s">
        <v>1099</v>
      </c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213"/>
      <c r="FN2" s="216" t="s">
        <v>1099</v>
      </c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3" t="s">
        <v>1099</v>
      </c>
      <c r="GJ2" s="213"/>
      <c r="GK2" s="213"/>
      <c r="GL2" s="213"/>
      <c r="GM2" s="213"/>
      <c r="GN2" s="213"/>
    </row>
    <row r="3" spans="1:196" ht="21" customHeight="1" x14ac:dyDescent="0.3">
      <c r="A3" s="164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176"/>
      <c r="CW3" s="176"/>
      <c r="CX3" s="176"/>
      <c r="CY3" s="176"/>
      <c r="CZ3" s="176"/>
      <c r="DA3" s="176"/>
      <c r="DB3" s="176"/>
      <c r="DC3" s="176"/>
      <c r="DD3" s="176"/>
      <c r="DE3" s="176"/>
      <c r="DF3" s="176"/>
      <c r="DG3" s="176"/>
      <c r="DH3" s="176"/>
      <c r="DI3" s="176"/>
      <c r="DJ3" s="176"/>
      <c r="DK3" s="176"/>
      <c r="DL3" s="176"/>
      <c r="DM3" s="176"/>
      <c r="DN3" s="176"/>
      <c r="DO3" s="176"/>
      <c r="DP3" s="176"/>
      <c r="DQ3" s="176"/>
      <c r="DR3" s="176"/>
      <c r="DS3" s="176"/>
      <c r="DT3" s="176"/>
      <c r="DU3" s="176"/>
      <c r="DV3" s="176"/>
      <c r="DW3" s="176"/>
      <c r="DX3" s="176"/>
      <c r="DY3" s="176"/>
      <c r="DZ3" s="176"/>
      <c r="EA3" s="176"/>
      <c r="EB3" s="176"/>
      <c r="EC3" s="176"/>
      <c r="ED3" s="176"/>
      <c r="EE3" s="176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6"/>
      <c r="FA3" s="176"/>
      <c r="FB3" s="176"/>
      <c r="FC3" s="176"/>
      <c r="FD3" s="176"/>
      <c r="FE3" s="176"/>
      <c r="FF3" s="176"/>
      <c r="FG3" s="176"/>
      <c r="FH3" s="176"/>
      <c r="FI3" s="176"/>
      <c r="FJ3" s="176"/>
      <c r="FK3" s="176"/>
      <c r="FL3" s="176"/>
      <c r="FM3" s="176"/>
      <c r="FN3" s="176"/>
      <c r="FO3" s="176"/>
      <c r="FP3" s="176"/>
      <c r="FQ3" s="176"/>
      <c r="FR3" s="176"/>
      <c r="FS3" s="176"/>
      <c r="FT3" s="176"/>
      <c r="FU3" s="176"/>
      <c r="FV3" s="176"/>
      <c r="FW3" s="176"/>
      <c r="FX3" s="176"/>
      <c r="FY3" s="176"/>
      <c r="FZ3" s="176"/>
      <c r="GA3" s="176"/>
      <c r="GB3" s="176"/>
      <c r="GC3" s="176"/>
      <c r="GD3" s="176"/>
      <c r="GE3" s="176"/>
      <c r="GF3" s="176"/>
      <c r="GG3" s="176"/>
      <c r="GH3" s="176"/>
      <c r="GI3" s="176"/>
      <c r="GJ3" s="176"/>
      <c r="GK3" s="176"/>
      <c r="GL3" s="176"/>
      <c r="GM3" s="176"/>
      <c r="GN3" s="176"/>
    </row>
    <row r="4" spans="1:196" x14ac:dyDescent="0.25">
      <c r="C4" s="17"/>
      <c r="D4" s="17"/>
      <c r="E4" s="17"/>
      <c r="F4" s="17"/>
      <c r="G4" s="17"/>
      <c r="H4" s="17"/>
      <c r="K4" s="17"/>
      <c r="L4" s="17"/>
      <c r="M4" s="17"/>
      <c r="N4" s="17"/>
      <c r="Q4" s="122"/>
      <c r="R4" s="122"/>
      <c r="S4" s="122"/>
      <c r="T4" s="122"/>
      <c r="U4" s="215" t="s">
        <v>91</v>
      </c>
      <c r="V4" s="215"/>
      <c r="W4" s="122"/>
      <c r="X4" s="122"/>
      <c r="AQ4" s="152" t="s">
        <v>91</v>
      </c>
      <c r="AW4" s="152"/>
      <c r="AZ4" s="152"/>
      <c r="BL4" s="122" t="s">
        <v>91</v>
      </c>
      <c r="CG4" s="152" t="s">
        <v>91</v>
      </c>
      <c r="DB4" s="152" t="s">
        <v>91</v>
      </c>
      <c r="DW4" s="152" t="s">
        <v>91</v>
      </c>
      <c r="EN4" s="17"/>
      <c r="EO4" s="17"/>
      <c r="ER4" s="152" t="s">
        <v>91</v>
      </c>
      <c r="FM4" s="122" t="s">
        <v>91</v>
      </c>
      <c r="GH4" s="152" t="s">
        <v>91</v>
      </c>
      <c r="GN4" s="152" t="s">
        <v>91</v>
      </c>
    </row>
    <row r="5" spans="1:196" s="307" customFormat="1" ht="17.25" customHeight="1" x14ac:dyDescent="0.25">
      <c r="A5" s="209" t="s">
        <v>92</v>
      </c>
      <c r="B5" s="209" t="s">
        <v>115</v>
      </c>
      <c r="C5" s="209"/>
      <c r="D5" s="209"/>
      <c r="E5" s="305" t="s">
        <v>110</v>
      </c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2" t="s">
        <v>110</v>
      </c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3"/>
      <c r="AR5" s="304" t="s">
        <v>110</v>
      </c>
      <c r="AS5" s="302"/>
      <c r="AT5" s="302"/>
      <c r="AU5" s="302"/>
      <c r="AV5" s="302"/>
      <c r="AW5" s="302"/>
      <c r="AX5" s="302"/>
      <c r="AY5" s="302"/>
      <c r="AZ5" s="302"/>
      <c r="BA5" s="302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3"/>
      <c r="BM5" s="304" t="s">
        <v>110</v>
      </c>
      <c r="BN5" s="302"/>
      <c r="BO5" s="302"/>
      <c r="BP5" s="302"/>
      <c r="BQ5" s="302"/>
      <c r="BR5" s="302"/>
      <c r="BS5" s="302"/>
      <c r="BT5" s="302"/>
      <c r="BU5" s="302"/>
      <c r="BV5" s="302"/>
      <c r="BW5" s="302"/>
      <c r="BX5" s="302"/>
      <c r="BY5" s="302"/>
      <c r="BZ5" s="302"/>
      <c r="CA5" s="302"/>
      <c r="CB5" s="302"/>
      <c r="CC5" s="302"/>
      <c r="CD5" s="302"/>
      <c r="CE5" s="302"/>
      <c r="CF5" s="302"/>
      <c r="CG5" s="303"/>
      <c r="CH5" s="304" t="s">
        <v>110</v>
      </c>
      <c r="CI5" s="302"/>
      <c r="CJ5" s="302"/>
      <c r="CK5" s="302"/>
      <c r="CL5" s="302"/>
      <c r="CM5" s="302"/>
      <c r="CN5" s="302"/>
      <c r="CO5" s="302"/>
      <c r="CP5" s="302"/>
      <c r="CQ5" s="302"/>
      <c r="CR5" s="302"/>
      <c r="CS5" s="302"/>
      <c r="CT5" s="302"/>
      <c r="CU5" s="302"/>
      <c r="CV5" s="302"/>
      <c r="CW5" s="302"/>
      <c r="CX5" s="302"/>
      <c r="CY5" s="302"/>
      <c r="CZ5" s="302"/>
      <c r="DA5" s="302"/>
      <c r="DB5" s="303"/>
      <c r="DC5" s="304" t="s">
        <v>110</v>
      </c>
      <c r="DD5" s="302"/>
      <c r="DE5" s="302"/>
      <c r="DF5" s="302"/>
      <c r="DG5" s="302"/>
      <c r="DH5" s="302"/>
      <c r="DI5" s="302"/>
      <c r="DJ5" s="302"/>
      <c r="DK5" s="302"/>
      <c r="DL5" s="302"/>
      <c r="DM5" s="302"/>
      <c r="DN5" s="302"/>
      <c r="DO5" s="302"/>
      <c r="DP5" s="302"/>
      <c r="DQ5" s="302"/>
      <c r="DR5" s="302"/>
      <c r="DS5" s="302"/>
      <c r="DT5" s="302"/>
      <c r="DU5" s="302"/>
      <c r="DV5" s="302"/>
      <c r="DW5" s="303"/>
      <c r="DX5" s="304" t="s">
        <v>110</v>
      </c>
      <c r="DY5" s="302"/>
      <c r="DZ5" s="302"/>
      <c r="EA5" s="302"/>
      <c r="EB5" s="302"/>
      <c r="EC5" s="302"/>
      <c r="ED5" s="302"/>
      <c r="EE5" s="302"/>
      <c r="EF5" s="302"/>
      <c r="EG5" s="302"/>
      <c r="EH5" s="302"/>
      <c r="EI5" s="302"/>
      <c r="EJ5" s="302"/>
      <c r="EK5" s="302"/>
      <c r="EL5" s="302"/>
      <c r="EM5" s="302"/>
      <c r="EN5" s="302"/>
      <c r="EO5" s="302"/>
      <c r="EP5" s="302"/>
      <c r="EQ5" s="302"/>
      <c r="ER5" s="303"/>
      <c r="ES5" s="304" t="s">
        <v>110</v>
      </c>
      <c r="ET5" s="302"/>
      <c r="EU5" s="302"/>
      <c r="EV5" s="302"/>
      <c r="EW5" s="302"/>
      <c r="EX5" s="302"/>
      <c r="EY5" s="302"/>
      <c r="EZ5" s="302"/>
      <c r="FA5" s="302"/>
      <c r="FB5" s="302"/>
      <c r="FC5" s="302"/>
      <c r="FD5" s="302"/>
      <c r="FE5" s="302"/>
      <c r="FF5" s="302"/>
      <c r="FG5" s="302"/>
      <c r="FH5" s="302"/>
      <c r="FI5" s="302"/>
      <c r="FJ5" s="302"/>
      <c r="FK5" s="302"/>
      <c r="FL5" s="302"/>
      <c r="FM5" s="303"/>
      <c r="FN5" s="304" t="s">
        <v>110</v>
      </c>
      <c r="FO5" s="302"/>
      <c r="FP5" s="302"/>
      <c r="FQ5" s="302"/>
      <c r="FR5" s="302"/>
      <c r="FS5" s="302"/>
      <c r="FT5" s="302"/>
      <c r="FU5" s="302"/>
      <c r="FV5" s="302"/>
      <c r="FW5" s="302"/>
      <c r="FX5" s="302"/>
      <c r="FY5" s="302"/>
      <c r="FZ5" s="302"/>
      <c r="GA5" s="302"/>
      <c r="GB5" s="302"/>
      <c r="GC5" s="302"/>
      <c r="GD5" s="302"/>
      <c r="GE5" s="302"/>
      <c r="GF5" s="302"/>
      <c r="GG5" s="302"/>
      <c r="GH5" s="303"/>
      <c r="GI5" s="304" t="s">
        <v>110</v>
      </c>
      <c r="GJ5" s="302"/>
      <c r="GK5" s="302"/>
      <c r="GL5" s="302"/>
      <c r="GM5" s="302"/>
      <c r="GN5" s="303"/>
    </row>
    <row r="6" spans="1:196" ht="182.25" customHeight="1" x14ac:dyDescent="0.25">
      <c r="A6" s="209"/>
      <c r="B6" s="209"/>
      <c r="C6" s="209"/>
      <c r="D6" s="209"/>
      <c r="E6" s="210" t="s">
        <v>608</v>
      </c>
      <c r="F6" s="211"/>
      <c r="G6" s="212"/>
      <c r="H6" s="210" t="s">
        <v>928</v>
      </c>
      <c r="I6" s="211"/>
      <c r="J6" s="212"/>
      <c r="K6" s="210" t="s">
        <v>924</v>
      </c>
      <c r="L6" s="211"/>
      <c r="M6" s="212"/>
      <c r="N6" s="210" t="s">
        <v>720</v>
      </c>
      <c r="O6" s="211"/>
      <c r="P6" s="212"/>
      <c r="Q6" s="210" t="s">
        <v>721</v>
      </c>
      <c r="R6" s="211"/>
      <c r="S6" s="212"/>
      <c r="T6" s="210" t="s">
        <v>726</v>
      </c>
      <c r="U6" s="211"/>
      <c r="V6" s="212"/>
      <c r="W6" s="210" t="s">
        <v>729</v>
      </c>
      <c r="X6" s="211"/>
      <c r="Y6" s="212"/>
      <c r="Z6" s="210" t="s">
        <v>195</v>
      </c>
      <c r="AA6" s="211"/>
      <c r="AB6" s="212"/>
      <c r="AC6" s="210" t="s">
        <v>717</v>
      </c>
      <c r="AD6" s="211"/>
      <c r="AE6" s="212"/>
      <c r="AF6" s="210" t="s">
        <v>926</v>
      </c>
      <c r="AG6" s="211"/>
      <c r="AH6" s="212"/>
      <c r="AI6" s="210" t="s">
        <v>733</v>
      </c>
      <c r="AJ6" s="211"/>
      <c r="AK6" s="212"/>
      <c r="AL6" s="210" t="s">
        <v>736</v>
      </c>
      <c r="AM6" s="211"/>
      <c r="AN6" s="212"/>
      <c r="AO6" s="210" t="s">
        <v>739</v>
      </c>
      <c r="AP6" s="211"/>
      <c r="AQ6" s="212"/>
      <c r="AR6" s="210" t="s">
        <v>753</v>
      </c>
      <c r="AS6" s="211"/>
      <c r="AT6" s="212"/>
      <c r="AU6" s="210" t="s">
        <v>757</v>
      </c>
      <c r="AV6" s="211"/>
      <c r="AW6" s="212"/>
      <c r="AX6" s="210" t="s">
        <v>959</v>
      </c>
      <c r="AY6" s="211"/>
      <c r="AZ6" s="212"/>
      <c r="BA6" s="210" t="s">
        <v>842</v>
      </c>
      <c r="BB6" s="211"/>
      <c r="BC6" s="212"/>
      <c r="BD6" s="210" t="s">
        <v>845</v>
      </c>
      <c r="BE6" s="211"/>
      <c r="BF6" s="212"/>
      <c r="BG6" s="210" t="s">
        <v>848</v>
      </c>
      <c r="BH6" s="211"/>
      <c r="BI6" s="212"/>
      <c r="BJ6" s="210" t="s">
        <v>931</v>
      </c>
      <c r="BK6" s="211"/>
      <c r="BL6" s="212"/>
      <c r="BM6" s="210" t="s">
        <v>954</v>
      </c>
      <c r="BN6" s="211"/>
      <c r="BO6" s="212"/>
      <c r="BP6" s="210" t="s">
        <v>957</v>
      </c>
      <c r="BQ6" s="211"/>
      <c r="BR6" s="212"/>
      <c r="BS6" s="210" t="s">
        <v>934</v>
      </c>
      <c r="BT6" s="211"/>
      <c r="BU6" s="212"/>
      <c r="BV6" s="210" t="s">
        <v>937</v>
      </c>
      <c r="BW6" s="211"/>
      <c r="BX6" s="212"/>
      <c r="BY6" s="210" t="s">
        <v>939</v>
      </c>
      <c r="BZ6" s="211"/>
      <c r="CA6" s="212"/>
      <c r="CB6" s="210" t="s">
        <v>943</v>
      </c>
      <c r="CC6" s="211"/>
      <c r="CD6" s="212"/>
      <c r="CE6" s="210" t="s">
        <v>946</v>
      </c>
      <c r="CF6" s="211"/>
      <c r="CG6" s="212"/>
      <c r="CH6" s="210" t="s">
        <v>949</v>
      </c>
      <c r="CI6" s="211"/>
      <c r="CJ6" s="212"/>
      <c r="CK6" s="210" t="s">
        <v>1203</v>
      </c>
      <c r="CL6" s="211"/>
      <c r="CM6" s="212"/>
      <c r="CN6" s="210" t="s">
        <v>952</v>
      </c>
      <c r="CO6" s="211"/>
      <c r="CP6" s="212"/>
      <c r="CQ6" s="210" t="s">
        <v>1007</v>
      </c>
      <c r="CR6" s="211"/>
      <c r="CS6" s="212"/>
      <c r="CT6" s="210" t="s">
        <v>1010</v>
      </c>
      <c r="CU6" s="211"/>
      <c r="CV6" s="212"/>
      <c r="CW6" s="210" t="s">
        <v>1013</v>
      </c>
      <c r="CX6" s="211"/>
      <c r="CY6" s="212"/>
      <c r="CZ6" s="210" t="s">
        <v>1014</v>
      </c>
      <c r="DA6" s="211"/>
      <c r="DB6" s="212"/>
      <c r="DC6" s="210" t="s">
        <v>1022</v>
      </c>
      <c r="DD6" s="211"/>
      <c r="DE6" s="212"/>
      <c r="DF6" s="210" t="s">
        <v>1026</v>
      </c>
      <c r="DG6" s="211"/>
      <c r="DH6" s="212"/>
      <c r="DI6" s="210" t="s">
        <v>1028</v>
      </c>
      <c r="DJ6" s="211"/>
      <c r="DK6" s="212"/>
      <c r="DL6" s="210" t="s">
        <v>1030</v>
      </c>
      <c r="DM6" s="211"/>
      <c r="DN6" s="212"/>
      <c r="DO6" s="210" t="s">
        <v>1038</v>
      </c>
      <c r="DP6" s="211"/>
      <c r="DQ6" s="212"/>
      <c r="DR6" s="210" t="s">
        <v>1042</v>
      </c>
      <c r="DS6" s="211"/>
      <c r="DT6" s="212"/>
      <c r="DU6" s="210" t="s">
        <v>1045</v>
      </c>
      <c r="DV6" s="211"/>
      <c r="DW6" s="212"/>
      <c r="DX6" s="210" t="s">
        <v>1049</v>
      </c>
      <c r="DY6" s="211"/>
      <c r="DZ6" s="212"/>
      <c r="EA6" s="210" t="s">
        <v>1052</v>
      </c>
      <c r="EB6" s="211"/>
      <c r="EC6" s="212"/>
      <c r="ED6" s="210" t="s">
        <v>1054</v>
      </c>
      <c r="EE6" s="211"/>
      <c r="EF6" s="212"/>
      <c r="EG6" s="210" t="s">
        <v>1065</v>
      </c>
      <c r="EH6" s="211"/>
      <c r="EI6" s="212"/>
      <c r="EJ6" s="210" t="s">
        <v>1069</v>
      </c>
      <c r="EK6" s="211"/>
      <c r="EL6" s="212"/>
      <c r="EM6" s="210" t="s">
        <v>1073</v>
      </c>
      <c r="EN6" s="211"/>
      <c r="EO6" s="212"/>
      <c r="EP6" s="210" t="s">
        <v>1078</v>
      </c>
      <c r="EQ6" s="211"/>
      <c r="ER6" s="212"/>
      <c r="ES6" s="210" t="s">
        <v>1084</v>
      </c>
      <c r="ET6" s="211"/>
      <c r="EU6" s="212"/>
      <c r="EV6" s="210" t="s">
        <v>1092</v>
      </c>
      <c r="EW6" s="211"/>
      <c r="EX6" s="212"/>
      <c r="EY6" s="210" t="s">
        <v>1096</v>
      </c>
      <c r="EZ6" s="211"/>
      <c r="FA6" s="212"/>
      <c r="FB6" s="210" t="s">
        <v>1197</v>
      </c>
      <c r="FC6" s="211"/>
      <c r="FD6" s="212"/>
      <c r="FE6" s="210" t="s">
        <v>1156</v>
      </c>
      <c r="FF6" s="211"/>
      <c r="FG6" s="212"/>
      <c r="FH6" s="210" t="s">
        <v>1166</v>
      </c>
      <c r="FI6" s="211"/>
      <c r="FJ6" s="212"/>
      <c r="FK6" s="210" t="s">
        <v>1169</v>
      </c>
      <c r="FL6" s="211"/>
      <c r="FM6" s="212"/>
      <c r="FN6" s="210" t="s">
        <v>1172</v>
      </c>
      <c r="FO6" s="211"/>
      <c r="FP6" s="212"/>
      <c r="FQ6" s="210" t="s">
        <v>1175</v>
      </c>
      <c r="FR6" s="211"/>
      <c r="FS6" s="212"/>
      <c r="FT6" s="210" t="s">
        <v>1178</v>
      </c>
      <c r="FU6" s="211"/>
      <c r="FV6" s="212"/>
      <c r="FW6" s="210" t="s">
        <v>1181</v>
      </c>
      <c r="FX6" s="211"/>
      <c r="FY6" s="212"/>
      <c r="FZ6" s="210" t="s">
        <v>1211</v>
      </c>
      <c r="GA6" s="211"/>
      <c r="GB6" s="212"/>
      <c r="GC6" s="210" t="s">
        <v>1222</v>
      </c>
      <c r="GD6" s="211"/>
      <c r="GE6" s="212"/>
      <c r="GF6" s="210" t="s">
        <v>1228</v>
      </c>
      <c r="GG6" s="211"/>
      <c r="GH6" s="212"/>
      <c r="GI6" s="210" t="s">
        <v>1235</v>
      </c>
      <c r="GJ6" s="211"/>
      <c r="GK6" s="212"/>
      <c r="GL6" s="210" t="s">
        <v>1241</v>
      </c>
      <c r="GM6" s="211"/>
      <c r="GN6" s="212"/>
    </row>
    <row r="7" spans="1:196" ht="60" customHeight="1" x14ac:dyDescent="0.25">
      <c r="A7" s="209"/>
      <c r="B7" s="193" t="s">
        <v>169</v>
      </c>
      <c r="C7" s="193" t="s">
        <v>97</v>
      </c>
      <c r="D7" s="193" t="s">
        <v>6</v>
      </c>
      <c r="E7" s="197" t="s">
        <v>922</v>
      </c>
      <c r="F7" s="197" t="s">
        <v>97</v>
      </c>
      <c r="G7" s="197" t="s">
        <v>6</v>
      </c>
      <c r="H7" s="197" t="s">
        <v>922</v>
      </c>
      <c r="I7" s="197" t="s">
        <v>118</v>
      </c>
      <c r="J7" s="197" t="s">
        <v>6</v>
      </c>
      <c r="K7" s="197" t="s">
        <v>922</v>
      </c>
      <c r="L7" s="197" t="s">
        <v>118</v>
      </c>
      <c r="M7" s="197" t="s">
        <v>6</v>
      </c>
      <c r="N7" s="197" t="s">
        <v>922</v>
      </c>
      <c r="O7" s="197" t="s">
        <v>118</v>
      </c>
      <c r="P7" s="197" t="s">
        <v>6</v>
      </c>
      <c r="Q7" s="197" t="s">
        <v>922</v>
      </c>
      <c r="R7" s="197" t="s">
        <v>118</v>
      </c>
      <c r="S7" s="197" t="s">
        <v>6</v>
      </c>
      <c r="T7" s="197" t="s">
        <v>922</v>
      </c>
      <c r="U7" s="197" t="s">
        <v>118</v>
      </c>
      <c r="V7" s="197" t="s">
        <v>6</v>
      </c>
      <c r="W7" s="197" t="s">
        <v>922</v>
      </c>
      <c r="X7" s="197" t="s">
        <v>118</v>
      </c>
      <c r="Y7" s="197" t="s">
        <v>6</v>
      </c>
      <c r="Z7" s="197" t="s">
        <v>922</v>
      </c>
      <c r="AA7" s="197" t="s">
        <v>118</v>
      </c>
      <c r="AB7" s="197" t="s">
        <v>6</v>
      </c>
      <c r="AC7" s="197" t="s">
        <v>922</v>
      </c>
      <c r="AD7" s="197" t="s">
        <v>118</v>
      </c>
      <c r="AE7" s="197" t="s">
        <v>6</v>
      </c>
      <c r="AF7" s="197" t="s">
        <v>922</v>
      </c>
      <c r="AG7" s="197" t="s">
        <v>118</v>
      </c>
      <c r="AH7" s="197" t="s">
        <v>6</v>
      </c>
      <c r="AI7" s="197" t="s">
        <v>922</v>
      </c>
      <c r="AJ7" s="197" t="s">
        <v>118</v>
      </c>
      <c r="AK7" s="197" t="s">
        <v>6</v>
      </c>
      <c r="AL7" s="197" t="s">
        <v>922</v>
      </c>
      <c r="AM7" s="197" t="s">
        <v>118</v>
      </c>
      <c r="AN7" s="197" t="s">
        <v>6</v>
      </c>
      <c r="AO7" s="197" t="s">
        <v>922</v>
      </c>
      <c r="AP7" s="197" t="s">
        <v>118</v>
      </c>
      <c r="AQ7" s="197" t="s">
        <v>6</v>
      </c>
      <c r="AR7" s="197" t="s">
        <v>185</v>
      </c>
      <c r="AS7" s="197" t="s">
        <v>118</v>
      </c>
      <c r="AT7" s="197" t="s">
        <v>6</v>
      </c>
      <c r="AU7" s="197" t="s">
        <v>922</v>
      </c>
      <c r="AV7" s="197" t="s">
        <v>118</v>
      </c>
      <c r="AW7" s="197" t="s">
        <v>6</v>
      </c>
      <c r="AX7" s="197" t="s">
        <v>737</v>
      </c>
      <c r="AY7" s="197" t="s">
        <v>118</v>
      </c>
      <c r="AZ7" s="197" t="s">
        <v>6</v>
      </c>
      <c r="BA7" s="197" t="s">
        <v>922</v>
      </c>
      <c r="BB7" s="197" t="s">
        <v>118</v>
      </c>
      <c r="BC7" s="197" t="s">
        <v>6</v>
      </c>
      <c r="BD7" s="197" t="s">
        <v>922</v>
      </c>
      <c r="BE7" s="197" t="s">
        <v>118</v>
      </c>
      <c r="BF7" s="197" t="s">
        <v>6</v>
      </c>
      <c r="BG7" s="197" t="s">
        <v>922</v>
      </c>
      <c r="BH7" s="197" t="s">
        <v>118</v>
      </c>
      <c r="BI7" s="197" t="s">
        <v>6</v>
      </c>
      <c r="BJ7" s="197" t="s">
        <v>922</v>
      </c>
      <c r="BK7" s="197" t="s">
        <v>118</v>
      </c>
      <c r="BL7" s="197" t="s">
        <v>6</v>
      </c>
      <c r="BM7" s="197" t="s">
        <v>116</v>
      </c>
      <c r="BN7" s="197" t="s">
        <v>118</v>
      </c>
      <c r="BO7" s="197" t="s">
        <v>6</v>
      </c>
      <c r="BP7" s="197" t="s">
        <v>117</v>
      </c>
      <c r="BQ7" s="197" t="s">
        <v>118</v>
      </c>
      <c r="BR7" s="197" t="s">
        <v>6</v>
      </c>
      <c r="BS7" s="197" t="s">
        <v>922</v>
      </c>
      <c r="BT7" s="197" t="s">
        <v>118</v>
      </c>
      <c r="BU7" s="197" t="s">
        <v>6</v>
      </c>
      <c r="BV7" s="197" t="s">
        <v>922</v>
      </c>
      <c r="BW7" s="197" t="s">
        <v>118</v>
      </c>
      <c r="BX7" s="197" t="s">
        <v>6</v>
      </c>
      <c r="BY7" s="197" t="s">
        <v>922</v>
      </c>
      <c r="BZ7" s="197" t="s">
        <v>118</v>
      </c>
      <c r="CA7" s="197" t="s">
        <v>6</v>
      </c>
      <c r="CB7" s="197" t="s">
        <v>922</v>
      </c>
      <c r="CC7" s="197" t="s">
        <v>118</v>
      </c>
      <c r="CD7" s="197" t="s">
        <v>6</v>
      </c>
      <c r="CE7" s="197" t="s">
        <v>922</v>
      </c>
      <c r="CF7" s="197" t="s">
        <v>118</v>
      </c>
      <c r="CG7" s="197" t="s">
        <v>6</v>
      </c>
      <c r="CH7" s="197" t="s">
        <v>922</v>
      </c>
      <c r="CI7" s="197" t="s">
        <v>118</v>
      </c>
      <c r="CJ7" s="197" t="s">
        <v>6</v>
      </c>
      <c r="CK7" s="197" t="s">
        <v>1204</v>
      </c>
      <c r="CL7" s="197" t="s">
        <v>118</v>
      </c>
      <c r="CM7" s="197" t="s">
        <v>6</v>
      </c>
      <c r="CN7" s="197" t="s">
        <v>922</v>
      </c>
      <c r="CO7" s="197" t="s">
        <v>118</v>
      </c>
      <c r="CP7" s="197" t="s">
        <v>6</v>
      </c>
      <c r="CQ7" s="197" t="s">
        <v>922</v>
      </c>
      <c r="CR7" s="197" t="s">
        <v>118</v>
      </c>
      <c r="CS7" s="197" t="s">
        <v>6</v>
      </c>
      <c r="CT7" s="197" t="s">
        <v>922</v>
      </c>
      <c r="CU7" s="197" t="s">
        <v>118</v>
      </c>
      <c r="CV7" s="197" t="s">
        <v>6</v>
      </c>
      <c r="CW7" s="197" t="s">
        <v>922</v>
      </c>
      <c r="CX7" s="197" t="s">
        <v>118</v>
      </c>
      <c r="CY7" s="197" t="s">
        <v>6</v>
      </c>
      <c r="CZ7" s="197" t="s">
        <v>922</v>
      </c>
      <c r="DA7" s="197" t="s">
        <v>118</v>
      </c>
      <c r="DB7" s="197" t="s">
        <v>6</v>
      </c>
      <c r="DC7" s="197" t="s">
        <v>922</v>
      </c>
      <c r="DD7" s="197" t="s">
        <v>118</v>
      </c>
      <c r="DE7" s="197" t="s">
        <v>6</v>
      </c>
      <c r="DF7" s="197" t="s">
        <v>922</v>
      </c>
      <c r="DG7" s="197" t="s">
        <v>118</v>
      </c>
      <c r="DH7" s="197" t="s">
        <v>6</v>
      </c>
      <c r="DI7" s="197" t="s">
        <v>922</v>
      </c>
      <c r="DJ7" s="197" t="s">
        <v>118</v>
      </c>
      <c r="DK7" s="197" t="s">
        <v>6</v>
      </c>
      <c r="DL7" s="197" t="s">
        <v>922</v>
      </c>
      <c r="DM7" s="197" t="s">
        <v>118</v>
      </c>
      <c r="DN7" s="197" t="s">
        <v>6</v>
      </c>
      <c r="DO7" s="197" t="s">
        <v>922</v>
      </c>
      <c r="DP7" s="197" t="s">
        <v>118</v>
      </c>
      <c r="DQ7" s="197" t="s">
        <v>6</v>
      </c>
      <c r="DR7" s="197" t="s">
        <v>922</v>
      </c>
      <c r="DS7" s="197" t="s">
        <v>118</v>
      </c>
      <c r="DT7" s="197" t="s">
        <v>6</v>
      </c>
      <c r="DU7" s="197" t="s">
        <v>922</v>
      </c>
      <c r="DV7" s="197" t="s">
        <v>118</v>
      </c>
      <c r="DW7" s="197" t="s">
        <v>6</v>
      </c>
      <c r="DX7" s="197" t="s">
        <v>922</v>
      </c>
      <c r="DY7" s="197" t="s">
        <v>118</v>
      </c>
      <c r="DZ7" s="197" t="s">
        <v>6</v>
      </c>
      <c r="EA7" s="197" t="s">
        <v>922</v>
      </c>
      <c r="EB7" s="197" t="s">
        <v>118</v>
      </c>
      <c r="EC7" s="197" t="s">
        <v>6</v>
      </c>
      <c r="ED7" s="197" t="s">
        <v>1055</v>
      </c>
      <c r="EE7" s="197" t="s">
        <v>118</v>
      </c>
      <c r="EF7" s="197" t="s">
        <v>6</v>
      </c>
      <c r="EG7" s="197" t="s">
        <v>1064</v>
      </c>
      <c r="EH7" s="197" t="s">
        <v>118</v>
      </c>
      <c r="EI7" s="197" t="s">
        <v>6</v>
      </c>
      <c r="EJ7" s="197" t="s">
        <v>1068</v>
      </c>
      <c r="EK7" s="197" t="s">
        <v>118</v>
      </c>
      <c r="EL7" s="197" t="s">
        <v>6</v>
      </c>
      <c r="EM7" s="197" t="s">
        <v>1072</v>
      </c>
      <c r="EN7" s="197" t="s">
        <v>118</v>
      </c>
      <c r="EO7" s="197" t="s">
        <v>6</v>
      </c>
      <c r="EP7" s="197" t="s">
        <v>1077</v>
      </c>
      <c r="EQ7" s="197" t="s">
        <v>118</v>
      </c>
      <c r="ER7" s="197" t="s">
        <v>6</v>
      </c>
      <c r="ES7" s="197" t="s">
        <v>1083</v>
      </c>
      <c r="ET7" s="197" t="s">
        <v>118</v>
      </c>
      <c r="EU7" s="197" t="s">
        <v>6</v>
      </c>
      <c r="EV7" s="197" t="s">
        <v>1091</v>
      </c>
      <c r="EW7" s="197" t="s">
        <v>118</v>
      </c>
      <c r="EX7" s="197" t="s">
        <v>6</v>
      </c>
      <c r="EY7" s="197" t="s">
        <v>1095</v>
      </c>
      <c r="EZ7" s="197" t="s">
        <v>118</v>
      </c>
      <c r="FA7" s="197" t="s">
        <v>6</v>
      </c>
      <c r="FB7" s="197" t="s">
        <v>1198</v>
      </c>
      <c r="FC7" s="197" t="s">
        <v>118</v>
      </c>
      <c r="FD7" s="197" t="s">
        <v>6</v>
      </c>
      <c r="FE7" s="197" t="s">
        <v>922</v>
      </c>
      <c r="FF7" s="197" t="s">
        <v>118</v>
      </c>
      <c r="FG7" s="197" t="s">
        <v>6</v>
      </c>
      <c r="FH7" s="197" t="s">
        <v>922</v>
      </c>
      <c r="FI7" s="197" t="s">
        <v>118</v>
      </c>
      <c r="FJ7" s="197" t="s">
        <v>6</v>
      </c>
      <c r="FK7" s="197" t="s">
        <v>922</v>
      </c>
      <c r="FL7" s="197" t="s">
        <v>118</v>
      </c>
      <c r="FM7" s="197" t="s">
        <v>6</v>
      </c>
      <c r="FN7" s="197" t="s">
        <v>922</v>
      </c>
      <c r="FO7" s="197" t="s">
        <v>118</v>
      </c>
      <c r="FP7" s="197" t="s">
        <v>6</v>
      </c>
      <c r="FQ7" s="197" t="s">
        <v>922</v>
      </c>
      <c r="FR7" s="197" t="s">
        <v>118</v>
      </c>
      <c r="FS7" s="197" t="s">
        <v>6</v>
      </c>
      <c r="FT7" s="197" t="s">
        <v>922</v>
      </c>
      <c r="FU7" s="197" t="s">
        <v>118</v>
      </c>
      <c r="FV7" s="197" t="s">
        <v>6</v>
      </c>
      <c r="FW7" s="197" t="s">
        <v>922</v>
      </c>
      <c r="FX7" s="197" t="s">
        <v>118</v>
      </c>
      <c r="FY7" s="197" t="s">
        <v>6</v>
      </c>
      <c r="FZ7" s="197" t="s">
        <v>1214</v>
      </c>
      <c r="GA7" s="197" t="s">
        <v>118</v>
      </c>
      <c r="GB7" s="197" t="s">
        <v>6</v>
      </c>
      <c r="GC7" s="197" t="s">
        <v>1221</v>
      </c>
      <c r="GD7" s="197" t="s">
        <v>118</v>
      </c>
      <c r="GE7" s="197" t="s">
        <v>6</v>
      </c>
      <c r="GF7" s="197" t="s">
        <v>1227</v>
      </c>
      <c r="GG7" s="197" t="s">
        <v>118</v>
      </c>
      <c r="GH7" s="197" t="s">
        <v>6</v>
      </c>
      <c r="GI7" s="197" t="s">
        <v>1234</v>
      </c>
      <c r="GJ7" s="197" t="s">
        <v>118</v>
      </c>
      <c r="GK7" s="197" t="s">
        <v>6</v>
      </c>
      <c r="GL7" s="197" t="s">
        <v>1240</v>
      </c>
      <c r="GM7" s="197" t="s">
        <v>118</v>
      </c>
      <c r="GN7" s="197" t="s">
        <v>6</v>
      </c>
    </row>
    <row r="8" spans="1:196" s="52" customFormat="1" ht="34.5" customHeight="1" x14ac:dyDescent="0.25">
      <c r="A8" s="194" t="s">
        <v>209</v>
      </c>
      <c r="B8" s="200">
        <f>E8+H8+K8+N8+Q8+T8+W8+Z8+AC8+AF8+AI8+AL8+AO8+AR8+AU8+AX8+BA8+BD8+BG8+BJ8+BM8+BP8+BS8+BV8+BY8+CB8+CE8+CH8+CK8+CN8+CQ8+CT8+CW8+CZ8+DC8+DF8+DI8+DL8+DO8+DR8+DU8+DX8+EA8+ED8+EG8+EJ8+EM8+EP8+ES8+EV8+EY8+FB8+FE8+FH8+FK8+FN8+FQ8+FT8+FW8+FZ8+GC8+GF8+GI8+GL8</f>
        <v>2328401.8614500002</v>
      </c>
      <c r="C8" s="200">
        <f>F8+I8+L8+O8+R8+U8+X8+AA8+AD8+AG8+AJ8+AM8+AP8+AS8+AV8+AY8+BB8+BE8+BH8+BK8+BN8+BQ8+BT8+BW8+BZ8+CC8+CF8+CI8+CL8+CO8+CR8+CU8+CX8+DA8+DD8+DG8+DJ8+DM8+DP8+DS8+DV8+DY8+EB8+EE8+EH8+EK8+EN8+EQ8+ET8+EW8+EZ8+FC8+FF8+FI8+FL8+FO8+FR8+FU8+FX8+GA8+GD8+GG8+GJ8+GM8</f>
        <v>1543220.6190599999</v>
      </c>
      <c r="D8" s="200">
        <f t="shared" ref="D8:D10" si="0">C8/B8*100</f>
        <v>66.278104506365892</v>
      </c>
      <c r="E8" s="198">
        <f>E11+E14+E17+E22+E27+E32+E40+E44+E49+E52+E56+E62+E66+E69+E73+E77+E81+E84+E88+E94+E102+E105+E110+E115+E129+E132+E136+E142+E147+E150+E153+E156+E162+E165+E170+E177+E181</f>
        <v>100000</v>
      </c>
      <c r="F8" s="198">
        <f>F11+F14+F17+F22+F27+F32+F40+F44+F49+F52+F56+F62+F66+F69+F73+F77+F81+F84+F88+F94+F102+F105+F110+F115+F129+F132+F136+F142+F147+F150+F153+F156+F162+F165+F170+F177+F181</f>
        <v>91237.265339999998</v>
      </c>
      <c r="G8" s="199">
        <f t="shared" ref="G8:G9" si="1">F8/E8*100</f>
        <v>91.237265339999993</v>
      </c>
      <c r="H8" s="198">
        <f>H11+H14+H17+H22+H27+H32+H40+H44+H49+H52+H56+H62+H66+H69+H73+H77+H81+H84+H88+H94+H102+H105+H110+H115+H129+H132+H136+H142+H147+H150+H153+H156+H162+H165+H170+H177+H181</f>
        <v>590000</v>
      </c>
      <c r="I8" s="198">
        <f>I11+I14+I17+I22+I27+I32+I40+I44+I49+I52+I56+I62+I66+I69+I73+I77+I81+I84+I88+I94+I102+I105+I110+I115+I129+I132+I136+I142+I147+I150+I153+I156+I162+I165+I170+I177+I181</f>
        <v>589480.83064000006</v>
      </c>
      <c r="J8" s="200">
        <f t="shared" ref="J8" si="2">I8/H8*100</f>
        <v>99.912005193220338</v>
      </c>
      <c r="K8" s="198">
        <f>K11+K14+K17+K22+K27+K32+K40+K44+K49+K52+K56+K62+K66+K69+K73+K77+K81+K84+K88+K94+K102+K105+K110+K115+K129+K132+K136+K142+K147+K150+K153+K156+K162+K165+K170+K177+K181</f>
        <v>27687.000000000004</v>
      </c>
      <c r="L8" s="198">
        <f>L11+L14+L17+L22+L27+L32+L40+L44+L49+L52+L56+L62+L66+L69+L73+L77+L81+L84+L88+L94+L102+L105+L110+L115+L129+L132+L136+L142+L147+L150+L153+L156+L162+L165+L170+L177+L181</f>
        <v>26170.94457</v>
      </c>
      <c r="M8" s="199">
        <f t="shared" ref="M8:M9" si="3">L8/K8*100</f>
        <v>94.524305883627676</v>
      </c>
      <c r="N8" s="198">
        <f>N11+N14+N17+N22+N27+N32+N40+N44+N49+N52+N56+N62+N66+N69+N73+N77+N81+N84+N88+N94+N102+N105+N110+N115+N129+N132+N136+N142+N147+N150+N153+N156+N162+N165+N170+N177+N181</f>
        <v>45930.5</v>
      </c>
      <c r="O8" s="198">
        <f>O11+O14+O17+O22+O27+O32+O40+O44+O49+O52+O56+O62+O66+O69+O73+O77+O81+O84+O88+O94+O102+O105+O110+O115+O129+O132+O136+O142+O147+O150+O153+O156+O162+O165+O170+O177+O181</f>
        <v>37050.58223</v>
      </c>
      <c r="P8" s="198">
        <f>O8/N8*100</f>
        <v>80.666620720436313</v>
      </c>
      <c r="Q8" s="198">
        <f>Q11+Q14+Q17+Q22+Q27+Q32+Q40+Q44+Q49+Q52+Q56+Q62+Q66+Q69+Q73+Q77+Q81+Q84+Q88+Q94+Q102+Q105+Q110+Q115+Q129+Q132+Q136+Q142+Q147+Q150+Q153+Q156+Q162+Q165+Q170+Q177+Q181</f>
        <v>154850.5</v>
      </c>
      <c r="R8" s="198">
        <f t="shared" ref="R8" si="4">R11+R14+R17+R22+R27+R32+R40+R44+R49+R52+R56+R62+R66+R69+R73+R77+R81+R84+R88+R94+R102+R105+R110+R115+R129+R132+R136+R142+R147+R150+R153+R156+R162+R165+R170+R177+R181</f>
        <v>121383.96509999999</v>
      </c>
      <c r="S8" s="198">
        <f>R8/Q8*100</f>
        <v>78.38784188620636</v>
      </c>
      <c r="T8" s="198">
        <f>T11+T14+T17+T22+T27+T32+T40+T44+T49+T52+T56+T62+T66+T69+T73+T77+T81+T84+T88+T94+T102+T105+T110+T115+T129+T132+T136+T142+T147+T150+T153+T156+T162+T165+T170+T177+T181</f>
        <v>28487</v>
      </c>
      <c r="U8" s="198">
        <f t="shared" ref="U8" si="5">U11+U14+U17+U22+U27+U32+U40+U44+U49+U52+U56+U62+U66+U69+U73+U77+U81+U84+U88+U94+U102+U105+U110+U115+U129+U132+U136+U142+U147+U150+U153+U156+U162+U165+U170+U177+U181</f>
        <v>24342.743150000002</v>
      </c>
      <c r="V8" s="198">
        <f>U8/T8*100</f>
        <v>85.452112016007305</v>
      </c>
      <c r="W8" s="198">
        <f t="shared" ref="W8" si="6">W11+W14+W17+W22+W27+W32+W40+W44+W49+W52+W56+W62+W66+W69+W73+W77+W81+W84+W88+W94+W102+W105+W110+W115+W129+W132+W136+W142+W147+W150+W153+W156+W162+W165+W170+W177+W181</f>
        <v>8249</v>
      </c>
      <c r="X8" s="198">
        <f t="shared" ref="X8" si="7">X11+X14+X17+X22+X27+X32+X40+X44+X49+X52+X56+X62+X66+X69+X73+X77+X81+X84+X88+X94+X102+X105+X110+X115+X129+X132+X136+X142+X147+X150+X153+X156+X162+X165+X170+X177+X181</f>
        <v>5238.7789000000002</v>
      </c>
      <c r="Y8" s="198">
        <f>X8/W8*100</f>
        <v>63.508048248272516</v>
      </c>
      <c r="Z8" s="198"/>
      <c r="AA8" s="198"/>
      <c r="AB8" s="198"/>
      <c r="AC8" s="198"/>
      <c r="AD8" s="198"/>
      <c r="AE8" s="198"/>
      <c r="AF8" s="198">
        <f>AF11+AF14+AF17+AF22+AF27+AF32+AF40+AF44+AF49+AF52+AF56+AF62+AF66+AF69+AF73+AF77+AF81+AF84+AF88+AF94+AF102+AF105+AF110+AF115+AF129+AF132+AF136+AF142+AF147+AF150+AF153+AF156+AF162+AF165+AF170+AF177+AF181</f>
        <v>0</v>
      </c>
      <c r="AG8" s="198">
        <f>AG11+AG14+AG17+AG22+AG27+AG32+AG40+AG44+AG49+AG52+AG56+AG62+AG66+AG69+AG73+AG77+AG81+AG84+AG88+AG94+AG102+AG105+AG110+AG115+AG129+AG132+AG136+AG142+AG147+AG150+AG153+AG156+AG162+AG165+AG170+AG177+AG181</f>
        <v>0</v>
      </c>
      <c r="AH8" s="199"/>
      <c r="AI8" s="198">
        <f>AI11+AI14+AI17+AI22+AI27+AI32+AI40+AI44+AI49+AI52+AI56+AI62+AI66+AI69+AI73+AI77+AI81+AI84+AI88+AI94+AI102+AI105+AI110+AI115+AI129+AI132+AI136+AI142+AI147+AI150+AI153+AI156+AI162+AI165+AI170+AI177+AI181</f>
        <v>64085.676149999999</v>
      </c>
      <c r="AJ8" s="198">
        <f>AJ11+AJ14+AJ17+AJ22+AJ27+AJ32+AJ40+AJ44+AJ49+AJ52+AJ56+AJ62+AJ66+AJ69+AJ73+AJ77+AJ81+AJ84+AJ88+AJ94+AJ102+AJ105+AJ110+AJ115+AJ129+AJ132+AJ136+AJ142+AJ147+AJ150+AJ153+AJ156+AJ162+AJ165+AJ170+AJ177+AJ181</f>
        <v>61100</v>
      </c>
      <c r="AK8" s="198">
        <f>AJ8/AI8*100</f>
        <v>95.341117813890776</v>
      </c>
      <c r="AL8" s="198">
        <f t="shared" ref="AL8:AM8" si="8">AL11+AL14+AL17+AL22+AL27+AL32+AL40+AL44+AL49+AL52+AL56+AL62+AL66+AL69+AL73+AL77+AL81+AL84+AL88+AL94+AL102+AL105+AL110+AL115+AL129+AL132+AL136+AL142+AL147+AL150+AL153+AL156+AL162+AL165+AL170+AL177+AL181</f>
        <v>0</v>
      </c>
      <c r="AM8" s="198">
        <f t="shared" si="8"/>
        <v>0</v>
      </c>
      <c r="AN8" s="198"/>
      <c r="AO8" s="198">
        <f>AO11+AO14+AO17+AO22+AO27+AO32+AO40+AO44+AO49+AO52+AO56+AO62+AO66+AO69+AO73+AO77+AO81+AO84+AO88+AO94+AO102+AO105+AO110+AO115+AO129+AO132+AO136+AO142+AO147+AO150+AO153+AO156+AO162+AO165+AO170+AO177+AO181</f>
        <v>142925.07465</v>
      </c>
      <c r="AP8" s="198">
        <f t="shared" ref="AP8" si="9">AP11+AP14+AP17+AP22+AP27+AP32+AP40+AP44+AP49+AP52+AP56+AP62+AP66+AP69+AP73+AP77+AP81+AP84+AP88+AP94+AP102+AP105+AP110+AP115+AP129+AP132+AP136+AP142+AP147+AP150+AP153+AP156+AP162+AP165+AP170+AP177+AP181</f>
        <v>132860.03985999999</v>
      </c>
      <c r="AQ8" s="198">
        <f>AP8/AO8*100</f>
        <v>92.95782436031773</v>
      </c>
      <c r="AR8" s="198">
        <f t="shared" ref="AR8:AS8" si="10">AR11+AR14+AR17+AR22+AR27+AR32+AR40+AR44+AR49+AR52+AR56+AR62+AR66+AR69+AR73+AR77+AR81+AR84+AR88+AR94+AR102+AR105+AR110+AR115+AR129+AR132+AR136+AR142+AR147+AR150+AR153+AR156+AR162+AR165+AR170+AR177+AR181</f>
        <v>717.5</v>
      </c>
      <c r="AS8" s="198">
        <f t="shared" si="10"/>
        <v>607.5</v>
      </c>
      <c r="AT8" s="198">
        <f>AS8/AR8*100</f>
        <v>84.668989547038336</v>
      </c>
      <c r="AU8" s="198">
        <f>AU11+AU14+AU17+AU22+AU27+AU32+AU40+AU44+AU49+AU52+AU56+AU62+AU66+AU69+AU73+AU77+AU81+AU84+AU88+AU94+AU102+AU105+AU110+AU115+AU129+AU132+AU136+AU142+AU147+AU150+AU153+AU156+AU162+AU165+AU170+AU177+AU181</f>
        <v>0</v>
      </c>
      <c r="AV8" s="198">
        <f>AV11+AV14+AV17+AV22+AV27+AV32+AV40+AV44+AV49+AV52+AV56+AV62+AV66+AV69+AV73+AV77+AV81+AV84+AV88+AV94+AV102+AV105+AV110+AV115+AV129+AV132+AV136+AV142+AV147+AV150+AV153+AV156+AV162+AV165+AV170+AV177+AV181</f>
        <v>0</v>
      </c>
      <c r="AW8" s="198"/>
      <c r="AX8" s="198">
        <f>AX11+AX14+AX17+AX22+AX27+AX32+AX40+AX44+AX49+AX52+AX56+AX62+AX66+AX69+AX73+AX77+AX81+AX84+AX88+AX94+AX102+AX105+AX110+AX115+AX129+AX132+AX136+AX142+AX147+AX150+AX153+AX156+AX162+AX165+AX170+AX177+AX181</f>
        <v>3850</v>
      </c>
      <c r="AY8" s="198">
        <f>AY11+AY14+AY17+AY22+AY27+AY32+AY40+AY44+AY49+AY52+AY56+AY62+AY66+AY69+AY73+AY77+AY81+AY84+AY88+AY94+AY102+AY105+AY110+AY115+AY129+AY132+AY136+AY142+AY147+AY150+AY153+AY156+AY162+AY165+AY170+AY177+AY181</f>
        <v>3850</v>
      </c>
      <c r="AZ8" s="198">
        <f>AY8/AX8*100</f>
        <v>100</v>
      </c>
      <c r="BA8" s="198">
        <f>BA11+BA14+BA17+BA22+BA27+BA32+BA40+BA44+BA49+BA52+BA56+BA62+BA66+BA69+BA73+BA77+BA81+BA84+BA88+BA94+BA102+BA105+BA110+BA115+BA129+BA132+BA136+BA142+BA147+BA150+BA153+BA156+BA162+BA165+BA170+BA177+BA181</f>
        <v>0</v>
      </c>
      <c r="BB8" s="198">
        <f>BB11+BB14+BB17+BB22+BB27+BB32+BB40+BB44+BB49+BB52+BB56+BB62+BB66+BB69+BB73+BB77+BB81+BB84+BB88+BB94+BB102+BB105+BB110+BB115+BB129+BB132+BB136+BB142+BB147+BB150+BB153+BB156+BB162+BB165+BB170+BB177+BB181</f>
        <v>0</v>
      </c>
      <c r="BC8" s="198"/>
      <c r="BD8" s="198">
        <f>BD11+BD14+BD17+BD22+BD27+BD32+BD40+BD44+BD49+BD52+BD56+BD62+BD66+BD69+BD73+BD77+BD81+BD84+BD88+BD94+BD102+BD105+BD110+BD115+BD129+BD132+BD136+BD142+BD147+BD150+BD153+BD156+BD162+BD165+BD170+BD177+BD181</f>
        <v>0</v>
      </c>
      <c r="BE8" s="198">
        <f>BE11+BE14+BE17+BE22+BE27+BE32+BE40+BE44+BE49+BE52+BE56+BE62+BE66+BE69+BE73+BE77+BE81+BE84+BE88+BE94+BE102+BE105+BE110+BE115+BE129+BE132+BE136+BE142+BE147+BE150+BE153+BE156+BE162+BE165+BE170+BE177+BE181</f>
        <v>0</v>
      </c>
      <c r="BF8" s="198"/>
      <c r="BG8" s="198">
        <f>BG11+BG14+BG17+BG22+BG27+BG32+BG40+BG44+BG49+BG52+BG56+BG62+BG66+BG69+BG73+BG77+BG81+BG84+BG88+BG94+BG102+BG105+BG110+BG115+BG129+BG132+BG136+BG142+BG147+BG150+BG153+BG156+BG162+BG165+BG170+BG177+BG181</f>
        <v>0</v>
      </c>
      <c r="BH8" s="198">
        <f>BH11+BH14+BH17+BH22+BH27+BH32+BH40+BH44+BH49+BH52+BH56+BH62+BH66+BH69+BH73+BH77+BH81+BH84+BH88+BH94+BH102+BH105+BH110+BH115+BH129+BH132+BH136+BH142+BH147+BH150+BH153+BH156+BH162+BH165+BH170+BH177+BH181</f>
        <v>0</v>
      </c>
      <c r="BI8" s="198"/>
      <c r="BJ8" s="198">
        <f>BJ11+BJ14+BJ17+BJ22+BJ27+BJ32+BJ40+BJ44+BJ49+BJ52+BJ56+BJ62+BJ66+BJ69+BJ73+BJ77+BJ81+BJ84+BJ88+BJ94+BJ102+BJ105+BJ110+BJ115+BJ129+BJ132+BJ136+BJ142+BJ147+BJ150+BJ153+BJ156+BJ162+BJ165+BJ170+BJ177+BJ181</f>
        <v>140043.5</v>
      </c>
      <c r="BK8" s="198">
        <f>BK11+BK14+BK17+BK22+BK27+BK32+BK40+BK44+BK49+BK52+BK56+BK62+BK66+BK69+BK73+BK77+BK81+BK84+BK88+BK94+BK102+BK105+BK110+BK115+BK129+BK132+BK136+BK142+BK147+BK150+BK153+BK156+BK162+BK165+BK170+BK177+BK181</f>
        <v>98494.009990000006</v>
      </c>
      <c r="BL8" s="198">
        <f>BK8/BJ8*100</f>
        <v>70.331011428591836</v>
      </c>
      <c r="BM8" s="198">
        <f>BM11+BM14+BM17+BM22+BM27+BM32+BM40+BM44+BM49+BM52+BM56+BM62+BM66+BM69+BM73+BM77+BM81+BM84+BM88+BM94+BM102+BM105+BM110+BM115+BM129+BM132+BM136+BM142+BM147+BM150+BM153+BM156+BM162+BM165+BM170+BM177+BM181</f>
        <v>225</v>
      </c>
      <c r="BN8" s="198">
        <f>BN11+BN14+BN17+BN22+BN27+BN32+BN40+BN44+BN49+BN52+BN56+BN62+BN66+BN69+BN73+BN77+BN81+BN84+BN88+BN94+BN102+BN105+BN110+BN115+BN129+BN132+BN136+BN142+BN147+BN150+BN153+BN156+BN162+BN165+BN170+BN177+BN181</f>
        <v>225</v>
      </c>
      <c r="BO8" s="198">
        <f>BN8/BM8*100</f>
        <v>100</v>
      </c>
      <c r="BP8" s="198">
        <f>BP11+BP14+BP17+BP22+BP27+BP32+BP40+BP44+BP49+BP52+BP56+BP62+BP66+BP69+BP73+BP77+BP81+BP84+BP88+BP94+BP102+BP105+BP110+BP115+BP129+BP132+BP136+BP142+BP147+BP150+BP153+BP156+BP162+BP165+BP170+BP177+BP181</f>
        <v>100</v>
      </c>
      <c r="BQ8" s="198">
        <f>BQ11+BQ14+BQ17+BQ22+BQ27+BQ32+BQ40+BQ44+BQ49+BQ52+BQ56+BQ62+BQ66+BQ69+BQ73+BQ77+BQ81+BQ84+BQ88+BQ94+BQ102+BQ105+BQ110+BQ115+BQ129+BQ132+BQ136+BQ142+BQ147+BQ150+BQ153+BQ156+BQ162+BQ165+BQ170+BQ177+BQ181</f>
        <v>100</v>
      </c>
      <c r="BR8" s="198">
        <f>BQ8/BP8*100</f>
        <v>100</v>
      </c>
      <c r="BS8" s="198">
        <f>BS11+BS14+BS17+BS22+BS27+BS32+BS40+BS44+BS49+BS52+BS56+BS62+BS66+BS69+BS73+BS77+BS81+BS84+BS88+BS94+BS102+BS105+BS110+BS115+BS129+BS132+BS136+BS142+BS147+BS150+BS153+BS156+BS162+BS165+BS170+BS177+BS181</f>
        <v>72406.599999999991</v>
      </c>
      <c r="BT8" s="198">
        <f>BT11+BT14+BT17+BT22+BT27+BT32+BT40+BT44+BT49+BT52+BT56+BT62+BT66+BT69+BT73+BT77+BT81+BT84+BT88+BT94+BT102+BT105+BT110+BT115+BT129+BT132+BT136+BT142+BT147+BT150+BT153+BT156+BT162+BT165+BT170+BT177+BT181</f>
        <v>31867.899999999998</v>
      </c>
      <c r="BU8" s="198">
        <f>BT8/BS8*100</f>
        <v>44.012424281764375</v>
      </c>
      <c r="BV8" s="198">
        <f>BV11+BV14+BV17+BV22+BV27+BV32+BV40+BV44+BV49+BV52+BV56+BV62+BV66+BV69+BV73+BV77+BV81+BV84+BV88+BV94+BV102+BV105+BV110+BV115+BV129+BV132+BV136+BV142+BV147+BV150+BV153+BV156+BV162+BV165+BV170+BV177+BV181</f>
        <v>53400</v>
      </c>
      <c r="BW8" s="198">
        <f>BW11+BW14+BW17+BW22+BW27+BW32+BW40+BW44+BW49+BW52+BW56+BW62+BW66+BW69+BW73+BW77+BW81+BW84+BW88+BW94+BW102+BW105+BW110+BW115+BW129+BW132+BW136+BW142+BW147+BW150+BW153+BW156+BW162+BW165+BW170+BW177+BW181</f>
        <v>0</v>
      </c>
      <c r="BX8" s="198">
        <f>BW8/BV8*100</f>
        <v>0</v>
      </c>
      <c r="BY8" s="198">
        <f>BY11+BY14+BY17+BY22+BY27+BY32+BY40+BY44+BY49+BY52+BY56+BY62+BY66+BY69+BY73+BY77+BY81+BY84+BY88+BY94+BY102+BY105+BY110+BY115+BY129+BY132+BY136+BY142+BY147+BY150+BY153+BY156+BY162+BY165+BY170+BY177+BY181</f>
        <v>46600</v>
      </c>
      <c r="BZ8" s="198">
        <f>BZ11+BZ14+BZ17+BZ22+BZ27+BZ32+BZ40+BZ44+BZ49+BZ52+BZ56+BZ62+BZ66+BZ69+BZ73+BZ77+BZ81+BZ84+BZ88+BZ94+BZ102+BZ105+BZ110+BZ115+BZ129+BZ132+BZ136+BZ142+BZ147+BZ150+BZ153+BZ156+BZ162+BZ165+BZ170+BZ177+BZ181</f>
        <v>335.81599999999997</v>
      </c>
      <c r="CA8" s="198">
        <f>BZ8/BY8*100</f>
        <v>0.72063519313304714</v>
      </c>
      <c r="CB8" s="198">
        <f>CB11+CB14+CB17+CB22+CB27+CB32+CB40+CB44+CB49+CB52+CB56+CB62+CB66+CB69+CB73+CB77+CB81+CB84+CB88+CB94+CB102+CB105+CB110+CB115+CB129+CB132+CB136+CB142+CB147+CB150+CB153+CB156+CB162+CB165+CB170+CB177+CB181</f>
        <v>102492.96</v>
      </c>
      <c r="CC8" s="198">
        <f>CC11+CC14+CC17+CC22+CC27+CC32+CC40+CC44+CC49+CC52+CC56+CC62+CC66+CC69+CC73+CC77+CC81+CC84+CC88+CC94+CC102+CC105+CC110+CC115+CC129+CC132+CC136+CC142+CC147+CC150+CC153+CC156+CC162+CC165+CC170+CC177+CC181</f>
        <v>62205.30126</v>
      </c>
      <c r="CD8" s="198">
        <f>CC8/CB8*100</f>
        <v>60.69226731279884</v>
      </c>
      <c r="CE8" s="198">
        <f>CE11+CE14+CE17+CE22+CE27+CE32+CE40+CE44+CE49+CE52+CE56+CE62+CE66+CE69+CE73+CE77+CE81+CE84+CE88+CE94+CE102+CE105+CE110+CE115+CE129+CE132+CE136+CE142+CE147+CE150+CE153+CE156+CE162+CE165+CE170+CE177+CE181</f>
        <v>0</v>
      </c>
      <c r="CF8" s="198">
        <f>CF11+CF14+CF17+CF22+CF27+CF32+CF40+CF44+CF49+CF52+CF56+CF62+CF66+CF69+CF73+CF77+CF81+CF84+CF88+CF94+CF102+CF105+CF110+CF115+CF129+CF132+CF136+CF142+CF147+CF150+CF153+CF156+CF162+CF165+CF170+CF177+CF181</f>
        <v>0</v>
      </c>
      <c r="CG8" s="198"/>
      <c r="CH8" s="198">
        <f>CH11+CH14+CH17+CH22+CH27+CH32+CH40+CH44+CH49+CH52+CH56+CH62+CH66+CH69+CH73+CH77+CH81+CH84+CH88+CH94+CH102+CH105+CH110+CH115+CH129+CH132+CH136+CH142+CH147+CH150+CH153+CH156+CH162+CH165+CH170+CH177+CH181</f>
        <v>3000</v>
      </c>
      <c r="CI8" s="198">
        <f>CI11+CI14+CI17+CI22+CI27+CI32+CI40+CI44+CI49+CI52+CI56+CI62+CI66+CI69+CI73+CI77+CI81+CI84+CI88+CI94+CI102+CI105+CI110+CI115+CI129+CI132+CI136+CI142+CI147+CI150+CI153+CI156+CI162+CI165+CI170+CI177+CI181</f>
        <v>0</v>
      </c>
      <c r="CJ8" s="198">
        <f>CI8/CH8*100</f>
        <v>0</v>
      </c>
      <c r="CK8" s="198">
        <f>CK11+CK14+CK17+CK22+CK27+CK32+CK40+CK44+CK49+CK52+CK56+CK62+CK66+CK69+CK73+CK77+CK81+CK84+CK88+CK94+CK102+CK105+CK110+CK115+CK129+CK132+CK136+CK142+CK147+CK150+CK153+CK156+CK162+CK165+CK170+CK177+CK181</f>
        <v>34086.184290000005</v>
      </c>
      <c r="CL8" s="198">
        <f>CL11+CL14+CL17+CL22+CL27+CL32+CL40+CL44+CL49+CL52+CL56+CL62+CL66+CL69+CL73+CL77+CL81+CL84+CL88+CL94+CL102+CL105+CL110+CL115+CL129+CL132+CL136+CL142+CL147+CL150+CL153+CL156+CL162+CL165+CL170+CL177+CL181</f>
        <v>34086.184290000005</v>
      </c>
      <c r="CM8" s="198">
        <f>CL8/CK8*100</f>
        <v>100</v>
      </c>
      <c r="CN8" s="198">
        <f>CN11+CN14+CN17+CN22+CN27+CN32+CN40+CN44+CN49+CN52+CN56+CN62+CN66+CN69+CN73+CN77+CN81+CN84+CN88+CN94+CN102+CN105+CN110+CN115+CN129+CN132+CN136+CN142+CN147+CN150+CN153+CN156+CN162+CN165+CN170+CN177+CN181</f>
        <v>0</v>
      </c>
      <c r="CO8" s="198">
        <f>CO11+CO14+CO17+CO22+CO27+CO32+CO40+CO44+CO49+CO52+CO56+CO62+CO66+CO69+CO73+CO77+CO81+CO84+CO88+CO94+CO102+CO105+CO110+CO115+CO129+CO132+CO136+CO142+CO147+CO150+CO153+CO156+CO162+CO165+CO170+CO177+CO181</f>
        <v>0</v>
      </c>
      <c r="CP8" s="198"/>
      <c r="CQ8" s="198">
        <f>CQ11+CQ14+CQ17+CQ22+CQ27+CQ32+CQ40+CQ44+CQ49+CQ52+CQ56+CQ62+CQ66+CQ69+CQ73+CQ77+CQ81+CQ84+CQ88+CQ94+CQ102+CQ105+CQ110+CQ115+CQ129+CQ132+CQ136+CQ142+CQ147+CQ150+CQ153+CQ156+CQ162+CQ165+CQ170+CQ177+CQ181</f>
        <v>0</v>
      </c>
      <c r="CR8" s="198">
        <f>CR11+CR14+CR17+CR22+CR27+CR32+CR40+CR44+CR49+CR52+CR56+CR62+CR66+CR69+CR73+CR77+CR81+CR84+CR88+CR94+CR102+CR105+CR110+CR115+CR129+CR132+CR136+CR142+CR147+CR150+CR153+CR156+CR162+CR165+CR170+CR177+CR181</f>
        <v>0</v>
      </c>
      <c r="CS8" s="198"/>
      <c r="CT8" s="198">
        <f>CT11+CT14+CT17+CT22+CT27+CT32+CT40+CT44+CT49+CT52+CT56+CT62+CT66+CT69+CT73+CT77+CT81+CT84+CT88+CT94+CT102+CT105+CT110+CT115+CT129+CT132+CT136+CT142+CT147+CT150+CT153+CT156+CT162+CT165+CT170+CT177+CT181</f>
        <v>71824.399999999994</v>
      </c>
      <c r="CU8" s="198">
        <f>CU11+CU14+CU17+CU22+CU27+CU32+CU40+CU44+CU49+CU52+CU56+CU62+CU66+CU69+CU73+CU77+CU81+CU84+CU88+CU94+CU102+CU105+CU110+CU115+CU129+CU132+CU136+CU142+CU147+CU150+CU153+CU156+CU162+CU165+CU170+CU177+CU181</f>
        <v>71824.399999999994</v>
      </c>
      <c r="CV8" s="198">
        <f>CU8/CT8*100</f>
        <v>100</v>
      </c>
      <c r="CW8" s="198">
        <f>CW11+CW14+CW17+CW22+CW27+CW32+CW40+CW44+CW49+CW52+CW56+CW62+CW66+CW69+CW73+CW77+CW81+CW84+CW88+CW94+CW102+CW105+CW110+CW115+CW129+CW132+CW136+CW142+CW147+CW150+CW153+CW156+CW162+CW165+CW170+CW177+CW181</f>
        <v>10901.846890000001</v>
      </c>
      <c r="CX8" s="198">
        <f>CX11+CX14+CX17+CX22+CX27+CX32+CX40+CX44+CX49+CX52+CX56+CX62+CX66+CX69+CX73+CX77+CX81+CX84+CX88+CX94+CX102+CX105+CX110+CX115+CX129+CX132+CX136+CX142+CX147+CX150+CX153+CX156+CX162+CX165+CX170+CX177+CX181</f>
        <v>45.976300000000002</v>
      </c>
      <c r="CY8" s="198">
        <f>CX8/CW8*100</f>
        <v>0.42172945982366478</v>
      </c>
      <c r="CZ8" s="198">
        <f>CZ11+CZ14+CZ17+CZ22+CZ27+CZ32+CZ40+CZ44+CZ49+CZ52+CZ56+CZ62+CZ66+CZ69+CZ73+CZ77+CZ81+CZ84+CZ88+CZ94+CZ102+CZ105+CZ110+CZ115+CZ129+CZ132+CZ136+CZ142+CZ147+CZ150+CZ153+CZ156+CZ162+CZ165+CZ170+CZ177+CZ181</f>
        <v>0</v>
      </c>
      <c r="DA8" s="198">
        <f>DA11+DA14+DA17+DA22+DA27+DA32+DA40+DA44+DA49+DA52+DA56+DA62+DA66+DA69+DA73+DA77+DA81+DA84+DA88+DA94+DA102+DA105+DA110+DA115+DA129+DA132+DA136+DA142+DA147+DA150+DA153+DA156+DA162+DA165+DA170+DA177+DA181</f>
        <v>0</v>
      </c>
      <c r="DB8" s="198"/>
      <c r="DC8" s="198">
        <f>DC11+DC14+DC17+DC22+DC27+DC32+DC40+DC44+DC49+DC52+DC56+DC62+DC66+DC69+DC73+DC77+DC81+DC84+DC88+DC94+DC102+DC105+DC110+DC115+DC129+DC132+DC136+DC142+DC147+DC150+DC153+DC156+DC162+DC165+DC170+DC177+DC181</f>
        <v>636.29999999999995</v>
      </c>
      <c r="DD8" s="198">
        <f>DD11+DD14+DD17+DD22+DD27+DD32+DD40+DD44+DD49+DD52+DD56+DD62+DD66+DD69+DD73+DD77+DD81+DD84+DD88+DD94+DD102+DD105+DD110+DD115+DD129+DD132+DD136+DD142+DD147+DD150+DD153+DD156+DD162+DD165+DD170+DD177+DD181</f>
        <v>598.9</v>
      </c>
      <c r="DE8" s="198">
        <f>DD8/DC8*100</f>
        <v>94.122269369794125</v>
      </c>
      <c r="DF8" s="198">
        <f>DF11+DF14+DF17+DF22+DF27+DF32+DF40+DF44+DF49+DF52+DF56+DF62+DF66+DF69+DF73+DF77+DF81+DF84+DF88+DF94+DF102+DF105+DF110+DF115+DF129+DF132+DF136+DF142+DF147+DF150+DF153+DF156+DF162+DF165+DF170+DF177+DF181</f>
        <v>0</v>
      </c>
      <c r="DG8" s="198">
        <f>DG11+DG14+DG17+DG22+DG27+DG32+DG40+DG44+DG49+DG52+DG56+DG62+DG66+DG69+DG73+DG77+DG81+DG84+DG88+DG94+DG102+DG105+DG110+DG115+DG129+DG132+DG136+DG142+DG147+DG150+DG153+DG156+DG162+DG165+DG170+DG177+DG181</f>
        <v>0</v>
      </c>
      <c r="DH8" s="198"/>
      <c r="DI8" s="198">
        <f>DI11+DI14+DI17+DI22+DI27+DI32+DI40+DI44+DI49+DI52+DI56+DI62+DI66+DI69+DI73+DI77+DI81+DI84+DI88+DI94+DI102+DI105+DI110+DI115+DI129+DI132+DI136+DI142+DI147+DI150+DI153+DI156+DI162+DI165+DI170+DI177+DI181</f>
        <v>3000</v>
      </c>
      <c r="DJ8" s="198">
        <f>DJ11+DJ14+DJ17+DJ22+DJ27+DJ32+DJ40+DJ44+DJ49+DJ52+DJ56+DJ62+DJ66+DJ69+DJ73+DJ77+DJ81+DJ84+DJ88+DJ94+DJ102+DJ105+DJ110+DJ115+DJ129+DJ132+DJ136+DJ142+DJ147+DJ150+DJ153+DJ156+DJ162+DJ165+DJ170+DJ177+DJ181</f>
        <v>0</v>
      </c>
      <c r="DK8" s="198">
        <f>DJ8/DI8*100</f>
        <v>0</v>
      </c>
      <c r="DL8" s="198">
        <f>DL11+DL14+DL17+DL22+DL27+DL32+DL40+DL44+DL49+DL52+DL56+DL62+DL66+DL69+DL73+DL77+DL81+DL84+DL88+DL94+DL102+DL105+DL110+DL115+DL129+DL132+DL136+DL142+DL147+DL150+DL153+DL156+DL162+DL165+DL170+DL177+DL181</f>
        <v>8227</v>
      </c>
      <c r="DM8" s="198">
        <f>DM11+DM14+DM17+DM22+DM27+DM32+DM40+DM44+DM49+DM52+DM56+DM62+DM66+DM69+DM73+DM77+DM81+DM84+DM88+DM94+DM102+DM105+DM110+DM115+DM129+DM132+DM136+DM142+DM147+DM150+DM153+DM156+DM162+DM165+DM170+DM177+DM181</f>
        <v>3925.2519700000003</v>
      </c>
      <c r="DN8" s="198">
        <f>DM8/DL8*100</f>
        <v>47.711826546736361</v>
      </c>
      <c r="DO8" s="198">
        <f>DO11+DO14+DO17+DO22+DO27+DO32+DO40+DO44+DO49+DO52+DO56+DO62+DO66+DO69+DO73+DO77+DO81+DO84+DO88+DO94+DO102+DO105+DO110+DO115+DO129+DO132+DO136+DO142+DO147+DO150+DO153+DO156+DO162+DO165+DO170+DO177+DO181</f>
        <v>500</v>
      </c>
      <c r="DP8" s="198">
        <f>DP11+DP14+DP17+DP22+DP27+DP32+DP40+DP44+DP49+DP52+DP56+DP62+DP66+DP69+DP73+DP77+DP81+DP84+DP88+DP94+DP102+DP105+DP110+DP115+DP129+DP132+DP136+DP142+DP147+DP150+DP153+DP156+DP162+DP165+DP170+DP177+DP181</f>
        <v>498.51</v>
      </c>
      <c r="DQ8" s="198">
        <f>DP8/DO8*100</f>
        <v>99.701999999999998</v>
      </c>
      <c r="DR8" s="198">
        <f>DR11+DR14+DR17+DR22+DR27+DR32+DR40+DR44+DR49+DR52+DR56+DR62+DR66+DR69+DR73+DR77+DR81+DR84+DR88+DR94+DR102+DR105+DR110+DR115+DR129+DR132+DR136+DR142+DR147+DR150+DR153+DR156+DR162+DR165+DR170+DR177+DR181</f>
        <v>10000</v>
      </c>
      <c r="DS8" s="198">
        <f>DS11+DS14+DS17+DS22+DS27+DS32+DS40+DS44+DS49+DS52+DS56+DS62+DS66+DS69+DS73+DS77+DS81+DS84+DS88+DS94+DS102+DS105+DS110+DS115+DS129+DS132+DS136+DS142+DS147+DS150+DS153+DS156+DS162+DS165+DS170+DS177+DS181</f>
        <v>1558.297</v>
      </c>
      <c r="DT8" s="198">
        <f>DS8/DR8*100</f>
        <v>15.582970000000001</v>
      </c>
      <c r="DU8" s="198">
        <f>DU11+DU14+DU17+DU22+DU27+DU32+DU40+DU44+DU49+DU52+DU56+DU62+DU66+DU69+DU73+DU77+DU81+DU84+DU88+DU94+DU102+DU105+DU110+DU115+DU129+DU132+DU136+DU142+DU147+DU150+DU153+DU156+DU162+DU165+DU170+DU177+DU181</f>
        <v>17600.75661</v>
      </c>
      <c r="DV8" s="198">
        <f>DV11+DV14+DV17+DV22+DV27+DV32+DV40+DV44+DV49+DV52+DV56+DV62+DV66+DV69+DV73+DV77+DV81+DV84+DV88+DV94+DV102+DV105+DV110+DV115+DV129+DV132+DV136+DV142+DV147+DV150+DV153+DV156+DV162+DV165+DV170+DV177+DV181</f>
        <v>9151.3893900000003</v>
      </c>
      <c r="DW8" s="198">
        <f>DV8/DU8*100</f>
        <v>51.994295431598495</v>
      </c>
      <c r="DX8" s="198">
        <f>DX11+DX14+DX17+DX22+DX27+DX32+DX40+DX44+DX49+DX52+DX56+DX62+DX66+DX69+DX73+DX77+DX81+DX84+DX88+DX94+DX102+DX105+DX110+DX115+DX129+DX132+DX136+DX142+DX147+DX150+DX153+DX156+DX162+DX165+DX170+DX177+DX181</f>
        <v>26295.046089999996</v>
      </c>
      <c r="DY8" s="198">
        <f>DY11+DY14+DY17+DY22+DY27+DY32+DY40+DY44+DY49+DY52+DY56+DY62+DY66+DY69+DY73+DY77+DY81+DY84+DY88+DY94+DY102+DY105+DY110+DY115+DY129+DY132+DY136+DY142+DY147+DY150+DY153+DY156+DY162+DY165+DY170+DY177+DY181</f>
        <v>1153.3460300000002</v>
      </c>
      <c r="DZ8" s="198">
        <f>DY8/DX8*100</f>
        <v>4.3861723080934913</v>
      </c>
      <c r="EA8" s="198">
        <f>EA11+EA14+EA17+EA22+EA27+EA32+EA40+EA44+EA49+EA52+EA56+EA62+EA66+EA69+EA73+EA77+EA81+EA84+EA88+EA94+EA102+EA105+EA110+EA115+EA129+EA132+EA136+EA142+EA147+EA150+EA153+EA156+EA162+EA165+EA170+EA177+EA181</f>
        <v>0</v>
      </c>
      <c r="EB8" s="198">
        <f>EB11+EB14+EB17+EB22+EB27+EB32+EB40+EB44+EB49+EB52+EB56+EB62+EB66+EB69+EB73+EB77+EB81+EB84+EB88+EB94+EB102+EB105+EB110+EB115+EB129+EB132+EB136+EB142+EB147+EB150+EB153+EB156+EB162+EB165+EB170+EB177+EB181</f>
        <v>0</v>
      </c>
      <c r="EC8" s="198"/>
      <c r="ED8" s="198">
        <f>ED11+ED14+ED17+ED22+ED27+ED32+ED40+ED44+ED49+ED52+ED56+ED62+ED66+ED69+ED73+ED77+ED81+ED84+ED88+ED94+ED102+ED105+ED110+ED115+ED129+ED132+ED136+ED142+ED147+ED150+ED153+ED156+ED162+ED165+ED170+ED177+ED181</f>
        <v>18277.500000000004</v>
      </c>
      <c r="EE8" s="198">
        <f>EE11+EE14+EE17+EE22+EE27+EE32+EE40+EE44+EE49+EE52+EE56+EE62+EE66+EE69+EE73+EE77+EE81+EE84+EE88+EE94+EE102+EE105+EE110+EE115+EE129+EE132+EE136+EE142+EE147+EE150+EE153+EE156+EE162+EE165+EE170+EE177+EE181</f>
        <v>18277.500000000004</v>
      </c>
      <c r="EF8" s="198">
        <f>EE8/ED8*100</f>
        <v>100</v>
      </c>
      <c r="EG8" s="198">
        <f>EG11+EG14+EG17+EG22+EG27+EG32+EG40+EG44+EG49+EG52+EG56+EG62+EG66+EG69+EG73+EG77+EG81+EG84+EG88+EG94+EG102+EG105+EG110+EG115+EG129+EG132+EG136+EG142+EG147+EG150+EG153+EG156+EG162+EG165+EG170+EG177+EG181</f>
        <v>4866</v>
      </c>
      <c r="EH8" s="198">
        <f>EH11+EH14+EH17+EH22+EH27+EH32+EH40+EH44+EH49+EH52+EH56+EH62+EH66+EH69+EH73+EH77+EH81+EH84+EH88+EH94+EH102+EH105+EH110+EH115+EH129+EH132+EH136+EH142+EH147+EH150+EH153+EH156+EH162+EH165+EH170+EH177+EH181</f>
        <v>4866</v>
      </c>
      <c r="EI8" s="198">
        <f>EH8/EG8*100</f>
        <v>100</v>
      </c>
      <c r="EJ8" s="198">
        <f>EJ11+EJ14+EJ17+EJ22+EJ27+EJ32+EJ40+EJ44+EJ49+EJ52+EJ56+EJ62+EJ66+EJ69+EJ73+EJ77+EJ81+EJ84+EJ88+EJ94+EJ102+EJ105+EJ110+EJ115+EJ129+EJ132+EJ136+EJ142+EJ147+EJ150+EJ153+EJ156+EJ162+EJ165+EJ170+EJ177+EJ181</f>
        <v>7719.8</v>
      </c>
      <c r="EK8" s="198">
        <f>EK11+EK14+EK17+EK22+EK27+EK32+EK40+EK44+EK49+EK52+EK56+EK62+EK66+EK69+EK73+EK77+EK81+EK84+EK88+EK94+EK102+EK105+EK110+EK115+EK129+EK132+EK136+EK142+EK147+EK150+EK153+EK156+EK162+EK165+EK170+EK177+EK181</f>
        <v>7719.8</v>
      </c>
      <c r="EL8" s="198">
        <f>EK8/EJ8*100</f>
        <v>100</v>
      </c>
      <c r="EM8" s="198">
        <f>EM11+EM14+EM17+EM22+EM27+EM32+EM40+EM44+EM49+EM52+EM56+EM62+EM66+EM69+EM73+EM77+EM81+EM84+EM88+EM94+EM102+EM105+EM110+EM115+EM129+EM132+EM136+EM142+EM147+EM150+EM153+EM156+EM162+EM165+EM170+EM177+EM181</f>
        <v>60682.503559999997</v>
      </c>
      <c r="EN8" s="198">
        <f>EN11+EN14+EN17+EN22+EN27+EN32+EN40+EN44+EN49+EN52+EN56+EN62+EN66+EN69+EN73+EN77+EN81+EN84+EN88+EN94+EN102+EN105+EN110+EN115+EN129+EN132+EN136+EN142+EN147+EN150+EN153+EN156+EN162+EN165+EN170+EN177+EN181</f>
        <v>33516.664720000001</v>
      </c>
      <c r="EO8" s="198">
        <f>EN8/EM8*100</f>
        <v>55.232831135354033</v>
      </c>
      <c r="EP8" s="198">
        <f>EP11+EP14+EP17+EP22+EP27+EP32+EP40+EP44+EP49+EP52+EP56+EP62+EP66+EP69+EP73+EP77+EP81+EP84+EP88+EP94+EP102+EP105+EP110+EP115+EP129+EP132+EP136+EP142+EP147+EP150+EP153+EP156+EP162+EP165+EP170+EP177+EP181</f>
        <v>15647.940000000002</v>
      </c>
      <c r="EQ8" s="198">
        <f>EQ11+EQ14+EQ17+EQ22+EQ27+EQ32+EQ40+EQ44+EQ49+EQ52+EQ56+EQ62+EQ66+EQ69+EQ73+EQ77+EQ81+EQ84+EQ88+EQ94+EQ102+EQ105+EQ110+EQ115+EQ129+EQ132+EQ136+EQ142+EQ147+EQ150+EQ153+EQ156+EQ162+EQ165+EQ170+EQ177+EQ181</f>
        <v>15647.940000000002</v>
      </c>
      <c r="ER8" s="198">
        <f>EQ8/EP8*100</f>
        <v>100</v>
      </c>
      <c r="ES8" s="198">
        <f>ES11+ES14+ES17+ES22+ES27+ES32+ES40+ES44+ES49+ES52+ES56+ES62+ES66+ES69+ES73+ES77+ES81+ES84+ES88+ES94+ES102+ES105+ES110+ES115+ES129+ES132+ES136+ES142+ES147+ES150+ES153+ES156+ES162+ES165+ES170+ES177+ES181</f>
        <v>3242</v>
      </c>
      <c r="ET8" s="198">
        <f>ET11+ET14+ET17+ET22+ET27+ET32+ET40+ET44+ET49+ET52+ET56+ET62+ET66+ET69+ET73+ET77+ET81+ET84+ET88+ET94+ET102+ET105+ET110+ET115+ET129+ET132+ET136+ET142+ET147+ET150+ET153+ET156+ET162+ET165+ET170+ET177+ET181</f>
        <v>3242</v>
      </c>
      <c r="EU8" s="198">
        <f>ET8/ES8*100</f>
        <v>100</v>
      </c>
      <c r="EV8" s="198">
        <f>EV11+EV14+EV17+EV22+EV27+EV32+EV40+EV44+EV49+EV52+EV56+EV62+EV66+EV69+EV73+EV77+EV81+EV84+EV88+EV94+EV102+EV105+EV110+EV115+EV129+EV132+EV136+EV142+EV147+EV150+EV153+EV156+EV162+EV165+EV170+EV177+EV181</f>
        <v>0</v>
      </c>
      <c r="EW8" s="198">
        <f>EW11+EW14+EW17+EW22+EW27+EW32+EW40+EW44+EW49+EW52+EW56+EW62+EW66+EW69+EW73+EW77+EW81+EW84+EW88+EW94+EW102+EW105+EW110+EW115+EW129+EW132+EW136+EW142+EW147+EW150+EW153+EW156+EW162+EW165+EW170+EW177+EW181</f>
        <v>0</v>
      </c>
      <c r="EX8" s="198"/>
      <c r="EY8" s="198">
        <f>EY11+EY14+EY17+EY22+EY27+EY32+EY40+EY44+EY49+EY52+EY56+EY62+EY66+EY69+EY73+EY77+EY81+EY84+EY88+EY94+EY102+EY105+EY110+EY115+EY129+EY132+EY136+EY142+EY147+EY150+EY153+EY156+EY162+EY165+EY170+EY177+EY181</f>
        <v>3140</v>
      </c>
      <c r="EZ8" s="198">
        <f>EZ11+EZ14+EZ17+EZ22+EZ27+EZ32+EZ40+EZ44+EZ49+EZ52+EZ56+EZ62+EZ66+EZ69+EZ73+EZ77+EZ81+EZ84+EZ88+EZ94+EZ102+EZ105+EZ110+EZ115+EZ129+EZ132+EZ136+EZ142+EZ147+EZ150+EZ153+EZ156+EZ162+EZ165+EZ170+EZ177+EZ181</f>
        <v>3020</v>
      </c>
      <c r="FA8" s="198">
        <f>EZ8/EY8*100</f>
        <v>96.178343949044589</v>
      </c>
      <c r="FB8" s="198">
        <f>FB11+FB14+FB17+FB22+FB27+FB32+FB40+FB44+FB49+FB52+FB56+FB62+FB66+FB69+FB73+FB77+FB81+FB84+FB88+FB94+FB102+FB105+FB110+FB115+FB129+FB132+FB136+FB142+FB147+FB150+FB153+FB156+FB162+FB165+FB170+FB177+FB181</f>
        <v>207.97</v>
      </c>
      <c r="FC8" s="198">
        <f>FC11+FC14+FC17+FC22+FC27+FC32+FC40+FC44+FC49+FC52+FC56+FC62+FC66+FC69+FC73+FC77+FC81+FC84+FC88+FC94+FC102+FC105+FC110+FC115+FC129+FC132+FC136+FC142+FC147+FC150+FC153+FC156+FC162+FC165+FC170+FC177+FC181</f>
        <v>0</v>
      </c>
      <c r="FD8" s="198"/>
      <c r="FE8" s="198">
        <f>FE11+FE14+FE17+FE22+FE27+FE32+FE40+FE44+FE49+FE52+FE56+FE62+FE66+FE69+FE73+FE77+FE81+FE84+FE88+FE94+FE102+FE105+FE110+FE115+FE129+FE132+FE136+FE142+FE147+FE150+FE153+FE156+FE162+FE165+FE170+FE177+FE181</f>
        <v>24506.57</v>
      </c>
      <c r="FF8" s="198">
        <f>FF11+FF14+FF17+FF22+FF27+FF32+FF40+FF44+FF49+FF52+FF56+FF62+FF66+FF69+FF73+FF77+FF81+FF84+FF88+FF94+FF102+FF105+FF110+FF115+FF129+FF132+FF136+FF142+FF147+FF150+FF153+FF156+FF162+FF165+FF170+FF177+FF181</f>
        <v>8066.1020399999998</v>
      </c>
      <c r="FG8" s="198">
        <f>FF8/FE8*100</f>
        <v>32.914039133179394</v>
      </c>
      <c r="FH8" s="198">
        <f>FH11+FH14+FH17+FH22+FH27+FH32+FH40+FH44+FH49+FH52+FH56+FH62+FH66+FH69+FH73+FH77+FH81+FH84+FH88+FH94+FH102+FH105+FH110+FH115+FH129+FH132+FH136+FH142+FH147+FH150+FH153+FH156+FH162+FH165+FH170+FH177+FH181</f>
        <v>62000</v>
      </c>
      <c r="FI8" s="198">
        <f>FI11+FI14+FI17+FI22+FI27+FI32+FI40+FI44+FI49+FI52+FI56+FI62+FI66+FI69+FI73+FI77+FI81+FI84+FI88+FI94+FI102+FI105+FI110+FI115+FI129+FI132+FI136+FI142+FI147+FI150+FI153+FI156+FI162+FI165+FI170+FI177+FI181</f>
        <v>0</v>
      </c>
      <c r="FJ8" s="198">
        <f>FI8/FH8*100</f>
        <v>0</v>
      </c>
      <c r="FK8" s="198"/>
      <c r="FL8" s="198"/>
      <c r="FM8" s="198"/>
      <c r="FN8" s="198">
        <f>FN11+FN14+FN17+FN22+FN27+FN32+FN40+FN44+FN49+FN52+FN56+FN62+FN66+FN69+FN73+FN77+FN81+FN84+FN88+FN94+FN102+FN105+FN110+FN115+FN129+FN132+FN136+FN142+FN147+FN150+FN153+FN156+FN162+FN165+FN170+FN177+FN181</f>
        <v>223500</v>
      </c>
      <c r="FO8" s="198">
        <f>FO11+FO14+FO17+FO22+FO27+FO32+FO40+FO44+FO49+FO52+FO56+FO62+FO66+FO69+FO73+FO77+FO81+FO84+FO88+FO94+FO102+FO105+FO110+FO115+FO129+FO132+FO136+FO142+FO147+FO150+FO153+FO156+FO162+FO165+FO170+FO177+FO181</f>
        <v>19158.383280000002</v>
      </c>
      <c r="FP8" s="198">
        <f>FO8/FN8*100</f>
        <v>8.5719835704697989</v>
      </c>
      <c r="FQ8" s="198">
        <f>FQ11+FQ14+FQ17+FQ22+FQ27+FQ32+FQ40+FQ44+FQ49+FQ52+FQ56+FQ62+FQ66+FQ69+FQ73+FQ77+FQ81+FQ84+FQ88+FQ94+FQ102+FQ105+FQ110+FQ115+FQ129+FQ132+FQ136+FQ142+FQ147+FQ150+FQ153+FQ156+FQ162+FQ165+FQ170+FQ177+FQ181</f>
        <v>110000</v>
      </c>
      <c r="FR8" s="198">
        <f>FR11+FR14+FR17+FR22+FR27+FR32+FR40+FR44+FR49+FR52+FR56+FR62+FR66+FR69+FR73+FR77+FR81+FR84+FR88+FR94+FR102+FR105+FR110+FR115+FR129+FR132+FR136+FR142+FR147+FR150+FR153+FR156+FR162+FR165+FR170+FR177+FR181</f>
        <v>0</v>
      </c>
      <c r="FS8" s="198">
        <f>FR8/FQ8*100</f>
        <v>0</v>
      </c>
      <c r="FT8" s="198">
        <f>FT11+FT14+FT17+FT22+FT27+FT32+FT40+FT44+FT49+FT52+FT56+FT62+FT66+FT69+FT73+FT77+FT81+FT84+FT88+FT94+FT102+FT105+FT110+FT115+FT129+FT132+FT136+FT142+FT147+FT150+FT153+FT156+FT162+FT165+FT170+FT177+FT181</f>
        <v>0</v>
      </c>
      <c r="FU8" s="198">
        <f>FU11+FU14+FU17+FU22+FU27+FU32+FU40+FU44+FU49+FU52+FU56+FU62+FU66+FU69+FU73+FU77+FU81+FU84+FU88+FU94+FU102+FU105+FU110+FU115+FU129+FU132+FU136+FU142+FU147+FU150+FU153+FU156+FU162+FU165+FU170+FU177+FU181</f>
        <v>0</v>
      </c>
      <c r="FV8" s="198"/>
      <c r="FW8" s="198">
        <f>FW11+FW14+FW17+FW22+FW27+FW32+FW40+FW44+FW49+FW52+FW56+FW62+FW66+FW69+FW73+FW77+FW81+FW84+FW88+FW94+FW102+FW105+FW110+FW115+FW129+FW132+FW136+FW142+FW147+FW150+FW153+FW156+FW162+FW165+FW170+FW177+FW181</f>
        <v>5551.0000000000018</v>
      </c>
      <c r="FX8" s="198">
        <f>FX11+FX14+FX17+FX22+FX27+FX32+FX40+FX44+FX49+FX52+FX56+FX62+FX66+FX69+FX73+FX77+FX81+FX84+FX88+FX94+FX102+FX105+FX110+FX115+FX129+FX132+FX136+FX142+FX147+FX150+FX153+FX156+FX162+FX165+FX170+FX177+FX181</f>
        <v>0</v>
      </c>
      <c r="FY8" s="198">
        <f>FX8/FW8*100</f>
        <v>0</v>
      </c>
      <c r="FZ8" s="198">
        <f>FZ11+FZ14+FZ17+FZ22+FZ27+FZ32+FZ40+FZ44+FZ49+FZ52+FZ56+FZ62+FZ66+FZ69+FZ73+FZ77+FZ81+FZ84+FZ88+FZ94+FZ102+FZ105+FZ110+FZ115+FZ129+FZ132+FZ136+FZ142+FZ147+FZ150+FZ153+FZ156+FZ162+FZ165+FZ170+FZ177+FZ181</f>
        <v>200</v>
      </c>
      <c r="GA8" s="198">
        <f>GA11+GA14+GA17+GA22+GA27+GA32+GA40+GA44+GA49+GA52+GA56+GA62+GA66+GA69+GA73+GA77+GA81+GA84+GA88+GA94+GA102+GA105+GA110+GA115+GA129+GA132+GA136+GA142+GA147+GA150+GA153+GA156+GA162+GA165+GA170+GA177+GA181</f>
        <v>200</v>
      </c>
      <c r="GB8" s="198">
        <f>GA8/FZ8*100</f>
        <v>100</v>
      </c>
      <c r="GC8" s="198">
        <f>GC11+GC14+GC17+GC22+GC27+GC32+GC40+GC44+GC49+GC52+GC56+GC62+GC66+GC69+GC73+GC77+GC81+GC84+GC88+GC94+GC102+GC105+GC110+GC115+GC129+GC132+GC136+GC142+GC147+GC150+GC153+GC156+GC162+GC165+GC170+GC177+GC181</f>
        <v>5613.3</v>
      </c>
      <c r="GD8" s="198">
        <f>GD11+GD14+GD17+GD22+GD27+GD32+GD40+GD44+GD49+GD52+GD56+GD62+GD66+GD69+GD73+GD77+GD81+GD84+GD88+GD94+GD102+GD105+GD110+GD115+GD129+GD132+GD136+GD142+GD147+GD150+GD153+GD156+GD162+GD165+GD170+GD177+GD181</f>
        <v>5613.3</v>
      </c>
      <c r="GE8" s="198">
        <f>GD8/GC8*100</f>
        <v>100</v>
      </c>
      <c r="GF8" s="198">
        <f>GF11+GF14+GF17+GF22+GF27+GF32+GF40+GF44+GF49+GF52+GF56+GF62+GF66+GF69+GF73+GF77+GF81+GF84+GF88+GF94+GF102+GF105+GF110+GF115+GF129+GF132+GF136+GF142+GF147+GF150+GF153+GF156+GF162+GF165+GF170+GF177+GF181</f>
        <v>14499.996999999999</v>
      </c>
      <c r="GG8" s="198">
        <f>GG11+GG14+GG17+GG22+GG27+GG32+GG40+GG44+GG49+GG52+GG56+GG62+GG66+GG69+GG73+GG77+GG81+GG84+GG88+GG94+GG102+GG105+GG110+GG115+GG129+GG132+GG136+GG142+GG147+GG150+GG153+GG156+GG162+GG165+GG170+GG177+GG181</f>
        <v>14499.996999999999</v>
      </c>
      <c r="GH8" s="198">
        <f>GG8/GF8*100</f>
        <v>100</v>
      </c>
      <c r="GI8" s="198">
        <f>GI11+GI14+GI17+GI22+GI27+GI32+GI40+GI44+GI49+GI52+GI56+GI62+GI66+GI69+GI73+GI77+GI81+GI84+GI88+GI94+GI102+GI105+GI110+GI115+GI129+GI132+GI136+GI142+GI147+GI150+GI153+GI156+GI162+GI165+GI170+GI177+GI181</f>
        <v>625.43620999999996</v>
      </c>
      <c r="GJ8" s="198">
        <f>GJ11+GJ14+GJ17+GJ22+GJ27+GJ32+GJ40+GJ44+GJ49+GJ52+GJ56+GJ62+GJ66+GJ69+GJ73+GJ77+GJ81+GJ84+GJ88+GJ94+GJ102+GJ105+GJ110+GJ115+GJ129+GJ132+GJ136+GJ142+GJ147+GJ150+GJ153+GJ156+GJ162+GJ165+GJ170+GJ177+GJ181</f>
        <v>0</v>
      </c>
      <c r="GK8" s="198">
        <f>GJ8/GI8*100</f>
        <v>0</v>
      </c>
      <c r="GL8" s="198">
        <f>GL11+GL14+GL17+GL22+GL27+GL32+GL40+GL44+GL49+GL52+GL56+GL62+GL66+GL69+GL73+GL77+GL81+GL84+GL88+GL94+GL102+GL105+GL110+GL115+GL129+GL132+GL136+GL142+GL147+GL150+GL153+GL156+GL162+GL165+GL170+GL177+GL181</f>
        <v>0</v>
      </c>
      <c r="GM8" s="198">
        <f>GM11+GM14+GM17+GM22+GM27+GM32+GM40+GM44+GM49+GM52+GM56+GM62+GM66+GM69+GM73+GM77+GM81+GM84+GM88+GM94+GM102+GM105+GM110+GM115+GM129+GM132+GM136+GM142+GM147+GM150+GM153+GM156+GM162+GM165+GM170+GM177+GM181</f>
        <v>0</v>
      </c>
      <c r="GN8" s="198"/>
    </row>
    <row r="9" spans="1:196" s="52" customFormat="1" ht="31.5" x14ac:dyDescent="0.25">
      <c r="A9" s="194" t="s">
        <v>208</v>
      </c>
      <c r="B9" s="200">
        <f t="shared" ref="B9:B10" si="11">E9+H9+K9+N9+Q9+T9+W9+Z9+AC9+AF9+AI9+AL9+AO9+AR9+AU9+AX9+BA9+BD9+BG9+BJ9+BM9+BP9+BS9+BV9+BY9+CB9+CE9+CH9+CK9+CN9+CQ9+CT9+CW9+CZ9+DC9+DF9+DI9+DL9+DO9+DR9+DU9+DX9+EA9+ED9+EG9+EJ9+EM9+EP9+ES9+EV9+EY9+FB9+FE9+FH9+FK9+FN9+FQ9+FT9+FW9+FZ9+GC9+GF9+GI9+GL9</f>
        <v>1303437.5980900002</v>
      </c>
      <c r="C9" s="200">
        <f t="shared" ref="C9:C10" si="12">F9+I9+L9+O9+R9+U9+X9+AA9+AD9+AG9+AJ9+AM9+AP9+AS9+AV9+AY9+BB9+BE9+BH9+BK9+BN9+BQ9+BT9+BW9+BZ9+CC9+CF9+CI9+CL9+CO9+CR9+CU9+CX9+DA9+DD9+DG9+DJ9+DM9+DP9+DS9+DV9+DY9+EB9+EE9+EH9+EK9+EN9+EQ9+ET9+EW9+EZ9+FC9+FF9+FI9+FL9+FO9+FR9+FU9+FX9+GA9+GD9+GG9+GJ9+GM9</f>
        <v>849528.24838000024</v>
      </c>
      <c r="D9" s="200">
        <f t="shared" si="0"/>
        <v>65.175981544867312</v>
      </c>
      <c r="E9" s="198">
        <f>E12+E15+E18+E23+E28+E33+E41+E45+E50+E53+E57+E63+E67+E70+E74+E78+E82+E85+E89+E95+E103+E106+E111+E116+E130+E133+E137+E143+E148+E151+E154+E157+E163+E166+E171+E178+E182</f>
        <v>100000</v>
      </c>
      <c r="F9" s="198">
        <f>F12+F15+F18+F23+F28+F33+F41+F45+F50+F53+F57+F63+F67+F70+F74+F78+F82+F85+F89+F95+F103+F106+F111+F116+F130+F133+F137+F143+F148+F151+F154+F157+F163+F166+F171+F178+F182</f>
        <v>91237.265339999998</v>
      </c>
      <c r="G9" s="199">
        <f t="shared" si="1"/>
        <v>91.237265339999993</v>
      </c>
      <c r="H9" s="199">
        <f>H12+H15+H18+H23+H28+H33+H41+H45+H50+H53+H57+H63+H67+H70+H74+H78+H82+H85+H89+H95+H103+H106+H111+H116+H130+H133+H137+H143+H148+H151+H154+H157+H163+H166+H171+H178+H182</f>
        <v>0</v>
      </c>
      <c r="I9" s="199">
        <f>I12+I15+I18+I23+I28+I33+I41+I45+I50+I53+I57+I63+I67+I70+I74+I78+I82+I85+I89+I95+I103+I106+I111+I116+I130+I133+I137+I143+I148+I151+I154+I157+I163+I166+I171+I178+I182</f>
        <v>0</v>
      </c>
      <c r="J9" s="200"/>
      <c r="K9" s="198">
        <f>K12+K15+K18+K23+K28+K33+K41+K45+K50+K53+K57+K63+K67+K70+K74+K78+K82+K85+K89+K95+K103+K106+K111+K116+K130+K133+K137+K143+K148+K151+K154+K157+K163+K166+K171+K178+K182</f>
        <v>27687.000000000004</v>
      </c>
      <c r="L9" s="198">
        <f>L12+L15+L18+L23+L28+L33+L41+L45+L50+L53+L57+L63+L67+L70+L74+L78+L82+L85+L89+L95+L103+L106+L111+L116+L130+L133+L137+L143+L148+L151+L154+L157+L163+L166+L171+L178+L182</f>
        <v>26170.94457</v>
      </c>
      <c r="M9" s="199">
        <f t="shared" si="3"/>
        <v>94.524305883627676</v>
      </c>
      <c r="N9" s="198">
        <f>N12+N15+N18+N23+N28+N33+N41+N45+N50+N53+N57+N63+N67+N70+N74+N78+N82+N85+N89+N95+N103+N106+N111+N116+N130+N133+N137+N143+N148+N151+N154+N157+N163+N166+N171+N178+N182</f>
        <v>45930.5</v>
      </c>
      <c r="O9" s="198">
        <f>O12+O15+O18+O23+O28+O33+O41+O45+O50+O53+O57+O63+O67+O70+O74+O78+O82+O85+O89+O95+O103+O106+O111+O116+O130+O133+O137+O143+O148+O151+O154+O157+O163+O166+O171+O178+O182</f>
        <v>37050.58223</v>
      </c>
      <c r="P9" s="198">
        <f>O9/N9*100</f>
        <v>80.666620720436313</v>
      </c>
      <c r="Q9" s="198">
        <f t="shared" ref="Q9:R9" si="13">Q12+Q15+Q18+Q23+Q28+Q33+Q41+Q45+Q50+Q53+Q57+Q63+Q67+Q70+Q74+Q78+Q82+Q85+Q89+Q95+Q103+Q106+Q111+Q116+Q130+Q133+Q137+Q143+Q148+Q151+Q154+Q157+Q163+Q166+Q171+Q178+Q182</f>
        <v>154850.5</v>
      </c>
      <c r="R9" s="198">
        <f t="shared" si="13"/>
        <v>121383.96509999999</v>
      </c>
      <c r="S9" s="198">
        <f>R9/Q9*100</f>
        <v>78.38784188620636</v>
      </c>
      <c r="T9" s="198">
        <f t="shared" ref="T9" si="14">T12+T15+T18+T23+T28+T33+T41+T45+T50+T53+T57+T63+T67+T70+T74+T78+T82+T85+T89+T95+T103+T106+T111+T116+T130+T133+T137+T143+T148+T151+T154+T157+T163+T166+T171+T178+T182</f>
        <v>28487</v>
      </c>
      <c r="U9" s="198">
        <f t="shared" ref="U9" si="15">U12+U15+U18+U23+U28+U33+U41+U45+U50+U53+U57+U63+U67+U70+U74+U78+U82+U85+U89+U95+U103+U106+U111+U116+U130+U133+U137+U143+U148+U151+U154+U157+U163+U166+U171+U178+U182</f>
        <v>24342.743150000002</v>
      </c>
      <c r="V9" s="198">
        <f>U9/T9*100</f>
        <v>85.452112016007305</v>
      </c>
      <c r="W9" s="198">
        <f t="shared" ref="W9" si="16">W12+W15+W18+W23+W28+W33+W41+W45+W50+W53+W57+W63+W67+W70+W74+W78+W82+W85+W89+W95+W103+W106+W111+W116+W130+W133+W137+W143+W148+W151+W154+W157+W163+W166+W171+W178+W182</f>
        <v>8249</v>
      </c>
      <c r="X9" s="198">
        <f t="shared" ref="X9" si="17">X12+X15+X18+X23+X28+X33+X41+X45+X50+X53+X57+X63+X67+X70+X74+X78+X82+X85+X89+X95+X103+X106+X111+X116+X130+X133+X137+X143+X148+X151+X154+X157+X163+X166+X171+X178+X182</f>
        <v>5238.7789000000002</v>
      </c>
      <c r="Y9" s="198">
        <f>X9/W9*100</f>
        <v>63.508048248272516</v>
      </c>
      <c r="Z9" s="199"/>
      <c r="AA9" s="199"/>
      <c r="AB9" s="198"/>
      <c r="AC9" s="199"/>
      <c r="AD9" s="199"/>
      <c r="AE9" s="199"/>
      <c r="AF9" s="198">
        <f>AF12+AF15+AF18+AF23+AF28+AF33+AF41+AF45+AF50+AF53+AF57+AF63+AF67+AF70+AF74+AF78+AF82+AF85+AF89+AF95+AF103+AF106+AF111+AF116+AF130+AF133+AF137+AF143+AF148+AF151+AF154+AF157+AF163+AF166+AF171+AF178+AF182</f>
        <v>0</v>
      </c>
      <c r="AG9" s="198">
        <f>AG12+AG15+AG18+AG23+AG28+AG33+AG41+AG45+AG50+AG53+AG57+AG63+AG67+AG70+AG74+AG78+AG82+AG85+AG89+AG95+AG103+AG106+AG111+AG116+AG130+AG133+AG137+AG143+AG148+AG151+AG154+AG157+AG163+AG166+AG171+AG178+AG182</f>
        <v>0</v>
      </c>
      <c r="AH9" s="199"/>
      <c r="AI9" s="198">
        <f>AI12+AI15+AI18+AI23+AI28+AI33+AI41+AI45+AI50+AI53+AI57+AI63+AI67+AI70+AI74+AI78+AI82+AI85+AI89+AI95+AI103+AI106+AI111+AI116+AI130+AI133+AI137+AI143+AI148+AI151+AI154+AI157+AI163+AI166+AI171+AI178+AI182</f>
        <v>58600</v>
      </c>
      <c r="AJ9" s="198">
        <f>AJ12+AJ15+AJ18+AJ23+AJ28+AJ33+AJ41+AJ45+AJ50+AJ53+AJ57+AJ63+AJ67+AJ70+AJ74+AJ78+AJ82+AJ85+AJ89+AJ95+AJ103+AJ106+AJ111+AJ116+AJ130+AJ133+AJ137+AJ143+AJ148+AJ151+AJ154+AJ157+AJ163+AJ166+AJ171+AJ178+AJ182</f>
        <v>58600</v>
      </c>
      <c r="AK9" s="198">
        <f>AJ9/AI9*100</f>
        <v>100</v>
      </c>
      <c r="AL9" s="198">
        <f t="shared" ref="AL9:AM9" si="18">AL12+AL15+AL18+AL23+AL28+AL33+AL41+AL45+AL50+AL53+AL57+AL63+AL67+AL70+AL74+AL78+AL82+AL85+AL89+AL95+AL103+AL106+AL111+AL116+AL130+AL133+AL137+AL143+AL148+AL151+AL154+AL157+AL163+AL166+AL171+AL178+AL182</f>
        <v>0</v>
      </c>
      <c r="AM9" s="198">
        <f t="shared" si="18"/>
        <v>0</v>
      </c>
      <c r="AN9" s="198"/>
      <c r="AO9" s="198">
        <f t="shared" ref="AO9:AP9" si="19">AO12+AO15+AO18+AO23+AO28+AO33+AO41+AO45+AO50+AO53+AO57+AO63+AO67+AO70+AO74+AO78+AO82+AO85+AO89+AO95+AO103+AO106+AO111+AO116+AO130+AO133+AO137+AO143+AO148+AO151+AO154+AO157+AO163+AO166+AO171+AO178+AO182</f>
        <v>142925.07465</v>
      </c>
      <c r="AP9" s="198">
        <f t="shared" si="19"/>
        <v>132860.03985999999</v>
      </c>
      <c r="AQ9" s="198">
        <f>AP9/AO9*100</f>
        <v>92.95782436031773</v>
      </c>
      <c r="AR9" s="198">
        <f t="shared" ref="AR9:AS9" si="20">AR12+AR15+AR18+AR23+AR28+AR33+AR41+AR45+AR50+AR53+AR57+AR63+AR67+AR70+AR74+AR78+AR82+AR85+AR89+AR95+AR103+AR106+AR111+AR116+AR130+AR133+AR137+AR143+AR148+AR151+AR154+AR157+AR163+AR166+AR171+AR178+AR182</f>
        <v>0</v>
      </c>
      <c r="AS9" s="198">
        <f t="shared" si="20"/>
        <v>0</v>
      </c>
      <c r="AT9" s="198"/>
      <c r="AU9" s="198">
        <f>AU12+AU15+AU18+AU23+AU28+AU33+AU41+AU45+AU50+AU53+AU57+AU63+AU67+AU70+AU74+AU78+AU82+AU85+AU89+AU95+AU103+AU106+AU111+AU116+AU130+AU133+AU137+AU143+AU148+AU151+AU154+AU157+AU163+AU166+AU171+AU178+AU182</f>
        <v>0</v>
      </c>
      <c r="AV9" s="198">
        <f>AV12+AV15+AV18+AV23+AV28+AV33+AV41+AV45+AV50+AV53+AV57+AV63+AV67+AV70+AV74+AV78+AV82+AV85+AV89+AV95+AV103+AV106+AV111+AV116+AV130+AV133+AV137+AV143+AV148+AV151+AV154+AV157+AV163+AV166+AV171+AV178+AV182</f>
        <v>0</v>
      </c>
      <c r="AW9" s="198"/>
      <c r="AX9" s="198">
        <f>AX12+AX15+AX18+AX23+AX28+AX33+AX41+AX45+AX50+AX53+AX57+AX63+AX67+AX70+AX74+AX78+AX82+AX85+AX89+AX95+AX103+AX106+AX111+AX116+AX130+AX133+AX137+AX143+AX148+AX151+AX154+AX157+AX163+AX166+AX171+AX178+AX182</f>
        <v>3850</v>
      </c>
      <c r="AY9" s="198">
        <f>AY12+AY15+AY18+AY23+AY28+AY33+AY41+AY45+AY50+AY53+AY57+AY63+AY67+AY70+AY74+AY78+AY82+AY85+AY89+AY95+AY103+AY106+AY111+AY116+AY130+AY133+AY137+AY143+AY148+AY151+AY154+AY157+AY163+AY166+AY171+AY178+AY182</f>
        <v>3850</v>
      </c>
      <c r="AZ9" s="198">
        <f>AY9/AX9*100</f>
        <v>100</v>
      </c>
      <c r="BA9" s="198">
        <f>BA12+BA15+BA18+BA23+BA28+BA33+BA41+BA45+BA50+BA53+BA57+BA63+BA67+BA70+BA74+BA78+BA82+BA85+BA89+BA95+BA103+BA106+BA111+BA116+BA130+BA133+BA137+BA143+BA148+BA151+BA154+BA157+BA163+BA166+BA171+BA178+BA182</f>
        <v>0</v>
      </c>
      <c r="BB9" s="198">
        <f>BB12+BB15+BB18+BB23+BB28+BB33+BB41+BB45+BB50+BB53+BB57+BB63+BB67+BB70+BB74+BB78+BB82+BB85+BB89+BB95+BB103+BB106+BB111+BB116+BB130+BB133+BB137+BB143+BB148+BB151+BB154+BB157+BB163+BB166+BB171+BB178+BB182</f>
        <v>0</v>
      </c>
      <c r="BC9" s="198"/>
      <c r="BD9" s="198">
        <f>BD12+BD15+BD18+BD23+BD28+BD33+BD41+BD45+BD50+BD53+BD57+BD63+BD67+BD70+BD74+BD78+BD82+BD85+BD89+BD95+BD103+BD106+BD111+BD116+BD130+BD133+BD137+BD143+BD148+BD151+BD154+BD157+BD163+BD166+BD171+BD178+BD182</f>
        <v>0</v>
      </c>
      <c r="BE9" s="198">
        <f>BE12+BE15+BE18+BE23+BE28+BE33+BE41+BE45+BE50+BE53+BE57+BE63+BE67+BE70+BE74+BE78+BE82+BE85+BE89+BE95+BE103+BE106+BE111+BE116+BE130+BE133+BE137+BE143+BE148+BE151+BE154+BE157+BE163+BE166+BE171+BE178+BE182</f>
        <v>0</v>
      </c>
      <c r="BF9" s="198"/>
      <c r="BG9" s="198">
        <f>BG12+BG15+BG18+BG23+BG28+BG33+BG41+BG45+BG50+BG53+BG57+BG63+BG67+BG70+BG74+BG78+BG82+BG85+BG89+BG95+BG103+BG106+BG111+BG116+BG130+BG133+BG137+BG143+BG148+BG151+BG154+BG157+BG163+BG166+BG171+BG178+BG182</f>
        <v>0</v>
      </c>
      <c r="BH9" s="198">
        <f>BH12+BH15+BH18+BH23+BH28+BH33+BH41+BH45+BH50+BH53+BH57+BH63+BH67+BH70+BH74+BH78+BH82+BH85+BH89+BH95+BH103+BH106+BH111+BH116+BH130+BH133+BH137+BH143+BH148+BH151+BH154+BH157+BH163+BH166+BH171+BH178+BH182</f>
        <v>0</v>
      </c>
      <c r="BI9" s="198"/>
      <c r="BJ9" s="198">
        <f>BJ12+BJ15+BJ18+BJ23+BJ28+BJ33+BJ41+BJ45+BJ50+BJ53+BJ57+BJ63+BJ67+BJ70+BJ74+BJ78+BJ82+BJ85+BJ89+BJ95+BJ103+BJ106+BJ111+BJ116+BJ130+BJ133+BJ137+BJ143+BJ148+BJ151+BJ154+BJ157+BJ163+BJ166+BJ171+BJ178+BJ182</f>
        <v>140043.5</v>
      </c>
      <c r="BK9" s="198">
        <f>BK12+BK15+BK18+BK23+BK28+BK33+BK41+BK45+BK50+BK53+BK57+BK63+BK67+BK70+BK74+BK78+BK82+BK85+BK89+BK95+BK103+BK106+BK111+BK116+BK130+BK133+BK137+BK143+BK148+BK151+BK154+BK157+BK163+BK166+BK171+BK178+BK182</f>
        <v>98494.009990000006</v>
      </c>
      <c r="BL9" s="198">
        <f>BK9/BJ9*100</f>
        <v>70.331011428591836</v>
      </c>
      <c r="BM9" s="198">
        <f>BM12+BM15+BM18+BM23+BM28+BM33+BM41+BM45+BM50+BM53+BM57+BM63+BM67+BM70+BM74+BM78+BM82+BM85+BM89+BM95+BM103+BM106+BM111+BM116+BM130+BM133+BM137+BM143+BM148+BM151+BM154+BM157+BM163+BM166+BM171+BM178+BM182</f>
        <v>0</v>
      </c>
      <c r="BN9" s="198">
        <f>BN12+BN15+BN18+BN23+BN28+BN33+BN41+BN45+BN50+BN53+BN57+BN63+BN67+BN70+BN74+BN78+BN82+BN85+BN89+BN95+BN103+BN106+BN111+BN116+BN130+BN133+BN137+BN143+BN148+BN151+BN154+BN157+BN163+BN166+BN171+BN178+BN182</f>
        <v>0</v>
      </c>
      <c r="BO9" s="198"/>
      <c r="BP9" s="198">
        <f>BP12+BP15+BP18+BP23+BP28+BP33+BP41+BP45+BP50+BP53+BP57+BP63+BP67+BP70+BP74+BP78+BP82+BP85+BP89+BP95+BP103+BP106+BP111+BP116+BP130+BP133+BP137+BP143+BP148+BP151+BP154+BP157+BP163+BP166+BP171+BP178+BP182</f>
        <v>0</v>
      </c>
      <c r="BQ9" s="198">
        <f>BQ12+BQ15+BQ18+BQ23+BQ28+BQ33+BQ41+BQ45+BQ50+BQ53+BQ57+BQ63+BQ67+BQ70+BQ74+BQ78+BQ82+BQ85+BQ89+BQ95+BQ103+BQ106+BQ111+BQ116+BQ130+BQ133+BQ137+BQ143+BQ148+BQ151+BQ154+BQ157+BQ163+BQ166+BQ171+BQ178+BQ182</f>
        <v>0</v>
      </c>
      <c r="BR9" s="198"/>
      <c r="BS9" s="198">
        <f>BS12+BS15+BS18+BS23+BS28+BS33+BS41+BS45+BS50+BS53+BS57+BS63+BS67+BS70+BS74+BS78+BS82+BS85+BS89+BS95+BS103+BS106+BS111+BS116+BS130+BS133+BS137+BS143+BS148+BS151+BS154+BS157+BS163+BS166+BS171+BS178+BS182</f>
        <v>0</v>
      </c>
      <c r="BT9" s="198">
        <f>BT12+BT15+BT18+BT23+BT28+BT33+BT41+BT45+BT50+BT53+BT57+BT63+BT67+BT70+BT74+BT78+BT82+BT85+BT89+BT95+BT103+BT106+BT111+BT116+BT130+BT133+BT137+BT143+BT148+BT151+BT154+BT157+BT163+BT166+BT171+BT178+BT182</f>
        <v>0</v>
      </c>
      <c r="BU9" s="198"/>
      <c r="BV9" s="198">
        <f>BV12+BV15+BV18+BV23+BV28+BV33+BV41+BV45+BV50+BV53+BV57+BV63+BV67+BV70+BV74+BV78+BV82+BV85+BV89+BV95+BV103+BV106+BV111+BV116+BV130+BV133+BV137+BV143+BV148+BV151+BV154+BV157+BV163+BV166+BV171+BV178+BV182</f>
        <v>53400</v>
      </c>
      <c r="BW9" s="198">
        <f>BW12+BW15+BW18+BW23+BW28+BW33+BW41+BW45+BW50+BW53+BW57+BW63+BW67+BW70+BW74+BW78+BW82+BW85+BW89+BW95+BW103+BW106+BW111+BW116+BW130+BW133+BW137+BW143+BW148+BW151+BW154+BW157+BW163+BW166+BW171+BW178+BW182</f>
        <v>0</v>
      </c>
      <c r="BX9" s="198">
        <f>BW9/BV9*100</f>
        <v>0</v>
      </c>
      <c r="BY9" s="198">
        <f>BY12+BY15+BY18+BY23+BY28+BY33+BY41+BY45+BY50+BY53+BY57+BY63+BY67+BY70+BY74+BY78+BY82+BY85+BY89+BY95+BY103+BY106+BY111+BY116+BY130+BY133+BY137+BY143+BY148+BY151+BY154+BY157+BY163+BY166+BY171+BY178+BY182</f>
        <v>0</v>
      </c>
      <c r="BZ9" s="198">
        <f>BZ12+BZ15+BZ18+BZ23+BZ28+BZ33+BZ41+BZ45+BZ50+BZ53+BZ57+BZ63+BZ67+BZ70+BZ74+BZ78+BZ82+BZ85+BZ89+BZ95+BZ103+BZ106+BZ111+BZ116+BZ130+BZ133+BZ137+BZ143+BZ148+BZ151+BZ154+BZ157+BZ163+BZ166+BZ171+BZ178+BZ182</f>
        <v>0</v>
      </c>
      <c r="CA9" s="198"/>
      <c r="CB9" s="198">
        <f>CB12+CB15+CB18+CB23+CB28+CB33+CB41+CB45+CB50+CB53+CB57+CB63+CB67+CB70+CB74+CB78+CB82+CB85+CB89+CB95+CB103+CB106+CB111+CB116+CB130+CB133+CB137+CB143+CB148+CB151+CB154+CB157+CB163+CB166+CB171+CB178+CB182</f>
        <v>86980.060000000012</v>
      </c>
      <c r="CC9" s="198">
        <f>CC12+CC15+CC18+CC23+CC28+CC33+CC41+CC45+CC50+CC53+CC57+CC63+CC67+CC70+CC74+CC78+CC82+CC85+CC89+CC95+CC103+CC106+CC111+CC116+CC130+CC133+CC137+CC143+CC148+CC151+CC154+CC157+CC163+CC166+CC171+CC178+CC182</f>
        <v>55416.622220000005</v>
      </c>
      <c r="CD9" s="198">
        <f>CC9/CB9*100</f>
        <v>63.711869387075602</v>
      </c>
      <c r="CE9" s="198">
        <f>CE12+CE15+CE18+CE23+CE28+CE33+CE41+CE45+CE50+CE53+CE57+CE63+CE67+CE70+CE74+CE78+CE82+CE85+CE89+CE95+CE103+CE106+CE111+CE116+CE130+CE133+CE137+CE143+CE148+CE151+CE154+CE157+CE163+CE166+CE171+CE178+CE182</f>
        <v>0</v>
      </c>
      <c r="CF9" s="198">
        <f>CF12+CF15+CF18+CF23+CF28+CF33+CF41+CF45+CF50+CF53+CF57+CF63+CF67+CF70+CF74+CF78+CF82+CF85+CF89+CF95+CF103+CF106+CF111+CF116+CF130+CF133+CF137+CF143+CF148+CF151+CF154+CF157+CF163+CF166+CF171+CF178+CF182</f>
        <v>0</v>
      </c>
      <c r="CG9" s="198"/>
      <c r="CH9" s="198">
        <f>CH12+CH15+CH18+CH23+CH28+CH33+CH41+CH45+CH50+CH53+CH57+CH63+CH67+CH70+CH74+CH78+CH82+CH85+CH89+CH95+CH103+CH106+CH111+CH116+CH130+CH133+CH137+CH143+CH148+CH151+CH154+CH157+CH163+CH166+CH171+CH178+CH182</f>
        <v>3000</v>
      </c>
      <c r="CI9" s="198">
        <f>CI12+CI15+CI18+CI23+CI28+CI33+CI41+CI45+CI50+CI53+CI57+CI63+CI67+CI70+CI74+CI78+CI82+CI85+CI89+CI95+CI103+CI106+CI111+CI116+CI130+CI133+CI137+CI143+CI148+CI151+CI154+CI157+CI163+CI166+CI171+CI178+CI182</f>
        <v>0</v>
      </c>
      <c r="CJ9" s="198">
        <f>CI9/CH9*100</f>
        <v>0</v>
      </c>
      <c r="CK9" s="198">
        <f>CK12+CK15+CK18+CK23+CK28+CK33+CK41+CK45+CK50+CK53+CK57+CK63+CK67+CK70+CK74+CK78+CK82+CK85+CK89+CK95+CK103+CK106+CK111+CK116+CK130+CK133+CK137+CK143+CK148+CK151+CK154+CK157+CK163+CK166+CK171+CK178+CK182</f>
        <v>34086.184290000005</v>
      </c>
      <c r="CL9" s="198">
        <f>CL12+CL15+CL18+CL23+CL28+CL33+CL41+CL45+CL50+CL53+CL57+CL63+CL67+CL70+CL74+CL78+CL82+CL85+CL89+CL95+CL103+CL106+CL111+CL116+CL130+CL133+CL137+CL143+CL148+CL151+CL154+CL157+CL163+CL166+CL171+CL178+CL182</f>
        <v>34086.184290000005</v>
      </c>
      <c r="CM9" s="198">
        <f>CL9/CK9*100</f>
        <v>100</v>
      </c>
      <c r="CN9" s="198">
        <f>CN12+CN15+CN18+CN23+CN28+CN33+CN41+CN45+CN50+CN53+CN57+CN63+CN67+CN70+CN74+CN78+CN82+CN85+CN89+CN95+CN103+CN106+CN111+CN116+CN130+CN133+CN137+CN143+CN148+CN151+CN154+CN157+CN163+CN166+CN171+CN178+CN182</f>
        <v>0</v>
      </c>
      <c r="CO9" s="198">
        <f>CO12+CO15+CO18+CO23+CO28+CO33+CO41+CO45+CO50+CO53+CO57+CO63+CO67+CO70+CO74+CO78+CO82+CO85+CO89+CO95+CO103+CO106+CO111+CO116+CO130+CO133+CO137+CO143+CO148+CO151+CO154+CO157+CO163+CO166+CO171+CO178+CO182</f>
        <v>0</v>
      </c>
      <c r="CP9" s="198"/>
      <c r="CQ9" s="198">
        <f>CQ12+CQ15+CQ18+CQ23+CQ28+CQ33+CQ41+CQ45+CQ50+CQ53+CQ57+CQ63+CQ67+CQ70+CQ74+CQ78+CQ82+CQ85+CQ89+CQ95+CQ103+CQ106+CQ111+CQ116+CQ130+CQ133+CQ137+CQ143+CQ148+CQ151+CQ154+CQ157+CQ163+CQ166+CQ171+CQ178+CQ182</f>
        <v>0</v>
      </c>
      <c r="CR9" s="198">
        <f>CR12+CR15+CR18+CR23+CR28+CR33+CR41+CR45+CR50+CR53+CR57+CR63+CR67+CR70+CR74+CR78+CR82+CR85+CR89+CR95+CR103+CR106+CR111+CR116+CR130+CR133+CR137+CR143+CR148+CR151+CR154+CR157+CR163+CR166+CR171+CR178+CR182</f>
        <v>0</v>
      </c>
      <c r="CS9" s="198"/>
      <c r="CT9" s="198">
        <f>CT12+CT15+CT18+CT23+CT28+CT33+CT41+CT45+CT50+CT53+CT57+CT63+CT67+CT70+CT74+CT78+CT82+CT85+CT89+CT95+CT103+CT106+CT111+CT116+CT130+CT133+CT137+CT143+CT148+CT151+CT154+CT157+CT163+CT166+CT171+CT178+CT182</f>
        <v>71824.399999999994</v>
      </c>
      <c r="CU9" s="198">
        <f>CU12+CU15+CU18+CU23+CU28+CU33+CU41+CU45+CU50+CU53+CU57+CU63+CU67+CU70+CU74+CU78+CU82+CU85+CU89+CU95+CU103+CU106+CU111+CU116+CU130+CU133+CU137+CU143+CU148+CU151+CU154+CU157+CU163+CU166+CU171+CU178+CU182</f>
        <v>71824.399999999994</v>
      </c>
      <c r="CV9" s="198">
        <f>CU9/CT9*100</f>
        <v>100</v>
      </c>
      <c r="CW9" s="198">
        <f>CW12+CW15+CW18+CW23+CW28+CW33+CW41+CW45+CW50+CW53+CW57+CW63+CW67+CW70+CW74+CW78+CW82+CW85+CW89+CW95+CW103+CW106+CW111+CW116+CW130+CW133+CW137+CW143+CW148+CW151+CW154+CW157+CW163+CW166+CW171+CW178+CW182</f>
        <v>10901.846890000001</v>
      </c>
      <c r="CX9" s="198">
        <f>CX12+CX15+CX18+CX23+CX28+CX33+CX41+CX45+CX50+CX53+CX57+CX63+CX67+CX70+CX74+CX78+CX82+CX85+CX89+CX95+CX103+CX106+CX111+CX116+CX130+CX133+CX137+CX143+CX148+CX151+CX154+CX157+CX163+CX166+CX171+CX178+CX182</f>
        <v>45.976300000000002</v>
      </c>
      <c r="CY9" s="198">
        <f>CX9/CW9*100</f>
        <v>0.42172945982366478</v>
      </c>
      <c r="CZ9" s="198">
        <f>CZ12+CZ15+CZ18+CZ23+CZ28+CZ33+CZ41+CZ45+CZ50+CZ53+CZ57+CZ63+CZ67+CZ70+CZ74+CZ78+CZ82+CZ85+CZ89+CZ95+CZ103+CZ106+CZ111+CZ116+CZ130+CZ133+CZ137+CZ143+CZ148+CZ151+CZ154+CZ157+CZ163+CZ166+CZ171+CZ178+CZ182</f>
        <v>0</v>
      </c>
      <c r="DA9" s="198">
        <f>DA12+DA15+DA18+DA23+DA28+DA33+DA41+DA45+DA50+DA53+DA57+DA63+DA67+DA70+DA74+DA78+DA82+DA85+DA89+DA95+DA103+DA106+DA111+DA116+DA130+DA133+DA137+DA143+DA148+DA151+DA154+DA157+DA163+DA166+DA171+DA178+DA182</f>
        <v>0</v>
      </c>
      <c r="DB9" s="198"/>
      <c r="DC9" s="198">
        <f>DC12+DC15+DC18+DC23+DC28+DC33+DC41+DC45+DC50+DC53+DC57+DC63+DC67+DC70+DC74+DC78+DC82+DC85+DC89+DC95+DC103+DC106+DC111+DC116+DC130+DC133+DC137+DC143+DC148+DC151+DC154+DC157+DC163+DC166+DC171+DC178+DC182</f>
        <v>636.29999999999995</v>
      </c>
      <c r="DD9" s="198">
        <f>DD12+DD15+DD18+DD23+DD28+DD33+DD41+DD45+DD50+DD53+DD57+DD63+DD67+DD70+DD74+DD78+DD82+DD85+DD89+DD95+DD103+DD106+DD111+DD116+DD130+DD133+DD137+DD143+DD148+DD151+DD154+DD157+DD163+DD166+DD171+DD178+DD182</f>
        <v>598.9</v>
      </c>
      <c r="DE9" s="198">
        <f>DD9/DC9*100</f>
        <v>94.122269369794125</v>
      </c>
      <c r="DF9" s="198">
        <f>DF12+DF15+DF18+DF23+DF28+DF33+DF41+DF45+DF50+DF53+DF57+DF63+DF67+DF70+DF74+DF78+DF82+DF85+DF89+DF95+DF103+DF106+DF111+DF116+DF130+DF133+DF137+DF143+DF148+DF151+DF154+DF157+DF163+DF166+DF171+DF178+DF182</f>
        <v>0</v>
      </c>
      <c r="DG9" s="198">
        <f>DG12+DG15+DG18+DG23+DG28+DG33+DG41+DG45+DG50+DG53+DG57+DG63+DG67+DG70+DG74+DG78+DG82+DG85+DG89+DG95+DG103+DG106+DG111+DG116+DG130+DG133+DG137+DG143+DG148+DG151+DG154+DG157+DG163+DG166+DG171+DG178+DG182</f>
        <v>0</v>
      </c>
      <c r="DH9" s="198"/>
      <c r="DI9" s="198">
        <f>DI12+DI15+DI18+DI23+DI28+DI33+DI41+DI45+DI50+DI53+DI57+DI63+DI67+DI70+DI74+DI78+DI82+DI85+DI89+DI95+DI103+DI106+DI111+DI116+DI130+DI133+DI137+DI143+DI148+DI151+DI154+DI157+DI163+DI166+DI171+DI178+DI182</f>
        <v>3000</v>
      </c>
      <c r="DJ9" s="198">
        <f>DJ12+DJ15+DJ18+DJ23+DJ28+DJ33+DJ41+DJ45+DJ50+DJ53+DJ57+DJ63+DJ67+DJ70+DJ74+DJ78+DJ82+DJ85+DJ89+DJ95+DJ103+DJ106+DJ111+DJ116+DJ130+DJ133+DJ137+DJ143+DJ148+DJ151+DJ154+DJ157+DJ163+DJ166+DJ171+DJ178+DJ182</f>
        <v>0</v>
      </c>
      <c r="DK9" s="198">
        <f>DJ9/DI9*100</f>
        <v>0</v>
      </c>
      <c r="DL9" s="198">
        <f>DL12+DL15+DL18+DL23+DL28+DL33+DL41+DL45+DL50+DL53+DL57+DL63+DL67+DL70+DL74+DL78+DL82+DL85+DL89+DL95+DL103+DL106+DL111+DL116+DL130+DL133+DL137+DL143+DL148+DL151+DL154+DL157+DL163+DL166+DL171+DL178+DL182</f>
        <v>8227</v>
      </c>
      <c r="DM9" s="198">
        <f>DM12+DM15+DM18+DM23+DM28+DM33+DM41+DM45+DM50+DM53+DM57+DM63+DM67+DM70+DM74+DM78+DM82+DM85+DM89+DM95+DM103+DM106+DM111+DM116+DM130+DM133+DM137+DM143+DM148+DM151+DM154+DM157+DM163+DM166+DM171+DM178+DM182</f>
        <v>3925.2519700000003</v>
      </c>
      <c r="DN9" s="198">
        <f>DM9/DL9*100</f>
        <v>47.711826546736361</v>
      </c>
      <c r="DO9" s="198">
        <f>DO12+DO15+DO18+DO23+DO28+DO33+DO41+DO45+DO50+DO53+DO57+DO63+DO67+DO70+DO74+DO78+DO82+DO85+DO89+DO95+DO103+DO106+DO111+DO116+DO130+DO133+DO137+DO143+DO148+DO151+DO154+DO157+DO163+DO166+DO171+DO178+DO182</f>
        <v>500</v>
      </c>
      <c r="DP9" s="198">
        <f>DP12+DP15+DP18+DP23+DP28+DP33+DP41+DP45+DP50+DP53+DP57+DP63+DP67+DP70+DP74+DP78+DP82+DP85+DP89+DP95+DP103+DP106+DP111+DP116+DP130+DP133+DP137+DP143+DP148+DP151+DP154+DP157+DP163+DP166+DP171+DP178+DP182</f>
        <v>498.51</v>
      </c>
      <c r="DQ9" s="198">
        <f>DP9/DO9*100</f>
        <v>99.701999999999998</v>
      </c>
      <c r="DR9" s="198">
        <f>DR12+DR15+DR18+DR23+DR28+DR33+DR41+DR45+DR50+DR53+DR57+DR63+DR67+DR70+DR74+DR78+DR82+DR85+DR89+DR95+DR103+DR106+DR111+DR116+DR130+DR133+DR137+DR143+DR148+DR151+DR154+DR157+DR163+DR166+DR171+DR178+DR182</f>
        <v>0</v>
      </c>
      <c r="DS9" s="198">
        <f>DS12+DS15+DS18+DS23+DS28+DS33+DS41+DS45+DS50+DS53+DS57+DS63+DS67+DS70+DS74+DS78+DS82+DS85+DS89+DS95+DS103+DS106+DS111+DS116+DS130+DS133+DS137+DS143+DS148+DS151+DS154+DS157+DS163+DS166+DS171+DS178+DS182</f>
        <v>0</v>
      </c>
      <c r="DT9" s="198"/>
      <c r="DU9" s="198">
        <f>DU12+DU15+DU18+DU23+DU28+DU33+DU41+DU45+DU50+DU53+DU57+DU63+DU67+DU70+DU74+DU78+DU82+DU85+DU89+DU95+DU103+DU106+DU111+DU116+DU130+DU133+DU137+DU143+DU148+DU151+DU154+DU157+DU163+DU166+DU171+DU178+DU182</f>
        <v>17600.75661</v>
      </c>
      <c r="DV9" s="198">
        <f>DV12+DV15+DV18+DV23+DV28+DV33+DV41+DV45+DV50+DV53+DV57+DV63+DV67+DV70+DV74+DV78+DV82+DV85+DV89+DV95+DV103+DV106+DV111+DV116+DV130+DV133+DV137+DV143+DV148+DV151+DV154+DV157+DV163+DV166+DV171+DV178+DV182</f>
        <v>9151.3893900000003</v>
      </c>
      <c r="DW9" s="198">
        <f>DV9/DU9*100</f>
        <v>51.994295431598495</v>
      </c>
      <c r="DX9" s="198">
        <f>DX12+DX15+DX18+DX23+DX28+DX33+DX41+DX45+DX50+DX53+DX57+DX63+DX67+DX70+DX74+DX78+DX82+DX85+DX89+DX95+DX103+DX106+DX111+DX116+DX130+DX133+DX137+DX143+DX148+DX151+DX154+DX157+DX163+DX166+DX171+DX178+DX182</f>
        <v>26295.046089999996</v>
      </c>
      <c r="DY9" s="198">
        <f>DY12+DY15+DY18+DY23+DY28+DY33+DY41+DY45+DY50+DY53+DY57+DY63+DY67+DY70+DY74+DY78+DY82+DY85+DY89+DY95+DY103+DY106+DY111+DY116+DY130+DY133+DY137+DY143+DY148+DY151+DY154+DY157+DY163+DY166+DY171+DY178+DY182</f>
        <v>1153.3460300000002</v>
      </c>
      <c r="DZ9" s="198">
        <f>DY9/DX9*100</f>
        <v>4.3861723080934913</v>
      </c>
      <c r="EA9" s="198">
        <f>EA12+EA15+EA18+EA23+EA28+EA33+EA41+EA45+EA50+EA53+EA57+EA63+EA67+EA70+EA74+EA78+EA82+EA85+EA89+EA95+EA103+EA106+EA111+EA116+EA130+EA133+EA137+EA143+EA148+EA151+EA154+EA157+EA163+EA166+EA171+EA178+EA182</f>
        <v>0</v>
      </c>
      <c r="EB9" s="198">
        <f>EB12+EB15+EB18+EB23+EB28+EB33+EB41+EB45+EB50+EB53+EB57+EB63+EB67+EB70+EB74+EB78+EB82+EB85+EB89+EB95+EB103+EB106+EB111+EB116+EB130+EB133+EB137+EB143+EB148+EB151+EB154+EB157+EB163+EB166+EB171+EB178+EB182</f>
        <v>0</v>
      </c>
      <c r="EC9" s="198"/>
      <c r="ED9" s="198">
        <f>ED12+ED15+ED18+ED23+ED28+ED33+ED41+ED45+ED50+ED53+ED57+ED63+ED67+ED70+ED74+ED78+ED82+ED85+ED89+ED95+ED103+ED106+ED111+ED116+ED130+ED133+ED137+ED143+ED148+ED151+ED154+ED157+ED163+ED166+ED171+ED178+ED182</f>
        <v>18277.500000000004</v>
      </c>
      <c r="EE9" s="198">
        <f>EE12+EE15+EE18+EE23+EE28+EE33+EE41+EE45+EE50+EE53+EE57+EE63+EE67+EE70+EE74+EE78+EE82+EE85+EE89+EE95+EE103+EE106+EE111+EE116+EE130+EE133+EE137+EE143+EE148+EE151+EE154+EE157+EE163+EE166+EE171+EE178+EE182</f>
        <v>18277.500000000004</v>
      </c>
      <c r="EF9" s="198">
        <f>EE9/ED9*100</f>
        <v>100</v>
      </c>
      <c r="EG9" s="198">
        <f>EG12+EG15+EG18+EG23+EG28+EG33+EG41+EG45+EG50+EG53+EG57+EG63+EG67+EG70+EG74+EG78+EG82+EG85+EG89+EG95+EG103+EG106+EG111+EG116+EG130+EG133+EG137+EG143+EG148+EG151+EG154+EG157+EG163+EG166+EG171+EG178+EG182</f>
        <v>4251</v>
      </c>
      <c r="EH9" s="198">
        <f>EH12+EH15+EH18+EH23+EH28+EH33+EH41+EH45+EH50+EH53+EH57+EH63+EH67+EH70+EH74+EH78+EH82+EH85+EH89+EH95+EH103+EH106+EH111+EH116+EH130+EH133+EH137+EH143+EH148+EH151+EH154+EH157+EH163+EH166+EH171+EH178+EH182</f>
        <v>4251</v>
      </c>
      <c r="EI9" s="198">
        <f>EH9/EG9*100</f>
        <v>100</v>
      </c>
      <c r="EJ9" s="198">
        <f>EJ12+EJ15+EJ18+EJ23+EJ28+EJ33+EJ41+EJ45+EJ50+EJ53+EJ57+EJ63+EJ67+EJ70+EJ74+EJ78+EJ82+EJ85+EJ89+EJ95+EJ103+EJ106+EJ111+EJ116+EJ130+EJ133+EJ137+EJ143+EJ148+EJ151+EJ154+EJ157+EJ163+EJ166+EJ171+EJ178+EJ182</f>
        <v>7719.8</v>
      </c>
      <c r="EK9" s="198">
        <f>EK12+EK15+EK18+EK23+EK28+EK33+EK41+EK45+EK50+EK53+EK57+EK63+EK67+EK70+EK74+EK78+EK82+EK85+EK89+EK95+EK103+EK106+EK111+EK116+EK130+EK133+EK137+EK143+EK148+EK151+EK154+EK157+EK163+EK166+EK171+EK178+EK182</f>
        <v>7719.8</v>
      </c>
      <c r="EL9" s="198">
        <f>EK9/EJ9*100</f>
        <v>100</v>
      </c>
      <c r="EM9" s="198">
        <f>EM12+EM15+EM18+EM23+EM28+EM33+EM41+EM45+EM50+EM53+EM57+EM63+EM67+EM70+EM74+EM78+EM82+EM85+EM89+EM95+EM103+EM106+EM111+EM116+EM130+EM133+EM137+EM143+EM148+EM151+EM154+EM157+EM163+EM166+EM171+EM178+EM182</f>
        <v>8494.6525600000004</v>
      </c>
      <c r="EN9" s="198">
        <f>EN12+EN15+EN18+EN23+EN28+EN33+EN41+EN45+EN50+EN53+EN57+EN63+EN67+EN70+EN74+EN78+EN82+EN85+EN89+EN95+EN103+EN106+EN111+EN116+EN130+EN133+EN137+EN143+EN148+EN151+EN154+EN157+EN163+EN166+EN171+EN178+EN182</f>
        <v>0</v>
      </c>
      <c r="EO9" s="198"/>
      <c r="EP9" s="198">
        <f>EP12+EP15+EP18+EP23+EP28+EP33+EP41+EP45+EP50+EP53+EP57+EP63+EP67+EP70+EP74+EP78+EP82+EP85+EP89+EP95+EP103+EP106+EP111+EP116+EP130+EP133+EP137+EP143+EP148+EP151+EP154+EP157+EP163+EP166+EP171+EP178+EP182</f>
        <v>15647.940000000002</v>
      </c>
      <c r="EQ9" s="198">
        <f>EQ12+EQ15+EQ18+EQ23+EQ28+EQ33+EQ41+EQ45+EQ50+EQ53+EQ57+EQ63+EQ67+EQ70+EQ74+EQ78+EQ82+EQ85+EQ89+EQ95+EQ103+EQ106+EQ111+EQ116+EQ130+EQ133+EQ137+EQ143+EQ148+EQ151+EQ154+EQ157+EQ163+EQ166+EQ171+EQ178+EQ182</f>
        <v>15647.940000000002</v>
      </c>
      <c r="ER9" s="198">
        <f>EQ9/EP9*100</f>
        <v>100</v>
      </c>
      <c r="ES9" s="198">
        <f>ES12+ES15+ES18+ES23+ES28+ES33+ES41+ES45+ES50+ES53+ES57+ES63+ES67+ES70+ES74+ES78+ES82+ES85+ES89+ES95+ES103+ES106+ES111+ES116+ES130+ES133+ES137+ES143+ES148+ES151+ES154+ES157+ES163+ES166+ES171+ES178+ES182</f>
        <v>3242</v>
      </c>
      <c r="ET9" s="198">
        <f>ET12+ET15+ET18+ET23+ET28+ET33+ET41+ET45+ET50+ET53+ET57+ET63+ET67+ET70+ET74+ET78+ET82+ET85+ET89+ET95+ET103+ET106+ET111+ET116+ET130+ET133+ET137+ET143+ET148+ET151+ET154+ET157+ET163+ET166+ET171+ET178+ET182</f>
        <v>3242</v>
      </c>
      <c r="EU9" s="198">
        <f>ET9/ES9*100</f>
        <v>100</v>
      </c>
      <c r="EV9" s="198">
        <f>EV12+EV15+EV18+EV23+EV28+EV33+EV41+EV45+EV50+EV53+EV57+EV63+EV67+EV70+EV74+EV78+EV82+EV85+EV89+EV95+EV103+EV106+EV111+EV116+EV130+EV133+EV137+EV143+EV148+EV151+EV154+EV157+EV163+EV166+EV171+EV178+EV182</f>
        <v>0</v>
      </c>
      <c r="EW9" s="198">
        <f>EW12+EW15+EW18+EW23+EW28+EW33+EW41+EW45+EW50+EW53+EW57+EW63+EW67+EW70+EW74+EW78+EW82+EW85+EW89+EW95+EW103+EW106+EW111+EW116+EW130+EW133+EW137+EW143+EW148+EW151+EW154+EW157+EW163+EW166+EW171+EW178+EW182</f>
        <v>0</v>
      </c>
      <c r="EX9" s="198"/>
      <c r="EY9" s="198">
        <f>EY12+EY15+EY18+EY23+EY28+EY33+EY41+EY45+EY50+EY53+EY57+EY63+EY67+EY70+EY74+EY78+EY82+EY85+EY89+EY95+EY103+EY106+EY111+EY116+EY130+EY133+EY137+EY143+EY148+EY151+EY154+EY157+EY163+EY166+EY171+EY178+EY182</f>
        <v>1915</v>
      </c>
      <c r="EZ9" s="198">
        <f>EZ12+EZ15+EZ18+EZ23+EZ28+EZ33+EZ41+EZ45+EZ50+EZ53+EZ57+EZ63+EZ67+EZ70+EZ74+EZ78+EZ82+EZ85+EZ89+EZ95+EZ103+EZ106+EZ111+EZ116+EZ130+EZ133+EZ137+EZ143+EZ148+EZ151+EZ154+EZ157+EZ163+EZ166+EZ171+EZ178+EZ182</f>
        <v>1845</v>
      </c>
      <c r="FA9" s="198">
        <f>EZ9/EY9*100</f>
        <v>96.344647519582253</v>
      </c>
      <c r="FB9" s="198">
        <f>FB12+FB15+FB18+FB23+FB28+FB33+FB41+FB45+FB50+FB53+FB57+FB63+FB67+FB70+FB74+FB78+FB82+FB85+FB89+FB95+FB103+FB106+FB111+FB116+FB130+FB133+FB137+FB143+FB148+FB151+FB154+FB157+FB163+FB166+FB171+FB178+FB182</f>
        <v>207.97</v>
      </c>
      <c r="FC9" s="198">
        <f>FC12+FC15+FC18+FC23+FC28+FC33+FC41+FC45+FC50+FC53+FC57+FC63+FC67+FC70+FC74+FC78+FC82+FC85+FC89+FC95+FC103+FC106+FC111+FC116+FC130+FC133+FC137+FC143+FC148+FC151+FC154+FC157+FC163+FC166+FC171+FC178+FC182</f>
        <v>0</v>
      </c>
      <c r="FD9" s="198"/>
      <c r="FE9" s="198">
        <f>FE12+FE15+FE18+FE23+FE28+FE33+FE41+FE45+FE50+FE53+FE57+FE63+FE67+FE70+FE74+FE78+FE82+FE85+FE89+FE95+FE103+FE106+FE111+FE116+FE130+FE133+FE137+FE143+FE148+FE151+FE154+FE157+FE163+FE166+FE171+FE178+FE182</f>
        <v>24506.57</v>
      </c>
      <c r="FF9" s="198">
        <f>FF12+FF15+FF18+FF23+FF28+FF33+FF41+FF45+FF50+FF53+FF57+FF63+FF67+FF70+FF74+FF78+FF82+FF85+FF89+FF95+FF103+FF106+FF111+FF116+FF130+FF133+FF137+FF143+FF148+FF151+FF154+FF157+FF163+FF166+FF171+FF178+FF182</f>
        <v>8066.1020399999998</v>
      </c>
      <c r="FG9" s="198">
        <f>FF9/FE9*100</f>
        <v>32.914039133179394</v>
      </c>
      <c r="FH9" s="198">
        <f>FH12+FH15+FH18+FH23+FH28+FH33+FH41+FH45+FH50+FH53+FH57+FH63+FH67+FH70+FH74+FH78+FH82+FH85+FH89+FH95+FH103+FH106+FH111+FH116+FH130+FH133+FH137+FH143+FH148+FH151+FH154+FH157+FH163+FH166+FH171+FH178+FH182</f>
        <v>62000</v>
      </c>
      <c r="FI9" s="198">
        <f>FI12+FI15+FI18+FI23+FI28+FI33+FI41+FI45+FI50+FI53+FI57+FI63+FI67+FI70+FI74+FI78+FI82+FI85+FI89+FI95+FI103+FI106+FI111+FI116+FI130+FI133+FI137+FI143+FI148+FI151+FI154+FI157+FI163+FI166+FI171+FI178+FI182</f>
        <v>0</v>
      </c>
      <c r="FJ9" s="198">
        <f>FI9/FH9*100</f>
        <v>0</v>
      </c>
      <c r="FK9" s="198"/>
      <c r="FL9" s="198"/>
      <c r="FM9" s="198"/>
      <c r="FN9" s="198">
        <f>FN12+FN15+FN18+FN23+FN28+FN33+FN41+FN45+FN50+FN53+FN57+FN63+FN67+FN70+FN74+FN78+FN82+FN85+FN89+FN95+FN103+FN106+FN111+FN116+FN130+FN133+FN137+FN143+FN148+FN151+FN154+FN157+FN163+FN166+FN171+FN178+FN182</f>
        <v>0</v>
      </c>
      <c r="FO9" s="198">
        <f>FO12+FO15+FO18+FO23+FO28+FO33+FO41+FO45+FO50+FO53+FO57+FO63+FO67+FO70+FO74+FO78+FO82+FO85+FO89+FO95+FO103+FO106+FO111+FO116+FO130+FO133+FO137+FO143+FO148+FO151+FO154+FO157+FO163+FO166+FO171+FO178+FO182</f>
        <v>0</v>
      </c>
      <c r="FP9" s="198"/>
      <c r="FQ9" s="198">
        <f>FQ12+FQ15+FQ18+FQ23+FQ28+FQ33+FQ41+FQ45+FQ50+FQ53+FQ57+FQ63+FQ67+FQ70+FQ74+FQ78+FQ82+FQ85+FQ89+FQ95+FQ103+FQ106+FQ111+FQ116+FQ130+FQ133+FQ137+FQ143+FQ148+FQ151+FQ154+FQ157+FQ163+FQ166+FQ171+FQ178+FQ182</f>
        <v>110000</v>
      </c>
      <c r="FR9" s="198">
        <f>FR12+FR15+FR18+FR23+FR28+FR33+FR41+FR45+FR50+FR53+FR57+FR63+FR67+FR70+FR74+FR78+FR82+FR85+FR89+FR95+FR103+FR106+FR111+FR116+FR130+FR133+FR137+FR143+FR148+FR151+FR154+FR157+FR163+FR166+FR171+FR178+FR182</f>
        <v>0</v>
      </c>
      <c r="FS9" s="198"/>
      <c r="FT9" s="198">
        <f>FT12+FT15+FT18+FT23+FT28+FT33+FT41+FT45+FT50+FT53+FT57+FT63+FT67+FT70+FT74+FT78+FT82+FT85+FT89+FT95+FT103+FT106+FT111+FT116+FT130+FT133+FT137+FT143+FT148+FT151+FT154+FT157+FT163+FT166+FT171+FT178+FT182</f>
        <v>0</v>
      </c>
      <c r="FU9" s="198">
        <f>FU12+FU15+FU18+FU23+FU28+FU33+FU41+FU45+FU50+FU53+FU57+FU63+FU67+FU70+FU74+FU78+FU82+FU85+FU89+FU95+FU103+FU106+FU111+FU116+FU130+FU133+FU137+FU143+FU148+FU151+FU154+FU157+FU163+FU166+FU171+FU178+FU182</f>
        <v>0</v>
      </c>
      <c r="FV9" s="198"/>
      <c r="FW9" s="198">
        <f>FW12+FW15+FW18+FW23+FW28+FW33+FW41+FW45+FW50+FW53+FW57+FW63+FW67+FW70+FW74+FW78+FW82+FW85+FW89+FW95+FW103+FW106+FW111+FW116+FW130+FW133+FW137+FW143+FW148+FW151+FW154+FW157+FW163+FW166+FW171+FW178+FW182</f>
        <v>5551.0000000000018</v>
      </c>
      <c r="FX9" s="198">
        <f>FX12+FX15+FX18+FX23+FX28+FX33+FX41+FX45+FX50+FX53+FX57+FX63+FX67+FX70+FX74+FX78+FX82+FX85+FX89+FX95+FX103+FX106+FX111+FX116+FX130+FX133+FX137+FX143+FX148+FX151+FX154+FX157+FX163+FX166+FX171+FX178+FX182</f>
        <v>0</v>
      </c>
      <c r="FY9" s="198">
        <f>FX9/FW9*100</f>
        <v>0</v>
      </c>
      <c r="FZ9" s="198">
        <f>FZ12+FZ15+FZ18+FZ23+FZ28+FZ33+FZ41+FZ45+FZ50+FZ53+FZ57+FZ63+FZ67+FZ70+FZ74+FZ78+FZ82+FZ85+FZ89+FZ95+FZ103+FZ106+FZ111+FZ116+FZ130+FZ133+FZ137+FZ143+FZ148+FZ151+FZ154+FZ157+FZ163+FZ166+FZ171+FZ178+FZ182</f>
        <v>50</v>
      </c>
      <c r="GA9" s="198">
        <f>GA12+GA15+GA18+GA23+GA28+GA33+GA41+GA45+GA50+GA53+GA57+GA63+GA67+GA70+GA74+GA78+GA82+GA85+GA89+GA95+GA103+GA106+GA111+GA116+GA130+GA133+GA137+GA143+GA148+GA151+GA154+GA157+GA163+GA166+GA171+GA178+GA182</f>
        <v>50</v>
      </c>
      <c r="GB9" s="198">
        <f>GA9/FZ9*100</f>
        <v>100</v>
      </c>
      <c r="GC9" s="198">
        <f>GC12+GC15+GC18+GC23+GC28+GC33+GC41+GC45+GC50+GC53+GC57+GC63+GC67+GC70+GC74+GC78+GC82+GC85+GC89+GC95+GC103+GC106+GC111+GC116+GC130+GC133+GC137+GC143+GC148+GC151+GC154+GC157+GC163+GC166+GC171+GC178+GC182</f>
        <v>0</v>
      </c>
      <c r="GD9" s="198">
        <f>GD12+GD15+GD18+GD23+GD28+GD33+GD41+GD45+GD50+GD53+GD57+GD63+GD67+GD70+GD74+GD78+GD82+GD85+GD89+GD95+GD103+GD106+GD111+GD116+GD130+GD133+GD137+GD143+GD148+GD151+GD154+GD157+GD163+GD166+GD171+GD178+GD182</f>
        <v>0</v>
      </c>
      <c r="GE9" s="198"/>
      <c r="GF9" s="198">
        <f>GF12+GF15+GF18+GF23+GF28+GF33+GF41+GF45+GF50+GF53+GF57+GF63+GF67+GF70+GF74+GF78+GF82+GF85+GF89+GF95+GF103+GF106+GF111+GF116+GF130+GF133+GF137+GF143+GF148+GF151+GF154+GF157+GF163+GF166+GF171+GF178+GF182</f>
        <v>14499.996999999999</v>
      </c>
      <c r="GG9" s="198">
        <f>GG12+GG15+GG18+GG23+GG28+GG33+GG41+GG45+GG50+GG53+GG57+GG63+GG67+GG70+GG74+GG78+GG82+GG85+GG89+GG95+GG103+GG106+GG111+GG116+GG130+GG133+GG137+GG143+GG148+GG151+GG154+GG157+GG163+GG166+GG171+GG178+GG182</f>
        <v>14499.996999999999</v>
      </c>
      <c r="GH9" s="198">
        <f>GG9/GF9*100</f>
        <v>100</v>
      </c>
      <c r="GI9" s="198">
        <f>GI12+GI15+GI18+GI23+GI28+GI33+GI41+GI45+GI50+GI53+GI57+GI63+GI67+GI70+GI74+GI78+GI82+GI85+GI89+GI95+GI103+GI106+GI111+GI116+GI130+GI133+GI137+GI143+GI148+GI151+GI154+GI157+GI163+GI166+GI171+GI178+GI182</f>
        <v>0</v>
      </c>
      <c r="GJ9" s="198">
        <f>GJ12+GJ15+GJ18+GJ23+GJ28+GJ33+GJ41+GJ45+GJ50+GJ53+GJ57+GJ63+GJ67+GJ70+GJ74+GJ78+GJ82+GJ85+GJ89+GJ95+GJ103+GJ106+GJ111+GJ116+GJ130+GJ133+GJ137+GJ143+GJ148+GJ151+GJ154+GJ157+GJ163+GJ166+GJ171+GJ178+GJ182</f>
        <v>0</v>
      </c>
      <c r="GK9" s="198"/>
      <c r="GL9" s="198">
        <f>GL12+GL15+GL18+GL23+GL28+GL33+GL41+GL45+GL50+GL53+GL57+GL63+GL67+GL70+GL74+GL78+GL82+GL85+GL89+GL95+GL103+GL106+GL111+GL116+GL130+GL133+GL137+GL143+GL148+GL151+GL154+GL157+GL163+GL166+GL171+GL178+GL182</f>
        <v>0</v>
      </c>
      <c r="GM9" s="198">
        <f>GM12+GM15+GM18+GM23+GM28+GM33+GM41+GM45+GM50+GM53+GM57+GM63+GM67+GM70+GM74+GM78+GM82+GM85+GM89+GM95+GM103+GM106+GM111+GM116+GM130+GM133+GM137+GM143+GM148+GM151+GM154+GM157+GM163+GM166+GM171+GM178+GM182</f>
        <v>0</v>
      </c>
      <c r="GN9" s="198"/>
    </row>
    <row r="10" spans="1:196" ht="15.75" x14ac:dyDescent="0.25">
      <c r="A10" s="194" t="s">
        <v>103</v>
      </c>
      <c r="B10" s="200">
        <f t="shared" si="11"/>
        <v>1024964.26336</v>
      </c>
      <c r="C10" s="200">
        <f t="shared" si="12"/>
        <v>693692.37068000005</v>
      </c>
      <c r="D10" s="200">
        <f t="shared" si="0"/>
        <v>67.679664109064959</v>
      </c>
      <c r="E10" s="200">
        <f>E13+E16+E19+E20+E21+E24+E26+E29+E30+E34+E35+E36+E37+E38+E39+E42+E43+E46+E47+E51+E54+E55+E58+E59+E61+E64+E68+E71+E72+E75+E76+E79+E80+E83+E86+E92+E96+E97+E98+E99+E100+E101+E104+E107+E108+E109+E112+E113+E114+E117+E118+E119+E120+E121+E122+E123+E124+E125+E126+E127+E128+E131+E134+E138+E139+E140+E141+E144+E149+E152+E155+E158+E159+E160+E161+E164+E167+E168+E169+E172+E174+E179+E180+E183+E184+E186+E187</f>
        <v>0</v>
      </c>
      <c r="F10" s="200">
        <f>F13+F16+F19+F20+F21+F24+F26+F29+F30+F34+F35+F36+F37+F38+F39+F42+F43+F46+F47+F51+F54+F55+F58+F59+F61+F64+F68+F71+F72+F75+F76+F79+F80+F83+F86+F92+F96+F97+F98+F99+F100+F101+F104+F107+F108+F109+F112+F113+F114+F117+F118+F119+F120+F121+F122+F123+F124+F125+F126+F127+F128+F131+F134+F138+F139+F140+F141+F144+F149+F152+F155+F158+F159+F160+F161+F164+F167+F168+F169+F172+F174+F179+F180+F183+F184+F186+F187</f>
        <v>0</v>
      </c>
      <c r="G10" s="199"/>
      <c r="H10" s="200">
        <f>H13+H16+H19+H20+H21+H24+H26+H29+H30+H34+H35+H36+H37+H38+H39+H42+H43+H46+H47+H51+H54+H55+H58+H59+H61+H64+H68+H71+H72+H75+H76+H79+H80+H83+H86+H92+H96+H97+H98+H99+H100+H101+H104+H107+H108+H109+H112+H113+H114+H117+H118+H119+H120+H121+H122+H123+H124+H125+H126+H127+H128+H131+H134+H138+H139+H140+H141+H144+H149+H152+H155+H158+H159+H160+H161+H164+H167+H168+H169+H172+H174+H179+H180+H183+H184+H186+H187</f>
        <v>590000</v>
      </c>
      <c r="I10" s="200">
        <f>I13+I16+I19+I20+I21+I24+I26+I29+I30+I34+I35+I36+I37+I38+I39+I42+I43+I46+I47+I51+I54+I55+I58+I59+I61+I64+I68+I71+I72+I75+I76+I79+I80+I83+I86+I92+I96+I97+I98+I99+I100+I101+I104+I107+I108+I109+I112+I113+I114+I117+I118+I119+I120+I121+I122+I123+I124+I125+I126+I127+I128+I131+I134+I138+I139+I140+I141+I144+I149+I152+I155+I158+I159+I160+I161+I164+I167+I168+I169+I172+I174+I179+I180+I183+I184+I186+I187</f>
        <v>589480.83064000006</v>
      </c>
      <c r="J10" s="200">
        <f>I10/H10*100</f>
        <v>99.912005193220338</v>
      </c>
      <c r="K10" s="200">
        <f>K13+K16+K19+K20+K21+K24+K26+K29+K30+K34+K35+K36+K37+K38+K39+K42+K43+K46+K47+K51+K54+K55+K58+K59+K61+K64+K68+K71+K72+K75+K76+K79+K80+K83+K86+K92+K96+K97+K98+K99+K100+K101+K104+K107+K108+K109+K112+K113+K114+K117+K118+K119+K120+K121+K122+K123+K124+K125+K126+K127+K128+K131+K134+K138+K139+K140+K141+K144+K149+K152+K155+K158+K159+K160+K161+K164+K167+K168+K169+K172+K174+K179+K180+K183+K184+K186+K187</f>
        <v>0</v>
      </c>
      <c r="L10" s="200">
        <f>L13+L16+L19+L20+L21+L24+L26+L29+L30+L34+L35+L36+L37+L38+L39+L42+L43+L46+L47+L51+L54+L55+L58+L59+L61+L64+L68+L71+L72+L75+L76+L79+L80+L83+L86+L92+L96+L97+L98+L99+L100+L101+L104+L107+L108+L109+L112+L113+L114+L117+L118+L119+L120+L121+L122+L123+L124+L125+L126+L127+L128+L131+L134+L138+L139+L140+L141+L144+L149+L152+L155+L158+L159+L160+L161+L164+L167+L168+L169+L172+L174+L179+L180+L183+L184+L186+L187</f>
        <v>0</v>
      </c>
      <c r="M10" s="199"/>
      <c r="N10" s="200">
        <f>N13+N16+N19+N20+N21+N24+N26+N29+N30+N34+N35+N36+N37+N38+N39+N42+N43+N46+N47+N51+N54+N55+N58+N59+N61+N64+N68+N71+N72+N75+N76+N79+N80+N83+N86+N92+N96+N97+N98+N99+N100+N101+N104+N107+N108+N109+N112+N113+N114+N117+N118+N119+N120+N121+N122+N123+N124+N125+N126+N127+N128+N131+N134+N138+N139+N140+N141+N144+N149+N152+N155+N158+N159+N160+N161+N164+N167+N168+N169+N172+N174+N179+N180+N183+N184+N186+N187</f>
        <v>0</v>
      </c>
      <c r="O10" s="200">
        <f>O13+O16+O19+O20+O21+O24+O26+O29+O30+O34+O35+O36+O37+O38+O39+O42+O43+O46+O47+O51+O54+O55+O58+O59+O61+O64+O68+O71+O72+O75+O76+O79+O80+O83+O86+O92+O96+O97+O98+O99+O100+O101+O104+O107+O108+O109+O112+O113+O114+O117+O118+O119+O120+O121+O122+O123+O124+O125+O126+O127+O128+O131+O134+O138+O139+O140+O141+O144+O149+O152+O155+O158+O159+O160+O161+O164+O167+O168+O169+O172+O174+O179+O180+O183+O184+O186+O187</f>
        <v>0</v>
      </c>
      <c r="P10" s="198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>
        <f>AF13+AF16+AF19+AF20+AF21+AF24+AF26+AF29+AF30+AF34+AF35+AF36+AF37+AF38+AF39+AF42+AF43+AF46+AF47+AF51+AF54+AF55+AF58+AF59+AF61+AF64+AF68+AF71+AF72+AF75+AF76+AF79+AF80+AF83+AF86+AF92+AF96+AF97+AF98+AF99+AF100+AF101+AF104+AF107+AF108+AF109+AF112+AF113+AF114+AF117+AF118+AF119+AF120+AF121+AF122+AF123+AF124+AF125+AF126+AF127+AF128+AF131+AF134+AF138+AF139+AF140+AF141+AF144+AF149+AF152+AF155+AF158+AF159+AF160+AF161+AF164+AF167+AF168+AF169+AF172+AF174+AF179+AF180+AF183+AF184+AF186+AF187</f>
        <v>0</v>
      </c>
      <c r="AG10" s="200">
        <f>AG13+AG16+AG19+AG20+AG21+AG24+AG26+AG29+AG30+AG34+AG35+AG36+AG37+AG38+AG39+AG42+AG43+AG46+AG47+AG51+AG54+AG55+AG58+AG59+AG61+AG64+AG68+AG71+AG72+AG75+AG76+AG79+AG80+AG83+AG86+AG92+AG96+AG97+AG98+AG99+AG100+AG101+AG104+AG107+AG108+AG109+AG112+AG113+AG114+AG117+AG118+AG119+AG120+AG121+AG122+AG123+AG124+AG125+AG126+AG127+AG128+AG131+AG134+AG138+AG139+AG140+AG141+AG144+AG149+AG152+AG155+AG158+AG159+AG160+AG161+AG164+AG167+AG168+AG169+AG172+AG174+AG179+AG180+AG183+AG184+AG186+AG187</f>
        <v>0</v>
      </c>
      <c r="AH10" s="199"/>
      <c r="AI10" s="200">
        <f>AI13+AI16+AI19+AI20+AI21+AI24+AI25+AI26+AI29+AI30+AI34+AI35+AI36+AI37+AI38+AI39+AI42+AI43+AI46+AI47+AI51+AI54+AI55+AI58+AI59+AI61+AI64+AI68+AI71+AI72+AI75+AI76+AI185+AI79+AI80+AI83+AI86+AI87+AI92+AI96+AI97+AI98+AI99+AI100+AI101+AI104+AI107+AI108+AI109+AI112+AI113+AI114+AI117+AI118+AI119+AI120+AI121+AI122+AI123+AI124+AI125+AI126+AI127+AI128+AI131+AI134+AI135+AI138+AI139+AI140+AI141+AI144+AI149+AI152+AI155+AI158+AI159+AI160+AI161+AI164+AI167+AI168+AI169+AI172+AI173+AI174+AI179+AI180+AI183+AI184+AI186+AI187</f>
        <v>5485.6761499999993</v>
      </c>
      <c r="AJ10" s="200">
        <f>AJ13+AJ16+AJ19+AJ20+AJ21+AJ24+AJ25+AJ26+AJ29+AJ30+AJ34+AJ35+AJ36+AJ37+AJ38+AJ39+AJ42+AJ43+AJ46+AJ47+AJ51+AJ54+AJ55+AJ58+AJ59+AJ61+AJ64+AJ68+AJ71+AJ72+AJ75+AJ76+AJ185+AJ79+AJ80+AJ83+AJ86+AJ87+AJ92+AJ96+AJ97+AJ98+AJ99+AJ100+AJ101+AJ104+AJ107+AJ108+AJ109+AJ112+AJ113+AJ114+AJ117+AJ118+AJ119+AJ120+AJ121+AJ122+AJ123+AJ124+AJ125+AJ126+AJ127+AJ128+AJ131+AJ134+AJ135+AJ138+AJ139+AJ140+AJ141+AJ144+AJ149+AJ152+AJ155+AJ158+AJ159+AJ160+AJ161+AJ164+AJ167+AJ168+AJ169+AJ172+AJ173+AJ174+AJ179+AJ180+AJ183+AJ184+AJ186+AJ187</f>
        <v>2500</v>
      </c>
      <c r="AK10" s="198">
        <f>AJ10/AI10*100</f>
        <v>45.57323348371559</v>
      </c>
      <c r="AL10" s="200"/>
      <c r="AM10" s="200"/>
      <c r="AN10" s="200"/>
      <c r="AO10" s="200"/>
      <c r="AP10" s="200"/>
      <c r="AQ10" s="200"/>
      <c r="AR10" s="200">
        <f>AR13+AR16+AR19+AR20+AR21+AR24+AR26+AR29+AR30+AR34+AR35+AR36+AR37+AR38+AR39+AR42+AR43+AR46+AR47+AR51+AR54+AR55+AR58+AR59+AR61+AR64+AR68+AR71+AR72+AR75+AR76+AR185+AR79+AR80+AR83+AR86+AR92+AR96+AR97+AR98+AR99+AR100+AR101+AR104+AR107+AR108+AR109+AR112+AR113+AR114+AR117+AR118+AR119+AR120+AR121+AR122+AR123+AR124+AR125+AR126+AR127+AR128+AR131+AR134+AR138+AR139+AR140+AR141+AR144+AR149+AR152+AR155+AR158+AR159+AR160+AR161+AR164+AR167+AR168+AR169+AR172+AR173+AR174+AR179+AR180+AR183+AR184+AR186+AR187</f>
        <v>717.5</v>
      </c>
      <c r="AS10" s="200">
        <f>AS13+AS16+AS19+AS20+AS21+AS24+AS26+AS29+AS30+AS34+AS35+AS36+AS37+AS38+AS39+AS42+AS43+AS46+AS47+AS51+AS54+AS55+AS58+AS59+AS61+AS64+AS68+AS71+AS72+AS75+AS76+AS185+AS79+AS80+AS83+AS86+AS92+AS96+AS97+AS98+AS99+AS100+AS101+AS104+AS107+AS108+AS109+AS112+AS113+AS114+AS117+AS118+AS119+AS120+AS121+AS122+AS123+AS124+AS125+AS126+AS127+AS128+AS131+AS134+AS138+AS139+AS140+AS141+AS144+AS149+AS152+AS155+AS158+AS159+AS160+AS161+AS164+AS167+AS168+AS169+AS172+AS173+AS174+AS179+AS180+AS183+AS184+AS186+AS187</f>
        <v>607.5</v>
      </c>
      <c r="AT10" s="198">
        <f t="shared" ref="AT10" si="21">AS10/AR10*100</f>
        <v>84.668989547038336</v>
      </c>
      <c r="AU10" s="200">
        <f>AU13+AU16+AU19+AU20+AU21+AU24+AU26+AU29+AU30+AU34+AU35+AU36+AU37+AU38+AU39+AU42+AU43+AU46+AU47+AU51+AU54+AU55+AU58+AU59+AU61+AU64+AU68+AU71+AU72+AU75+AU76+AU79+AU80+AU83+AU86+AU92+AU96+AU97+AU98+AU99+AU100+AU101+AU104+AU107+AU108+AU109+AU112+AU113+AU114+AU117+AU118+AU119+AU120+AU121+AU122+AU123+AU124+AU125+AU126+AU127+AU128+AU131+AU134+AU138+AU139+AU140+AU141+AU144+AU149+AU152+AU155+AU158+AU159+AU160+AU161+AU164+AU167+AU168+AU169+AU172+AU174+AU179+AU180+AU183+AU184+AU186+AU187</f>
        <v>0</v>
      </c>
      <c r="AV10" s="200">
        <f>AV13+AV16+AV19+AV20+AV21+AV24+AV26+AV29+AV30+AV34+AV35+AV36+AV37+AV38+AV39+AV42+AV43+AV46+AV47+AV51+AV54+AV55+AV58+AV59+AV61+AV64+AV68+AV71+AV72+AV75+AV76+AV79+AV80+AV83+AV86+AV92+AV96+AV97+AV98+AV99+AV100+AV101+AV104+AV107+AV108+AV109+AV112+AV113+AV114+AV117+AV118+AV119+AV120+AV121+AV122+AV123+AV124+AV125+AV126+AV127+AV128+AV131+AV134+AV138+AV139+AV140+AV141+AV144+AV149+AV152+AV155+AV158+AV159+AV160+AV161+AV164+AV167+AV168+AV169+AV172+AV174+AV179+AV180+AV183+AV184+AV186+AV187</f>
        <v>0</v>
      </c>
      <c r="AW10" s="198"/>
      <c r="AX10" s="200">
        <f>AX13+AX16+AX19+AX20+AX21+AX24+AX26+AX29+AX30+AX34+AX35+AX36+AX37+AX38+AX39+AX42+AX43+AX46+AX47+AX51+AX54+AX55+AX58+AX59+AX61+AX64+AX68+AX71+AX72+AX75+AX76+AX79+AX80+AX83+AX86+AX92+AX96+AX97+AX98+AX99+AX100+AX101+AX104+AX107+AX108+AX109+AX112+AX113+AX114+AX117+AX118+AX119+AX120+AX121+AX122+AX123+AX124+AX125+AX126+AX127+AX128+AX131+AX134+AX138+AX139+AX140+AX141+AX144+AX149+AX152+AX155+AX158+AX159+AX160+AX161+AX164+AX167+AX168+AX169+AX172+AX174+AX179+AX180+AX183+AX184+AX186+AX187</f>
        <v>0</v>
      </c>
      <c r="AY10" s="200">
        <f>AY13+AY16+AY19+AY20+AY21+AY24+AY26+AY29+AY30+AY34+AY35+AY36+AY37+AY38+AY39+AY42+AY43+AY46+AY47+AY51+AY54+AY55+AY58+AY59+AY61+AY64+AY68+AY71+AY72+AY75+AY76+AY79+AY80+AY83+AY86+AY92+AY96+AY97+AY98+AY99+AY100+AY101+AY104+AY107+AY108+AY109+AY112+AY113+AY114+AY117+AY118+AY119+AY120+AY121+AY122+AY123+AY124+AY125+AY126+AY127+AY128+AY131+AY134+AY138+AY139+AY140+AY141+AY144+AY149+AY152+AY155+AY158+AY159+AY160+AY161+AY164+AY167+AY168+AY169+AY172+AY174+AY179+AY180+AY183+AY184+AY186+AY187</f>
        <v>0</v>
      </c>
      <c r="AZ10" s="198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  <c r="BK10" s="200"/>
      <c r="BL10" s="200"/>
      <c r="BM10" s="198">
        <f>BM13+BM16+BM19+BM24+BM25+BM26+BM30+BM31+BM29+BM34+BM42+BM46+BM51+BM54+BM58+BM64+BM68+BM71+BM75+BM79+BM83+BM86+BM92+BM96+BM104+BM107+BM112+BM117+BM131+BM134+BM138+BM144+BM149+BM152+BM155+BM158+BM164+BM167+BM172+BM179+BM183</f>
        <v>225</v>
      </c>
      <c r="BN10" s="198">
        <f>BN13+BN16+BN19+BN24+BN25+BN26+BN30+BN31+BN29+BN34+BN42+BN46+BN51+BN54+BN58+BN64+BN68+BN71+BN75+BN79+BN83+BN86+BN92+BN96+BN104+BN107+BN112+BN117+BN131+BN134+BN138+BN144+BN149+BN152+BN155+BN158+BN164+BN167+BN172+BN179+BN183</f>
        <v>225</v>
      </c>
      <c r="BO10" s="198">
        <f t="shared" ref="BO10" si="22">BN10/BM10*100</f>
        <v>100</v>
      </c>
      <c r="BP10" s="198">
        <f>BP13+BP16+BP19+BP20+BP21+BP24+BP26+BP29+BP30+BP34+BP35+BP36+BP37+BP38+BP39+BP42+BP43+BP46+BP47+BP48+BP51+BP54+BP55+BP58+BP59+BP61+BP64+BP68+BP71+BP72+BP75+BP76+BP79+BP80+BP83+BP86+BP92+BP96+BP97+BP98+BP99+BP100+BP101+BP104+BP107+BP108+BP109+BP112+BP113+BP114+BP117+BP118+BP119+BP120+BP121+BP122+BP123+BP124+BP125+BP126+BP127+BP128+BP131+BP134+BP138+BP139+BP140+BP141+BP144+BP149+BP152+BP155+BP158+BP159+BP160+BP161+BP164+BP167+BP168+BP169+BP172+BP174+BP179+BP180+BP183+BP184+BP185+BP186+BP187</f>
        <v>100</v>
      </c>
      <c r="BQ10" s="198">
        <f>BQ13+BQ16+BQ19+BQ20+BQ21+BQ24+BQ26+BQ29+BQ30+BQ34+BQ35+BQ36+BQ37+BQ38+BQ39+BQ42+BQ43+BQ46+BQ47+BQ48+BQ51+BQ54+BQ55+BQ58+BQ59+BQ61+BQ64+BQ68+BQ71+BQ72+BQ75+BQ76+BQ79+BQ80+BQ83+BQ86+BQ92+BQ96+BQ97+BQ98+BQ99+BQ100+BQ101+BQ104+BQ107+BQ108+BQ109+BQ112+BQ113+BQ114+BQ117+BQ118+BQ119+BQ120+BQ121+BQ122+BQ123+BQ124+BQ125+BQ126+BQ127+BQ128+BQ131+BQ134+BQ138+BQ139+BQ140+BQ141+BQ144+BQ149+BQ152+BQ155+BQ158+BQ159+BQ160+BQ161+BQ164+BQ167+BQ168+BQ169+BQ172+BQ174+BQ179+BQ180+BQ183+BQ184+BQ185+BQ186+BQ187</f>
        <v>100</v>
      </c>
      <c r="BR10" s="198">
        <f t="shared" ref="BR10" si="23">BQ10/BP10*100</f>
        <v>100</v>
      </c>
      <c r="BS10" s="198">
        <f>BS13+BS16+BS19+BS20+BS21+BS24+BS26+BS29+BS30+BS34+BS35+BS36+BS37+BS38+BS39+BS42+BS43+BS46+BS47+BS51+BS54+BS55+BS58+BS59+BS61+BS64+BS68+BS71+BS72+BS75+BS76+BS79+BS80+BS83+BS86+BS92+BS96+BS97+BS98+BS99+BS100+BS101+BS104+BS107+BS108+BS109+BS112+BS113+BS114+BS117+BS118+BS119+BS120+BS121+BS122+BS123+BS124+BS125+BS126+BS127+BS128+BS131+BS134+BS138+BS139+BS140+BS141+BS144+BS149+BS152+BS155+BS158+BS159+BS160+BS161+BS164+BS167+BS168+BS169+BS172+BS174+BS179+BS180+BS183+BS184+BS185+BS186+BS187</f>
        <v>72406.600000000006</v>
      </c>
      <c r="BT10" s="198">
        <f>BT13+BT16+BT19+BT20+BT21+BT24+BT26+BT29+BT30+BT34+BT35+BT36+BT37+BT38+BT39+BT42+BT43+BT46+BT47+BT51+BT54+BT55+BT58+BT59+BT61+BT64+BT68+BT71+BT72+BT75+BT76+BT79+BT80+BT83+BT86+BT92+BT96+BT97+BT98+BT99+BT100+BT101+BT104+BT107+BT108+BT109+BT112+BT113+BT114+BT117+BT118+BT119+BT120+BT121+BT122+BT123+BT124+BT125+BT126+BT127+BT128+BT131+BT134+BT138+BT139+BT140+BT141+BT144+BT149+BT152+BT155+BT158+BT159+BT160+BT161+BT164+BT167+BT168+BT169+BT172+BT174+BT179+BT180+BT183+BT184+BT185+BT186+BT187</f>
        <v>31867.899999999998</v>
      </c>
      <c r="BU10" s="198">
        <f t="shared" ref="BU10" si="24">BT10/BS10*100</f>
        <v>44.012424281764361</v>
      </c>
      <c r="BV10" s="200"/>
      <c r="BW10" s="200"/>
      <c r="BX10" s="200"/>
      <c r="BY10" s="198">
        <f>BY13+BY16+BY19+BY20+BY21+BY24+BY26+BY29+BY30+BY34+BY35+BY36+BY37+BY38+BY39+BY42+BY43+BY46+BY47+BY51+BY54+BY55+BY58+BY59+BY61+BY64+BY68+BY71+BY72+BY75+BY76+BY79+BY80+BY83+BY86+BY92+BY96+BY97+BY98+BY99+BY100+BY101+BY104+BY107+BY108+BY109+BY112+BY113+BY114+BY117+BY118+BY119+BY120+BY121+BY122+BY123+BY124+BY125+BY126+BY127+BY128+BY131+BY134+BY138+BY139+BY140+BY141+BY144+BY149+BY152+BY155+BY158+BY159+BY160+BY161+BY164+BY167+BY168+BY169+BY172+BY174+BY179+BY180+BY183+BY184+BY186+BY187</f>
        <v>46600</v>
      </c>
      <c r="BZ10" s="198">
        <f>BZ13+BZ16+BZ19+BZ20+BZ21+BZ24+BZ26+BZ29+BZ30+BZ34+BZ35+BZ36+BZ37+BZ38+BZ39+BZ42+BZ43+BZ46+BZ47+BZ51+BZ54+BZ55+BZ58+BZ59+BZ61+BZ64+BZ68+BZ71+BZ72+BZ75+BZ76+BZ79+BZ80+BZ83+BZ86+BZ92+BZ96+BZ97+BZ98+BZ99+BZ100+BZ101+BZ104+BZ107+BZ108+BZ109+BZ112+BZ113+BZ114+BZ117+BZ118+BZ119+BZ120+BZ121+BZ122+BZ123+BZ124+BZ125+BZ126+BZ127+BZ128+BZ131+BZ134+BZ138+BZ139+BZ140+BZ141+BZ144+BZ149+BZ152+BZ155+BZ158+BZ159+BZ160+BZ161+BZ164+BZ167+BZ168+BZ169+BZ172+BZ174+BZ179+BZ180+BZ183+BZ184+BZ186+BZ187</f>
        <v>335.81599999999997</v>
      </c>
      <c r="CA10" s="198">
        <f t="shared" ref="CA10" si="25">BZ10/BY10*100</f>
        <v>0.72063519313304714</v>
      </c>
      <c r="CB10" s="198">
        <f>CB13+CB16+CB19+CB20+CB21+CB24+CB26+CB29+CB30+CB34+CB35+CB36+CB37+CB38+CB39+CB42+CB43+CB46+CB47+CB51+CB54+CB55+CB58+CB59+CB61+CB64+CB68+CB71+CB72+CB75+CB76+CB79+CB80+CB83+CB86+CB92+CB96+CB97+CB98+CB99+CB100+CB101+CB104+CB107+CB108+CB109+CB112+CB113+CB114+CB117+CB118+CB119+CB120+CB121+CB122+CB123+CB124+CB125+CB126+CB127+CB128+CB131+CB134+CB138+CB139+CB140+CB141+CB144+CB149+CB152+CB155+CB158+CB159+CB160+CB161+CB164+CB167+CB168+CB169+CB172+CB174+CB179+CB180+CB183+CB184+CB186+CB187</f>
        <v>15512.900000000001</v>
      </c>
      <c r="CC10" s="200">
        <f>CC13+CC16+CC19+CC20+CC21+CC24+CC26+CC29+CC30+CC34+CC35+CC36+CC37+CC38+CC39+CC42+CC43+CC46+CC47+CC51+CC54+CC55+CC58+CC59+CC61+CC64+CC68+CC71+CC72+CC75+CC76+CC79+CC80+CC83+CC86+CC92+CC96+CC97+CC98+CC99+CC100+CC101+CC104+CC107+CC108+CC109+CC112+CC113+CC114+CC117+CC118+CC119+CC120+CC121+CC122+CC123+CC124+CC125+CC126+CC127+CC128+CC131+CC134+CC138+CC139+CC140+CC141+CC144+CC149+CC152+CC155+CC158+CC159+CC160+CC161+CC164+CC167+CC168+CC169+CC172+CC174+CC179+CC180+CC183+CC184+CC186+CC187</f>
        <v>6788.67904</v>
      </c>
      <c r="CD10" s="200">
        <f t="shared" ref="CD10" si="26">CC10/CB10*100</f>
        <v>43.761508422022963</v>
      </c>
      <c r="CE10" s="200"/>
      <c r="CF10" s="200"/>
      <c r="CG10" s="200"/>
      <c r="CH10" s="200"/>
      <c r="CI10" s="200"/>
      <c r="CJ10" s="200"/>
      <c r="CK10" s="200"/>
      <c r="CL10" s="200"/>
      <c r="CM10" s="200"/>
      <c r="CN10" s="200"/>
      <c r="CO10" s="200"/>
      <c r="CP10" s="200"/>
      <c r="CQ10" s="200"/>
      <c r="CR10" s="200"/>
      <c r="CS10" s="200"/>
      <c r="CT10" s="198">
        <f>CT13+CT16+CT19+CT20+CT21+CT24+CT26+CT29+CT30+CT34+CT35+CT36+CT37+CT38+CT39+CT42+CT43+CT46+CT47+CT51+CT54+CT55+CT58+CT59+CT61+CT64+CT68+CT71+CT72+CT75+CT76+CT79+CT80+CT83+CT86+CT92+CT96+CT97+CT98+CT99+CT100+CT101+CT104+CT107+CT108+CT109+CT112+CT113+CT114+CT117+CT118+CT119+CT120+CT121+CT122+CT123+CT124+CT125+CT126+CT127+CT128+CT131+CT134+CT138+CT139+CT140+CT141+CT144+CT149+CT152+CT155+CT158+CT159+CT160+CT161+CT164+CT167+CT168+CT169+CT172+CT174+CT179+CT180+CT183+CT184+CT186+CT187</f>
        <v>0</v>
      </c>
      <c r="CU10" s="200">
        <f>CU13+CU16+CU19+CU20+CU21+CU24+CU26+CU29+CU30+CU34+CU35+CU36+CU37+CU38+CU39+CU42+CU43+CU46+CU47+CU51+CU54+CU55+CU58+CU59+CU61+CU64+CU68+CU71+CU72+CU75+CU76+CU79+CU80+CU83+CU86+CU92+CU96+CU97+CU98+CU99+CU100+CU101+CU104+CU107+CU108+CU109+CU112+CU113+CU114+CU117+CU118+CU119+CU120+CU121+CU122+CU123+CU124+CU125+CU126+CU127+CU128+CU131+CU134+CU138+CU139+CU140+CU141+CU144+CU149+CU152+CU155+CU158+CU159+CU160+CU161+CU164+CU167+CU168+CU169+CU172+CU174+CU179+CU180+CU183+CU184+CU186+CU187</f>
        <v>0</v>
      </c>
      <c r="CV10" s="200"/>
      <c r="CW10" s="200">
        <f>CW13+CW16+CW19+CW20+CW21+CW24+CW26+CW29+CW30+CW34+CW35+CW36+CW37+CW38+CW39+CW42+CW43+CW46+CW47+CW51+CW54+CW55+CW58+CW59+CW61+CW64+CW68+CW71+CW72+CW75+CW76+CW79+CW80+CW83+CW86+CW92+CW96+CW97+CW98+CW99+CW100+CW101+CW104+CW107+CW108+CW109+CW112+CW113+CW114+CW117+CW118+CW119+CW120+CW121+CW122+CW123+CW124+CW125+CW126+CW127+CW128+CW131+CW134+CW138+CW139+CW140+CW141+CW144+CW149+CW152+CW155+CW158+CW159+CW160+CW161+CW164+CW167+CW168+CW169+CW172+CW174+CW179+CW180+CW183+CW184+CW186+CW187</f>
        <v>0</v>
      </c>
      <c r="CX10" s="200">
        <f>CX13+CX16+CX19+CX20+CX21+CX24+CX26+CX29+CX30+CX34+CX35+CX36+CX37+CX38+CX39+CX42+CX43+CX46+CX47+CX51+CX54+CX55+CX58+CX59+CX61+CX64+CX68+CX71+CX72+CX75+CX76+CX79+CX80+CX83+CX86+CX92+CX96+CX97+CX98+CX99+CX100+CX101+CX104+CX107+CX108+CX109+CX112+CX113+CX114+CX117+CX118+CX119+CX120+CX121+CX122+CX123+CX124+CX125+CX126+CX127+CX128+CX131+CX134+CX138+CX139+CX140+CX141+CX144+CX149+CX152+CX155+CX158+CX159+CX160+CX161+CX164+CX167+CX168+CX169+CX172+CX174+CX179+CX180+CX183+CX184+CX186+CX187</f>
        <v>0</v>
      </c>
      <c r="CY10" s="198"/>
      <c r="CZ10" s="200"/>
      <c r="DA10" s="200"/>
      <c r="DB10" s="200"/>
      <c r="DC10" s="198">
        <f>DC13+DC16+DC19+DC20+DC21+DC24+DC26+DC29+DC30+DC34+DC35+DC36+DC37+DC38+DC39+DC42+DC43+DC46+DC47+DC51+DC54+DC55+DC58+DC59+DC61+DC64+DC68+DC71+DC72+DC75+DC76+DC79+DC80+DC83+DC86+DC92+DC96+DC97+DC98+DC99+DC100+DC101+DC104+DC107+DC108+DC109+DC112+DC113+DC114+DC117+DC118+DC119+DC120+DC121+DC122+DC123+DC124+DC125+DC126+DC127+DC128+DC131+DC134+DC138+DC139+DC140+DC141+DC144+DC149+DC152+DC155+DC158+DC159+DC160+DC161+DC164+DC167+DC168+DC169+DC172+DC174+DC179+DC180+DC183+DC184+DC186+DC187</f>
        <v>0</v>
      </c>
      <c r="DD10" s="200">
        <f>DD13+DD16+DD19+DD20+DD21+DD24+DD26+DD29+DD30+DD34+DD35+DD36+DD37+DD38+DD39+DD42+DD43+DD46+DD47+DD51+DD54+DD55+DD58+DD59+DD61+DD64+DD68+DD71+DD72+DD75+DD76+DD79+DD80+DD83+DD86+DD92+DD96+DD97+DD98+DD99+DD100+DD101+DD104+DD107+DD108+DD109+DD112+DD113+DD114+DD117+DD118+DD119+DD120+DD121+DD122+DD123+DD124+DD125+DD126+DD127+DD128+DD131+DD134+DD138+DD139+DD140+DD141+DD144+DD149+DD152+DD155+DD158+DD159+DD160+DD161+DD164+DD167+DD168+DD169+DD172+DD174+DD179+DD180+DD183+DD184+DD186+DD187</f>
        <v>0</v>
      </c>
      <c r="DE10" s="200"/>
      <c r="DF10" s="200"/>
      <c r="DG10" s="200"/>
      <c r="DH10" s="200"/>
      <c r="DI10" s="198">
        <f>DI13+DI16+DI19+DI20+DI21+DI24+DI26+DI29+DI30+DI34+DI35+DI36+DI37+DI38+DI39+DI42+DI43+DI46+DI47+DI51+DI54+DI55+DI58+DI59+DI61+DI64+DI68+DI71+DI72+DI75+DI76+DI79+DI80+DI83+DI86+DI92+DI96+DI97+DI98+DI99+DI100+DI101+DI104+DI107+DI108+DI109+DI112+DI113+DI114+DI117+DI118+DI119+DI120+DI121+DI122+DI123+DI124+DI125+DI126+DI127+DI128+DI131+DI134+DI138+DI139+DI140+DI141+DI144+DI149+DI152+DI155+DI158+DI159+DI160+DI161+DI164+DI167+DI168+DI169+DI172+DI174+DI179+DI180+DI183+DI184+DI186+DI187</f>
        <v>0</v>
      </c>
      <c r="DJ10" s="200">
        <f>DJ13+DJ16+DJ19+DJ20+DJ21+DJ24+DJ26+DJ29+DJ30+DJ34+DJ35+DJ36+DJ37+DJ38+DJ39+DJ42+DJ43+DJ46+DJ47+DJ51+DJ54+DJ55+DJ58+DJ59+DJ61+DJ64+DJ68+DJ71+DJ72+DJ75+DJ76+DJ79+DJ80+DJ83+DJ86+DJ92+DJ96+DJ97+DJ98+DJ99+DJ100+DJ101+DJ104+DJ107+DJ108+DJ109+DJ112+DJ113+DJ114+DJ117+DJ118+DJ119+DJ120+DJ121+DJ122+DJ123+DJ124+DJ125+DJ126+DJ127+DJ128+DJ131+DJ134+DJ138+DJ139+DJ140+DJ141+DJ144+DJ149+DJ152+DJ155+DJ158+DJ159+DJ160+DJ161+DJ164+DJ167+DJ168+DJ169+DJ172+DJ174+DJ179+DJ180+DJ183+DJ184+DJ186+DJ187</f>
        <v>0</v>
      </c>
      <c r="DK10" s="200"/>
      <c r="DL10" s="200"/>
      <c r="DM10" s="200"/>
      <c r="DN10" s="200"/>
      <c r="DO10" s="198">
        <f>DO13+DO16+DO19+DO20+DO21+DO24+DO26+DO29+DO30+DO34+DO35+DO36+DO37+DO38+DO39+DO42+DO43+DO46+DO47+DO51+DO54+DO55+DO58+DO59+DO61+DO64+DO68+DO71+DO72+DO75+DO76+DO79+DO80+DO83+DO86+DO92+DO96+DO97+DO98+DO99+DO100+DO101+DO104+DO107+DO108+DO109+DO112+DO113+DO114+DO117+DO118+DO119+DO120+DO121+DO122+DO123+DO124+DO125+DO126+DO127+DO128+DO131+DO134+DO138+DO139+DO140+DO141+DO144+DO149+DO152+DO155+DO158+DO159+DO160+DO161+DO164+DO167+DO168+DO169+DO172+DO174+DO179+DO180+DO183+DO184+DO186+DO187</f>
        <v>0</v>
      </c>
      <c r="DP10" s="200">
        <f>DP13+DP16+DP19+DP20+DP21+DP24+DP26+DP29+DP30+DP34+DP35+DP36+DP37+DP38+DP39+DP42+DP43+DP46+DP47+DP51+DP54+DP55+DP58+DP59+DP61+DP64+DP68+DP71+DP72+DP75+DP76+DP79+DP80+DP83+DP86+DP92+DP96+DP97+DP98+DP99+DP100+DP101+DP104+DP107+DP108+DP109+DP112+DP113+DP114+DP117+DP118+DP119+DP120+DP121+DP122+DP123+DP124+DP125+DP126+DP127+DP128+DP131+DP134+DP138+DP139+DP140+DP141+DP144+DP149+DP152+DP155+DP158+DP159+DP160+DP161+DP164+DP167+DP168+DP169+DP172+DP174+DP179+DP180+DP183+DP184+DP186+DP187</f>
        <v>0</v>
      </c>
      <c r="DQ10" s="200"/>
      <c r="DR10" s="198">
        <f>DR13+DR16+DR19+DR20+DR21+DR24+DR26+DR29+DR30+DR34+DR35+DR36+DR37+DR38+DR39+DR42+DR43+DR46+DR47+DR51+DR54+DR55+DR58+DR59+DR61+DR64+DR68+DR71+DR72+DR75+DR76+DR79+DR80+DR83+DR86+DR92+DR96+DR97+DR98+DR99+DR100+DR101+DR104+DR107+DR108+DR109+DR112+DR113+DR114+DR117+DR118+DR119+DR120+DR121+DR122+DR123+DR124+DR125+DR126+DR127+DR128+DR131+DR134+DR138+DR139+DR140+DR141+DR144+DR149+DR152+DR155+DR158+DR159+DR160+DR161+DR164+DR167+DR168+DR169+DR172+DR174+DR179+DR180+DR183+DR184+DR186+DR187</f>
        <v>10000</v>
      </c>
      <c r="DS10" s="200">
        <f>DS13+DS16+DS19+DS20+DS21+DS24+DS26+DS29+DS30+DS34+DS35+DS36+DS37+DS38+DS39+DS42+DS43+DS46+DS47+DS51+DS54+DS55+DS58+DS59+DS61+DS64+DS68+DS71+DS72+DS75+DS76+DS79+DS80+DS83+DS86+DS92+DS96+DS97+DS98+DS99+DS100+DS101+DS104+DS107+DS108+DS109+DS112+DS113+DS114+DS117+DS118+DS119+DS120+DS121+DS122+DS123+DS124+DS125+DS126+DS127+DS128+DS131+DS134+DS138+DS139+DS140+DS141+DS144+DS149+DS152+DS155+DS158+DS159+DS160+DS161+DS164+DS167+DS168+DS169+DS172+DS174+DS179+DS180+DS183+DS184+DS186+DS187</f>
        <v>1558.297</v>
      </c>
      <c r="DT10" s="198">
        <f t="shared" ref="DT9:DT10" si="27">DS10/DR10*100</f>
        <v>15.582970000000001</v>
      </c>
      <c r="DU10" s="198">
        <f>DU13+DU16+DU19+DU20+DU21+DU24+DU26+DU29+DU30+DU34+DU35+DU36+DU37+DU38+DU39+DU42+DU43+DU46+DU47+DU51+DU54+DU55+DU58+DU59+DU61+DU64+DU68+DU71+DU72+DU75+DU76+DU79+DU80+DU83+DU86+DU92+DU96+DU97+DU98+DU99+DU100+DU101+DU104+DU107+DU108+DU109+DU112+DU113+DU114+DU117+DU118+DU119+DU120+DU121+DU122+DU123+DU124+DU125+DU126+DU127+DU128+DU131+DU134+DU138+DU139+DU140+DU141+DU144+DU149+DU152+DU155+DU158+DU159+DU160+DU161+DU164+DU167+DU168+DU169+DU172+DU174+DU179+DU180+DU183+DU184+DU186+DU187</f>
        <v>0</v>
      </c>
      <c r="DV10" s="200">
        <f>DV13+DV16+DV19+DV20+DV21+DV24+DV26+DV29+DV30+DV34+DV35+DV36+DV37+DV38+DV39+DV42+DV43+DV46+DV47+DV51+DV54+DV55+DV58+DV59+DV61+DV64+DV68+DV71+DV72+DV75+DV76+DV79+DV80+DV83+DV86+DV92+DV96+DV97+DV98+DV99+DV100+DV101+DV104+DV107+DV108+DV109+DV112+DV113+DV114+DV117+DV118+DV119+DV120+DV121+DV122+DV123+DV124+DV125+DV126+DV127+DV128+DV131+DV134+DV138+DV139+DV140+DV141+DV144+DV149+DV152+DV155+DV158+DV159+DV160+DV161+DV164+DV167+DV168+DV169+DV172+DV174+DV179+DV180+DV183+DV184+DV186+DV187</f>
        <v>0</v>
      </c>
      <c r="DW10" s="200"/>
      <c r="DX10" s="198">
        <f>DX13+DX16+DX19+DX20+DX21+DX24+DX26+DX29+DX30+DX34+DX35+DX36+DX37+DX38+DX39+DX42+DX43+DX46+DX47+DX51+DX54+DX55+DX58+DX59+DX61+DX64+DX68+DX71+DX72+DX75+DX76+DX79+DX80+DX83+DX86+DX92+DX96+DX97+DX98+DX99+DX100+DX101+DX104+DX107+DX108+DX109+DX112+DX113+DX114+DX117+DX118+DX119+DX120+DX121+DX122+DX123+DX124+DX125+DX126+DX127+DX128+DX131+DX134+DX138+DX139+DX140+DX141+DX144+DX149+DX152+DX155+DX158+DX159+DX160+DX161+DX164+DX167+DX168+DX169+DX172+DX174+DX179+DX180+DX183+DX184+DX186+DX187</f>
        <v>0</v>
      </c>
      <c r="DY10" s="200">
        <f>DY13+DY16+DY19+DY20+DY21+DY24+DY26+DY29+DY30+DY34+DY35+DY36+DY37+DY38+DY39+DY42+DY43+DY46+DY47+DY51+DY54+DY55+DY58+DY59+DY61+DY64+DY68+DY71+DY72+DY75+DY76+DY79+DY80+DY83+DY86+DY92+DY96+DY97+DY98+DY99+DY100+DY101+DY104+DY107+DY108+DY109+DY112+DY113+DY114+DY117+DY118+DY119+DY120+DY121+DY122+DY123+DY124+DY125+DY126+DY127+DY128+DY131+DY134+DY138+DY139+DY140+DY141+DY144+DY149+DY152+DY155+DY158+DY159+DY160+DY161+DY164+DY167+DY168+DY169+DY172+DY174+DY179+DY180+DY183+DY184+DY186+DY187</f>
        <v>0</v>
      </c>
      <c r="DZ10" s="200"/>
      <c r="EA10" s="198">
        <f>EA13+EA16+EA19+EA20+EA21+EA24+EA26+EA29+EA30+EA34+EA35+EA36+EA37+EA38+EA39+EA42+EA43+EA46+EA47+EA51+EA54+EA55+EA58+EA59+EA61+EA64+EA68+EA71+EA72+EA75+EA76+EA79+EA80+EA83+EA86+EA92+EA96+EA97+EA98+EA99+EA100+EA101+EA104+EA107+EA108+EA109+EA112+EA113+EA114+EA117+EA118+EA119+EA120+EA121+EA122+EA123+EA124+EA125+EA126+EA127+EA128+EA131+EA134+EA138+EA139+EA140+EA141+EA144+EA149+EA152+EA155+EA158+EA159+EA160+EA161+EA164+EA167+EA168+EA169+EA172+EA174+EA179+EA180+EA183+EA184+EA186+EA187</f>
        <v>0</v>
      </c>
      <c r="EB10" s="200">
        <f>EB13+EB16+EB19+EB20+EB21+EB24+EB26+EB29+EB30+EB34+EB35+EB36+EB37+EB38+EB39+EB42+EB43+EB46+EB47+EB51+EB54+EB55+EB58+EB59+EB61+EB64+EB68+EB71+EB72+EB75+EB76+EB79+EB80+EB83+EB86+EB92+EB96+EB97+EB98+EB99+EB100+EB101+EB104+EB107+EB108+EB109+EB112+EB113+EB114+EB117+EB118+EB119+EB120+EB121+EB122+EB123+EB124+EB125+EB126+EB127+EB128+EB131+EB134+EB138+EB139+EB140+EB141+EB144+EB149+EB152+EB155+EB158+EB159+EB160+EB161+EB164+EB167+EB168+EB169+EB172+EB174+EB179+EB180+EB183+EB184+EB186+EB187</f>
        <v>0</v>
      </c>
      <c r="EC10" s="200"/>
      <c r="ED10" s="198">
        <f>ED13+ED16+ED19+ED20+ED21+ED24+ED26+ED29+ED30+ED34+ED35+ED36+ED37+ED38+ED39+ED42+ED43+ED46+ED47+ED51+ED54+ED55+ED58+ED59+ED61+ED64+ED68+ED71+ED72+ED75+ED76+ED79+ED80+ED83+ED86+ED92+ED96+ED97+ED98+ED99+ED100+ED101+ED104+ED107+ED108+ED109+ED112+ED113+ED114+ED117+ED118+ED119+ED120+ED121+ED122+ED123+ED124+ED125+ED126+ED127+ED128+ED131+ED134+ED138+ED139+ED140+ED141+ED144+ED149+ED152+ED155+ED158+ED159+ED160+ED161+ED164+ED167+ED168+ED169+ED172+ED174+ED179+ED180+ED183+ED184+ED186+ED187</f>
        <v>0</v>
      </c>
      <c r="EE10" s="200">
        <f>EE13+EE16+EE19+EE20+EE21+EE24+EE26+EE29+EE30+EE34+EE35+EE36+EE37+EE38+EE39+EE42+EE43+EE46+EE47+EE51+EE54+EE55+EE58+EE59+EE61+EE64+EE68+EE71+EE72+EE75+EE76+EE79+EE80+EE83+EE86+EE92+EE96+EE97+EE98+EE99+EE100+EE101+EE104+EE107+EE108+EE109+EE112+EE113+EE114+EE117+EE118+EE119+EE120+EE121+EE122+EE123+EE124+EE125+EE126+EE127+EE128+EE131+EE134+EE138+EE139+EE140+EE141+EE144+EE149+EE152+EE155+EE158+EE159+EE160+EE161+EE164+EE167+EE168+EE169+EE172+EE174+EE179+EE180+EE183+EE184+EE186+EE187</f>
        <v>0</v>
      </c>
      <c r="EF10" s="200"/>
      <c r="EG10" s="198">
        <f>EG13+EG16+EG19+EG20+EG21+EG24+EG26+EG29+EG30+EG34+EG35+EG36+EG37+EG38+EG39+EG42+EG43+EG46+EG47+EG51+EG54+EG55+EG58+EG59+EG61+EG64+EG68+EG71+EG72+EG75+EG76+EG79+EG80+EG83+EG86+EG92+EG96+EG97+EG98+EG99+EG100+EG101+EG104+EG107+EG108+EG109+EG112+EG113+EG114+EG117+EG118+EG119+EG120+EG121+EG122+EG123+EG124+EG125+EG126+EG127+EG128+EG131+EG134+EG138+EG139+EG140+EG141+EG144+EG149+EG152+EG155+EG158+EG159+EG160+EG161+EG164+EG167+EG168+EG169+EG172+EG174+EG179+EG180+EG183+EG184+EG186+EG187</f>
        <v>615</v>
      </c>
      <c r="EH10" s="200">
        <f>EH13+EH16+EH19+EH20+EH21+EH24+EH26+EH29+EH30+EH34+EH35+EH36+EH37+EH38+EH39+EH42+EH43+EH46+EH47+EH51+EH54+EH55+EH58+EH59+EH61+EH64+EH68+EH71+EH72+EH75+EH76+EH79+EH80+EH83+EH86+EH92+EH96+EH97+EH98+EH99+EH100+EH101+EH104+EH107+EH108+EH109+EH112+EH113+EH114+EH117+EH118+EH119+EH120+EH121+EH122+EH123+EH124+EH125+EH126+EH127+EH128+EH131+EH134+EH138+EH139+EH140+EH141+EH144+EH149+EH152+EH155+EH158+EH159+EH160+EH161+EH164+EH167+EH168+EH169+EH172+EH174+EH179+EH180+EH183+EH184+EH186+EH187</f>
        <v>615</v>
      </c>
      <c r="EI10" s="200">
        <f t="shared" ref="EI10" si="28">EH10/EG10*100</f>
        <v>100</v>
      </c>
      <c r="EJ10" s="198">
        <f>EJ13+EJ16+EJ19+EJ20+EJ21+EJ24+EJ26+EJ29+EJ30+EJ34+EJ35+EJ36+EJ37+EJ38+EJ39+EJ42+EJ43+EJ46+EJ47+EJ51+EJ54+EJ55+EJ58+EJ59+EJ61+EJ64+EJ68+EJ71+EJ72+EJ75+EJ76+EJ79+EJ80+EJ83+EJ86+EJ92+EJ96+EJ97+EJ98+EJ99+EJ100+EJ101+EJ104+EJ107+EJ108+EJ109+EJ112+EJ113+EJ114+EJ117+EJ118+EJ119+EJ120+EJ121+EJ122+EJ123+EJ124+EJ125+EJ126+EJ127+EJ128+EJ131+EJ134+EJ138+EJ139+EJ140+EJ141+EJ144+EJ149+EJ152+EJ155+EJ158+EJ159+EJ160+EJ161+EJ164+EJ167+EJ168+EJ169+EJ172+EJ174+EJ179+EJ180+EJ183+EJ184+EJ186+EJ187</f>
        <v>0</v>
      </c>
      <c r="EK10" s="200">
        <f>EK13+EK16+EK19+EK20+EK21+EK24+EK26+EK29+EK30+EK34+EK35+EK36+EK37+EK38+EK39+EK42+EK43+EK46+EK47+EK51+EK54+EK55+EK58+EK59+EK61+EK64+EK68+EK71+EK72+EK75+EK76+EK79+EK80+EK83+EK86+EK92+EK96+EK97+EK98+EK99+EK100+EK101+EK104+EK107+EK108+EK109+EK112+EK113+EK114+EK117+EK118+EK119+EK120+EK121+EK122+EK123+EK124+EK125+EK126+EK127+EK128+EK131+EK134+EK138+EK139+EK140+EK141+EK144+EK149+EK152+EK155+EK158+EK159+EK160+EK161+EK164+EK167+EK168+EK169+EK172+EK174+EK179+EK180+EK183+EK184+EK186+EK187</f>
        <v>0</v>
      </c>
      <c r="EL10" s="200"/>
      <c r="EM10" s="198">
        <f>EM13+EM16+EM19+EM20+EM21+EM24+EM26+EM29+EM30+EM34+EM35+EM36+EM37+EM38+EM39+EM42+EM43+EM46+EM47+EM51+EM54+EM55+EM58+EM59+EM60+EM61+EM64+EM68+EM71+EM72+EM75+EM76+EM79+EM80+EM83+EM86+EM90+EM91+EM92+EM93+EM96+EM97+EM98+EM99+EM100+EM101+EM104+EM107+EM108+EM109+EM112+EM113+EM114+EM117+EM118+EM119+EM120+EM121+EM122+EM123+EM124+EM125+EM126+EM127+EM128+EM131+EM134+EM138+EM139+EM140+EM141+EM144+EM145+EM146+EM149+EM152+EM155+EM158+EM159+EM160+EM161+EM164+EM167+EM168+EM169+EM172+EM174+EM175+EM176+EM179+EM180+EM183+EM184+EM186+EM187</f>
        <v>52187.850999999988</v>
      </c>
      <c r="EN10" s="198">
        <f>EN13+EN16+EN19+EN20+EN21+EN24+EN26+EN29+EN30+EN34+EN35+EN36+EN37+EN38+EN39+EN42+EN43+EN46+EN47+EN51+EN54+EN55+EN58+EN59+EN60+EN61+EN64+EN68+EN71+EN72+EN75+EN76+EN79+EN80+EN83+EN86+EN90+EN91+EN92+EN93+EN96+EN97+EN98+EN99+EN100+EN101+EN104+EN107+EN108+EN109+EN112+EN113+EN114+EN117+EN118+EN119+EN120+EN121+EN122+EN123+EN124+EN125+EN126+EN127+EN128+EN131+EN134+EN138+EN139+EN140+EN141+EN144+EN145+EN146+EN149+EN152+EN155+EN158+EN159+EN160+EN161+EN164+EN167+EN168+EN169+EN172+EN174+EN175+EN176+EN179+EN180+EN183+EN184+EN186+EN187</f>
        <v>33516.664720000001</v>
      </c>
      <c r="EO10" s="198">
        <f t="shared" ref="EO10" si="29">EN10/EM10*100</f>
        <v>64.2231172155374</v>
      </c>
      <c r="EP10" s="198">
        <f>EP13+EP16+EP19+EP20+EP21+EP24+EP26+EP29+EP30+EP34+EP35+EP36+EP37+EP38+EP39+EP42+EP43+EP46+EP47+EP51+EP54+EP55+EP58+EP59+EP61+EP64+EP68+EP71+EP72+EP75+EP76+EP79+EP80+EP83+EP86+EP92+EP96+EP97+EP98+EP99+EP100+EP101+EP104+EP107+EP108+EP109+EP112+EP113+EP114+EP117+EP118+EP119+EP120+EP121+EP122+EP123+EP124+EP125+EP126+EP127+EP128+EP131+EP134+EP138+EP139+EP140+EP141+EP144+EP149+EP152+EP155+EP158+EP159+EP160+EP161+EP164+EP167+EP168+EP169+EP172+EP174+EP179+EP180+EP183+EP184+EP186+EP187</f>
        <v>0</v>
      </c>
      <c r="EQ10" s="200">
        <f>EQ13+EQ16+EQ19+EQ20+EQ21+EQ24+EQ26+EQ29+EQ30+EQ34+EQ35+EQ36+EQ37+EQ38+EQ39+EQ42+EQ43+EQ46+EQ47+EQ51+EQ54+EQ55+EQ58+EQ59+EQ61+EQ64+EQ68+EQ71+EQ72+EQ75+EQ76+EQ79+EQ80+EQ83+EQ86+EQ92+EQ96+EQ97+EQ98+EQ99+EQ100+EQ101+EQ104+EQ107+EQ108+EQ109+EQ112+EQ113+EQ114+EQ117+EQ118+EQ119+EQ120+EQ121+EQ122+EQ123+EQ124+EQ125+EQ126+EQ127+EQ128+EQ131+EQ134+EQ138+EQ139+EQ140+EQ141+EQ144+EQ149+EQ152+EQ155+EQ158+EQ159+EQ160+EQ161+EQ164+EQ167+EQ168+EQ169+EQ172+EQ174+EQ179+EQ180+EQ183+EQ184+EQ186+EQ187</f>
        <v>0</v>
      </c>
      <c r="ER10" s="200"/>
      <c r="ES10" s="198">
        <f>ES13+ES16+ES19+ES20+ES21+ES24+ES26+ES29+ES30+ES34+ES35+ES36+ES37+ES38+ES39+ES42+ES43+ES46+ES47+ES51+ES54+ES55+ES58+ES59+ES61+ES64+ES68+ES71+ES72+ES75+ES76+ES79+ES80+ES83+ES86+ES92+ES96+ES97+ES98+ES99+ES100+ES101+ES104+ES107+ES108+ES109+ES112+ES113+ES114+ES117+ES118+ES119+ES120+ES121+ES122+ES123+ES124+ES125+ES126+ES127+ES128+ES131+ES134+ES138+ES139+ES140+ES141+ES144+ES149+ES152+ES155+ES158+ES159+ES160+ES161+ES164+ES167+ES168+ES169+ES172+ES174+ES179+ES180+ES183+ES184+ES186+ES187</f>
        <v>0</v>
      </c>
      <c r="ET10" s="200">
        <f>ET13+ET16+ET19+ET20+ET21+ET24+ET26+ET29+ET30+ET34+ET35+ET36+ET37+ET38+ET39+ET42+ET43+ET46+ET47+ET51+ET54+ET55+ET58+ET59+ET61+ET64+ET68+ET71+ET72+ET75+ET76+ET79+ET80+ET83+ET86+ET92+ET96+ET97+ET98+ET99+ET100+ET101+ET104+ET107+ET108+ET109+ET112+ET113+ET114+ET117+ET118+ET119+ET120+ET121+ET122+ET123+ET124+ET125+ET126+ET127+ET128+ET131+ET134+ET138+ET139+ET140+ET141+ET144+ET149+ET152+ET155+ET158+ET159+ET160+ET161+ET164+ET167+ET168+ET169+ET172+ET174+ET179+ET180+ET183+ET184+ET186+ET187</f>
        <v>0</v>
      </c>
      <c r="EU10" s="200"/>
      <c r="EV10" s="198">
        <f>EV13+EV16+EV19+EV20+EV21+EV24+EV26+EV29+EV30+EV34+EV35+EV36+EV37+EV38+EV39+EV42+EV43+EV46+EV47+EV51+EV54+EV55+EV58+EV59+EV61+EV64+EV68+EV71+EV72+EV75+EV76+EV79+EV80+EV83+EV86+EV92+EV96+EV97+EV98+EV99+EV100+EV101+EV104+EV107+EV108+EV109+EV112+EV113+EV114+EV117+EV118+EV119+EV120+EV121+EV122+EV123+EV124+EV125+EV126+EV127+EV128+EV131+EV134+EV138+EV139+EV140+EV141+EV144+EV149+EV152+EV155+EV158+EV159+EV160+EV161+EV164+EV167+EV168+EV169+EV172+EV174+EV179+EV180+EV183+EV184+EV186+EV187</f>
        <v>0</v>
      </c>
      <c r="EW10" s="200">
        <f>EW13+EW16+EW19+EW20+EW21+EW24+EW26+EW29+EW30+EW34+EW35+EW36+EW37+EW38+EW39+EW42+EW43+EW46+EW47+EW51+EW54+EW55+EW58+EW59+EW61+EW64+EW68+EW71+EW72+EW75+EW76+EW79+EW80+EW83+EW86+EW92+EW96+EW97+EW98+EW99+EW100+EW101+EW104+EW107+EW108+EW109+EW112+EW113+EW114+EW117+EW118+EW119+EW120+EW121+EW122+EW123+EW124+EW125+EW126+EW127+EW128+EW131+EW134+EW138+EW139+EW140+EW141+EW144+EW149+EW152+EW155+EW158+EW159+EW160+EW161+EW164+EW167+EW168+EW169+EW172+EW174+EW179+EW180+EW183+EW184+EW186+EW187</f>
        <v>0</v>
      </c>
      <c r="EX10" s="200"/>
      <c r="EY10" s="198">
        <f>EY13+EY16+EY19+EY20+EY21+EY24+EY26+EY29+EY30+EY34+EY35+EY36+EY37+EY38+EY39+EY42+EY43+EY46+EY47+EY51+EY54+EY55+EY58+EY59+EY61+EY64+EY68+EY71+EY72+EY75+EY76+EY79+EY80+EY83+EY86+EY92+EY96+EY97+EY98+EY99+EY100+EY101+EY104+EY107+EY108+EY109+EY112+EY113+EY114+EY117+EY118+EY119+EY120+EY121+EY122+EY123+EY124+EY125+EY126+EY127+EY128+EY131+EY134+EY138+EY139+EY140+EY141+EY144+EY149+EY152+EY155+EY158+EY159+EY160+EY161+EY164+EY167+EY168+EY169+EY172+EY174+EY179+EY180+EY183+EY184+EY186+EY187</f>
        <v>1225</v>
      </c>
      <c r="EZ10" s="200">
        <f>EZ13+EZ16+EZ19+EZ20+EZ21+EZ24+EZ26+EZ29+EZ30+EZ34+EZ35+EZ36+EZ37+EZ38+EZ39+EZ42+EZ43+EZ46+EZ47+EZ51+EZ54+EZ55+EZ58+EZ59+EZ61+EZ64+EZ68+EZ71+EZ72+EZ75+EZ76+EZ79+EZ80+EZ83+EZ86+EZ92+EZ96+EZ97+EZ98+EZ99+EZ100+EZ101+EZ104+EZ107+EZ108+EZ109+EZ112+EZ113+EZ114+EZ117+EZ118+EZ119+EZ120+EZ121+EZ122+EZ123+EZ124+EZ125+EZ126+EZ127+EZ128+EZ131+EZ134+EZ138+EZ139+EZ140+EZ141+EZ144+EZ149+EZ152+EZ155+EZ158+EZ159+EZ160+EZ161+EZ164+EZ167+EZ168+EZ169+EZ172+EZ174+EZ179+EZ180+EZ183+EZ184+EZ186+EZ187</f>
        <v>1175</v>
      </c>
      <c r="FA10" s="198">
        <f>EZ10/EY10*100</f>
        <v>95.918367346938766</v>
      </c>
      <c r="FB10" s="200"/>
      <c r="FC10" s="200"/>
      <c r="FD10" s="200"/>
      <c r="FE10" s="198">
        <f>FE13+FE16+FE19+FE20+FE21+FE24+FE26+FE29+FE30+FE34+FE35+FE36+FE37+FE38+FE39+FE42+FE43+FE46+FE47+FE51+FE54+FE55+FE58+FE59+FE61+FE64+FE68+FE71+FE72+FE75+FE76+FE79+FE80+FE83+FE86+FE92+FE96+FE97+FE98+FE99+FE100+FE101+FE104+FE107+FE108+FE109+FE112+FE113+FE114+FE117+FE118+FE119+FE120+FE121+FE122+FE123+FE124+FE125+FE126+FE127+FE128+FE131+FE134+FE138+FE139+FE140+FE141+FE144+FE149+FE152+FE155+FE158+FE159+FE160+FE161+FE164+FE167+FE168+FE169+FE172+FE174+FE179+FE180+FE183+FE184+FE186+FE187</f>
        <v>0</v>
      </c>
      <c r="FF10" s="200">
        <f>FF13+FF16+FF19+FF20+FF21+FF24+FF26+FF29+FF30+FF34+FF35+FF36+FF37+FF38+FF39+FF42+FF43+FF46+FF47+FF51+FF54+FF55+FF58+FF59+FF61+FF64+FF68+FF71+FF72+FF75+FF76+FF79+FF80+FF83+FF86+FF92+FF96+FF97+FF98+FF99+FF100+FF101+FF104+FF107+FF108+FF109+FF112+FF113+FF114+FF117+FF118+FF119+FF120+FF121+FF122+FF123+FF124+FF125+FF126+FF127+FF128+FF131+FF134+FF138+FF139+FF140+FF141+FF144+FF149+FF152+FF155+FF158+FF159+FF160+FF161+FF164+FF167+FF168+FF169+FF172+FF174+FF179+FF180+FF183+FF184+FF186+FF187</f>
        <v>0</v>
      </c>
      <c r="FG10" s="198"/>
      <c r="FH10" s="198">
        <f>FH13+FH16+FH19+FH20+FH21+FH24+FH26+FH29+FH30+FH34+FH35+FH36+FH37+FH38+FH39+FH42+FH43+FH46+FH47+FH51+FH54+FH55+FH58+FH59+FH61+FH64+FH68+FH71+FH72+FH75+FH76+FH79+FH80+FH83+FH86+FH92+FH96+FH97+FH98+FH99+FH100+FH101+FH104+FH107+FH108+FH109+FH112+FH113+FH114+FH117+FH118+FH119+FH120+FH121+FH122+FH123+FH124+FH125+FH126+FH127+FH128+FH131+FH134+FH138+FH139+FH140+FH141+FH144+FH149+FH152+FH155+FH158+FH159+FH160+FH161+FH164+FH167+FH168+FH169+FH172+FH174+FH179+FH180+FH183+FH184+FH186+FH187</f>
        <v>0</v>
      </c>
      <c r="FI10" s="200">
        <f>FI13+FI16+FI19+FI20+FI21+FI24+FI26+FI29+FI30+FI34+FI35+FI36+FI37+FI38+FI39+FI42+FI43+FI46+FI47+FI51+FI54+FI55+FI58+FI59+FI61+FI64+FI68+FI71+FI72+FI75+FI76+FI79+FI80+FI83+FI86+FI92+FI96+FI97+FI98+FI99+FI100+FI101+FI104+FI107+FI108+FI109+FI112+FI113+FI114+FI117+FI118+FI119+FI120+FI121+FI122+FI123+FI124+FI125+FI126+FI127+FI128+FI131+FI134+FI138+FI139+FI140+FI141+FI144+FI149+FI152+FI155+FI158+FI159+FI160+FI161+FI164+FI167+FI168+FI169+FI172+FI174+FI179+FI180+FI183+FI184+FI186+FI187</f>
        <v>0</v>
      </c>
      <c r="FJ10" s="198"/>
      <c r="FK10" s="198"/>
      <c r="FL10" s="200"/>
      <c r="FM10" s="200"/>
      <c r="FN10" s="198">
        <f>FN13+FN16+FN19+FN20+FN21+FN24+FN26+FN29+FN30+FN34+FN35+FN36+FN37+FN38+FN39+FN42+FN43+FN46+FN47+FN51+FN54+FN55+FN58+FN59+FN61+FN64+FN68+FN71+FN72+FN75+FN76+FN79+FN80+FN83+FN86+FN92+FN96+FN97+FN98+FN99+FN100+FN101+FN104+FN107+FN108+FN109+FN112+FN113+FN114+FN117+FN118+FN119+FN120+FN121+FN122+FN123+FN124+FN125+FN126+FN127+FN128+FN131+FN134+FN135+FN138+FN139+FN140+FN141+FN144+FN149+FN152+FN155+FN158+FN159+FN160+FN161+FN164+FN167+FN168+FN169+FN172+FN174+FN179+FN180+FN183+FN184+FN186+FN187</f>
        <v>223500</v>
      </c>
      <c r="FO10" s="198">
        <f>FO13+FO16+FO19+FO20+FO21+FO24+FO26+FO29+FO30+FO34+FO35+FO36+FO37+FO38+FO39+FO42+FO43+FO46+FO47+FO51+FO54+FO55+FO58+FO59+FO61+FO64+FO68+FO71+FO72+FO75+FO76+FO79+FO80+FO83+FO86+FO92+FO96+FO97+FO98+FO99+FO100+FO101+FO104+FO107+FO108+FO109+FO112+FO113+FO114+FO117+FO118+FO119+FO120+FO121+FO122+FO123+FO124+FO125+FO126+FO127+FO128+FO131+FO134+FO135+FO138+FO139+FO140+FO141+FO144+FO149+FO152+FO155+FO158+FO159+FO160+FO161+FO164+FO167+FO168+FO169+FO172+FO174+FO179+FO180+FO183+FO184+FO186+FO187</f>
        <v>19158.383280000002</v>
      </c>
      <c r="FP10" s="198">
        <f t="shared" ref="FP9:FP10" si="30">FO10/FN10*100</f>
        <v>8.5719835704697989</v>
      </c>
      <c r="FQ10" s="198">
        <f>FQ13+FQ16+FQ19+FQ20+FQ21+FQ24+FQ26+FQ29+FQ30+FQ34+FQ35+FQ36+FQ37+FQ38+FQ39+FQ42+FQ43+FQ46+FQ47+FQ51+FQ54+FQ55+FQ58+FQ59+FQ61+FQ64+FQ68+FQ71+FQ72+FQ75+FQ76+FQ79+FQ80+FQ83+FQ86+FQ92+FQ96+FQ97+FQ98+FQ99+FQ100+FQ101+FQ104+FQ107+FQ108+FQ109+FQ112+FQ113+FQ114+FQ117+FQ118+FQ119+FQ120+FQ121+FQ122+FQ123+FQ124+FQ125+FQ126+FQ127+FQ128+FQ131+FQ134+FQ138+FQ139+FQ140+FQ141+FQ144+FQ149+FQ152+FQ155+FQ158+FQ159+FQ160+FQ161+FQ164+FQ167+FQ168+FQ169+FQ172+FQ174+FQ179+FQ180+FQ183+FQ184+FQ186+FQ187</f>
        <v>0</v>
      </c>
      <c r="FR10" s="200">
        <f>FR13+FR16+FR19+FR20+FR21+FR24+FR26+FR29+FR30+FR34+FR35+FR36+FR37+FR38+FR39+FR42+FR43+FR46+FR47+FR51+FR54+FR55+FR58+FR59+FR61+FR64+FR68+FR71+FR72+FR75+FR76+FR79+FR80+FR83+FR86+FR92+FR96+FR97+FR98+FR99+FR100+FR101+FR104+FR107+FR108+FR109+FR112+FR113+FR114+FR117+FR118+FR119+FR120+FR121+FR122+FR123+FR124+FR125+FR126+FR127+FR128+FR131+FR134+FR138+FR139+FR140+FR141+FR144+FR149+FR152+FR155+FR158+FR159+FR160+FR161+FR164+FR167+FR168+FR169+FR172+FR174+FR179+FR180+FR183+FR184+FR186+FR187</f>
        <v>0</v>
      </c>
      <c r="FS10" s="198"/>
      <c r="FT10" s="198">
        <f>FT13+FT16+FT19+FT20+FT21+FT24+FT26+FT29+FT30+FT34+FT35+FT36+FT37+FT38+FT39+FT42+FT43+FT46+FT47+FT51+FT54+FT55+FT58+FT59+FT61+FT64+FT68+FT71+FT72+FT75+FT76+FT79+FT80+FT83+FT86+FT92+FT96+FT97+FT98+FT99+FT100+FT101+FT104+FT107+FT108+FT109+FT112+FT113+FT114+FT117+FT118+FT119+FT120+FT121+FT122+FT123+FT124+FT125+FT126+FT127+FT128+FT131+FT134+FT138+FT139+FT140+FT141+FT144+FT149+FT152+FT155+FT158+FT159+FT160+FT161+FT164+FT167+FT168+FT169+FT172+FT174+FT179+FT180+FT183+FT184+FT186+FT187</f>
        <v>0</v>
      </c>
      <c r="FU10" s="200">
        <f>FU13+FU16+FU19+FU20+FU21+FU24+FU26+FU29+FU30+FU34+FU35+FU36+FU37+FU38+FU39+FU42+FU43+FU46+FU47+FU51+FU54+FU55+FU58+FU59+FU61+FU64+FU68+FU71+FU72+FU75+FU76+FU79+FU80+FU83+FU86+FU92+FU96+FU97+FU98+FU99+FU100+FU101+FU104+FU107+FU108+FU109+FU112+FU113+FU114+FU117+FU118+FU119+FU120+FU121+FU122+FU123+FU124+FU125+FU126+FU127+FU128+FU131+FU134+FU138+FU139+FU140+FU141+FU144+FU149+FU152+FU155+FU158+FU159+FU160+FU161+FU164+FU167+FU168+FU169+FU172+FU174+FU179+FU180+FU183+FU184+FU186+FU187</f>
        <v>0</v>
      </c>
      <c r="FV10" s="198"/>
      <c r="FW10" s="198">
        <f>FW13+FW16+FW19+FW20+FW21+FW24+FW26+FW29+FW30+FW34+FW35+FW36+FW37+FW38+FW39+FW42+FW43+FW46+FW47+FW51+FW54+FW55+FW58+FW59+FW61+FW64+FW68+FW71+FW72+FW75+FW76+FW79+FW80+FW83+FW86+FW92+FW96+FW97+FW98+FW99+FW100+FW101+FW104+FW107+FW108+FW109+FW112+FW113+FW114+FW117+FW118+FW119+FW120+FW121+FW122+FW123+FW124+FW125+FW126+FW127+FW128+FW131+FW134+FW138+FW139+FW140+FW141+FW144+FW149+FW152+FW155+FW158+FW159+FW160+FW161+FW164+FW167+FW168+FW169+FW172+FW174+FW179+FW180+FW183+FW184+FW186+FW187</f>
        <v>0</v>
      </c>
      <c r="FX10" s="200">
        <f>FX13+FX16+FX19+FX20+FX21+FX24+FX26+FX29+FX30+FX34+FX35+FX36+FX37+FX38+FX39+FX42+FX43+FX46+FX47+FX51+FX54+FX55+FX58+FX59+FX61+FX64+FX68+FX71+FX72+FX75+FX76+FX79+FX80+FX83+FX86+FX92+FX96+FX97+FX98+FX99+FX100+FX101+FX104+FX107+FX108+FX109+FX112+FX113+FX114+FX117+FX118+FX119+FX120+FX121+FX122+FX123+FX124+FX125+FX126+FX127+FX128+FX131+FX134+FX138+FX139+FX140+FX141+FX144+FX149+FX152+FX155+FX158+FX159+FX160+FX161+FX164+FX167+FX168+FX169+FX172+FX174+FX179+FX180+FX183+FX184+FX186+FX187</f>
        <v>0</v>
      </c>
      <c r="FY10" s="200"/>
      <c r="FZ10" s="198">
        <f>FZ13+FZ16+FZ19+FZ20+FZ21+FZ24+FZ26+FZ29+FZ30+FZ34+FZ35+FZ36+FZ37+FZ38+FZ39+FZ42+FZ43+FZ46+FZ47+FZ51+FZ54+FZ55+FZ58+FZ59+FZ61+FZ64+FZ68+FZ71+FZ72+FZ75+FZ76+FZ79+FZ80+FZ83+FZ86+FZ92+FZ96+FZ97+FZ98+FZ99+FZ100+FZ101+FZ104+FZ107+FZ108+FZ109+FZ112+FZ113+FZ114+FZ117+FZ118+FZ119+FZ120+FZ121+FZ122+FZ123+FZ124+FZ125+FZ126+FZ127+FZ128+FZ131+FZ134+FZ138+FZ139+FZ140+FZ141+FZ144+FZ149+FZ152+FZ155+FZ158+FZ159+FZ160+FZ161+FZ164+FZ167+FZ168+FZ169+FZ172+FZ174+FZ179+FZ180+FZ183+FZ184+FZ186+FZ187</f>
        <v>150</v>
      </c>
      <c r="GA10" s="200">
        <f>GA13+GA16+GA19+GA20+GA21+GA24+GA26+GA29+GA30+GA34+GA35+GA36+GA37+GA38+GA39+GA42+GA43+GA46+GA47+GA51+GA54+GA55+GA58+GA59+GA61+GA64+GA68+GA71+GA72+GA75+GA76+GA79+GA80+GA83+GA86+GA92+GA96+GA97+GA98+GA99+GA100+GA101+GA104+GA107+GA108+GA109+GA112+GA113+GA114+GA117+GA118+GA119+GA120+GA121+GA122+GA123+GA124+GA125+GA126+GA127+GA128+GA131+GA134+GA138+GA139+GA140+GA141+GA144+GA149+GA152+GA155+GA158+GA159+GA160+GA161+GA164+GA167+GA168+GA169+GA172+GA174+GA179+GA180+GA183+GA184+GA186+GA187</f>
        <v>150</v>
      </c>
      <c r="GB10" s="198">
        <f>GA10/FZ10*100</f>
        <v>100</v>
      </c>
      <c r="GC10" s="198">
        <f>GC13+GC16+GC19+GC20+GC21+GC24+GC26+GC29+GC30+GC34+GC35+GC36+GC37+GC38+GC39+GC42+GC43+GC46+GC47+GC51+GC54+GC55+GC58+GC59+GC61+GC64+GC68+GC71+GC72+GC75+GC76+GC79+GC80+GC83+GC86+GC92+GC96+GC97+GC98+GC99+GC100+GC101+GC104+GC107+GC108+GC109+GC112+GC113+GC114+GC117+GC118+GC119+GC120+GC121+GC122+GC123+GC124+GC125+GC126+GC127+GC128+GC131+GC134+GC138+GC139+GC140+GC141+GC144+GC149+GC152+GC155+GC158+GC159+GC160+GC161+GC164+GC167+GC168+GC169+GC172+GC174+GC179+GC180+GC183+GC184+GC186+GC187</f>
        <v>5613.3</v>
      </c>
      <c r="GD10" s="200">
        <f>GD13+GD16+GD19+GD20+GD21+GD24+GD26+GD29+GD30+GD34+GD35+GD36+GD37+GD38+GD39+GD42+GD43+GD46+GD47+GD51+GD54+GD55+GD58+GD59+GD61+GD64+GD68+GD71+GD72+GD75+GD76+GD79+GD80+GD83+GD86+GD92+GD96+GD97+GD98+GD99+GD100+GD101+GD104+GD107+GD108+GD109+GD112+GD113+GD114+GD117+GD118+GD119+GD120+GD121+GD122+GD123+GD124+GD125+GD126+GD127+GD128+GD131+GD134+GD138+GD139+GD140+GD141+GD144+GD149+GD152+GD155+GD158+GD159+GD160+GD161+GD164+GD167+GD168+GD169+GD172+GD174+GD179+GD180+GD183+GD184+GD186+GD187</f>
        <v>5613.3</v>
      </c>
      <c r="GE10" s="198">
        <f>GD10/GC10*100</f>
        <v>100</v>
      </c>
      <c r="GF10" s="198">
        <f>GF13+GF16+GF19+GF20+GF21+GF24+GF26+GF29+GF30+GF34+GF35+GF36+GF37+GF38+GF39+GF42+GF43+GF46+GF47+GF51+GF54+GF55+GF58+GF59+GF61+GF64+GF68+GF71+GF72+GF75+GF76+GF79+GF80+GF83+GF86+GF92+GF96+GF97+GF98+GF99+GF100+GF101+GF104+GF107+GF108+GF109+GF112+GF113+GF114+GF117+GF118+GF119+GF120+GF121+GF122+GF123+GF124+GF125+GF126+GF127+GF128+GF131+GF134+GF138+GF139+GF140+GF141+GF144+GF149+GF152+GF155+GF158+GF159+GF160+GF161+GF164+GF167+GF168+GF169+GF172+GF174+GF179+GF180+GF183+GF184+GF186+GF187</f>
        <v>0</v>
      </c>
      <c r="GG10" s="200">
        <f>GG13+GG16+GG19+GG20+GG21+GG24+GG26+GG29+GG30+GG34+GG35+GG36+GG37+GG38+GG39+GG42+GG43+GG46+GG47+GG51+GG54+GG55+GG58+GG59+GG61+GG64+GG68+GG71+GG72+GG75+GG76+GG79+GG80+GG83+GG86+GG92+GG96+GG97+GG98+GG99+GG100+GG101+GG104+GG107+GG108+GG109+GG112+GG113+GG114+GG117+GG118+GG119+GG120+GG121+GG122+GG123+GG124+GG125+GG126+GG127+GG128+GG131+GG134+GG138+GG139+GG140+GG141+GG144+GG149+GG152+GG155+GG158+GG159+GG160+GG161+GG164+GG167+GG168+GG169+GG172+GG174+GG179+GG180+GG183+GG184+GG186+GG187</f>
        <v>0</v>
      </c>
      <c r="GH10" s="198"/>
      <c r="GI10" s="198">
        <f>GI13+GI16+GI19+GI20+GI21+GI24+GI26+GI29+GI30+GI34+GI35+GI36+GI37+GI38+GI39+GI42+GI43+GI46+GI47+GI51+GI54+GI55+GI58+GI59+GI61+GI64+GI68+GI71+GI72+GI75+GI76+GI79+GI80+GI83+GI86+GI92+GI96+GI97+GI98+GI99+GI100+GI101+GI104+GI107+GI108+GI109+GI112+GI113+GI114+GI117+GI118+GI119+GI120+GI121+GI122+GI123+GI124+GI125+GI126+GI127+GI128+GI131+GI134+GI138+GI139+GI140+GI141+GI144+GI149+GI152+GI155+GI158+GI159+GI160+GI161+GI164+GI167+GI168+GI169+GI172+GI174+GI179+GI180+GI183+GI184+GI186+GI187</f>
        <v>625.43620999999996</v>
      </c>
      <c r="GJ10" s="200">
        <f>GJ13+GJ16+GJ19+GJ20+GJ21+GJ24+GJ26+GJ29+GJ30+GJ34+GJ35+GJ36+GJ37+GJ38+GJ39+GJ42+GJ43+GJ46+GJ47+GJ51+GJ54+GJ55+GJ58+GJ59+GJ61+GJ64+GJ68+GJ71+GJ72+GJ75+GJ76+GJ79+GJ80+GJ83+GJ86+GJ92+GJ96+GJ97+GJ98+GJ99+GJ100+GJ101+GJ104+GJ107+GJ108+GJ109+GJ112+GJ113+GJ114+GJ117+GJ118+GJ119+GJ120+GJ121+GJ122+GJ123+GJ124+GJ125+GJ126+GJ127+GJ128+GJ131+GJ134+GJ138+GJ139+GJ140+GJ141+GJ144+GJ149+GJ152+GJ155+GJ158+GJ159+GJ160+GJ161+GJ164+GJ167+GJ168+GJ169+GJ172+GJ174+GJ179+GJ180+GJ183+GJ184+GJ186+GJ187</f>
        <v>0</v>
      </c>
      <c r="GK10" s="198">
        <f t="shared" ref="GK9:GK10" si="31">GJ10/GI10*100</f>
        <v>0</v>
      </c>
      <c r="GL10" s="198">
        <f>GL13+GL16+GL19+GL20+GL21+GL24+GL26+GL29+GL30+GL34+GL35+GL36+GL37+GL38+GL39+GL42+GL43+GL46+GL47+GL51+GL54+GL55+GL58+GL59+GL61+GL64+GL68+GL71+GL72+GL75+GL76+GL79+GL80+GL83+GL86+GL92+GL96+GL97+GL98+GL99+GL100+GL101+GL104+GL107+GL108+GL109+GL112+GL113+GL114+GL117+GL118+GL119+GL120+GL121+GL122+GL123+GL124+GL125+GL126+GL127+GL128+GL131+GL134+GL138+GL139+GL140+GL141+GL144+GL149+GL152+GL155+GL158+GL159+GL160+GL161+GL164+GL167+GL168+GL169+GL172+GL174+GL179+GL180+GL183+GL184+GL186+GL187</f>
        <v>0</v>
      </c>
      <c r="GM10" s="200">
        <f>GM13+GM16+GM19+GM20+GM21+GM24+GM26+GM29+GM30+GM34+GM35+GM36+GM37+GM38+GM39+GM42+GM43+GM46+GM47+GM51+GM54+GM55+GM58+GM59+GM61+GM64+GM68+GM71+GM72+GM75+GM76+GM79+GM80+GM83+GM86+GM92+GM96+GM97+GM98+GM99+GM100+GM101+GM104+GM107+GM108+GM109+GM112+GM113+GM114+GM117+GM118+GM119+GM120+GM121+GM122+GM123+GM124+GM125+GM126+GM127+GM128+GM131+GM134+GM138+GM139+GM140+GM141+GM144+GM149+GM152+GM155+GM158+GM159+GM160+GM161+GM164+GM167+GM168+GM169+GM172+GM174+GM179+GM180+GM183+GM184+GM186+GM187</f>
        <v>0</v>
      </c>
      <c r="GN10" s="198"/>
    </row>
    <row r="11" spans="1:196" s="52" customFormat="1" ht="31.5" x14ac:dyDescent="0.25">
      <c r="A11" s="195" t="s">
        <v>198</v>
      </c>
      <c r="B11" s="134">
        <f t="shared" ref="B11" si="32">E11+H11+K11+N11+Q11+T11+W11+Z11+AC11+AF11+AI11+AL11+AO11+AR11+AU11+AX11+BA11+BD11+BG11+BJ11+BM11+BP11+BS11+BV11+BY11+CB11+CE11+CH11+CK11+CN11+CQ11+CT11+CW11+CZ11+DC11+DF11+DI11+DL11+DO11+DR11+DU11+DX11+EA11+ED11+EG11+EJ11+EM11+EP11+ES11+EV11+EY11+FB11+FE11+FH11+FK11+FN11+FQ11+FT11+FW11+FZ11+GC11+GF11+GI11+GL11</f>
        <v>35515.335999999996</v>
      </c>
      <c r="C11" s="134">
        <f t="shared" ref="C11" si="33">F11+I11+L11+O11+R11+U11+X11+AA11+AD11+AG11+AJ11+AM11+AP11+AS11+AV11+AY11+BB11+BE11+BH11+BK11+BN11+BQ11+BT11+BW11+BZ11+CC11+CF11+CI11+CL11+CO11+CR11+CU11+CX11+DA11+DD11+DG11+DJ11+DM11+DP11+DS11+DV11+DY11+EB11+EE11+EH11+EK11+EN11+EQ11+ET11+EW11+EZ11+FC11+FF11+FI11+FL11+FO11+FR11+FU11+FX11+GA11+GD11+GG11+GJ11+GM11</f>
        <v>26733.828079999999</v>
      </c>
      <c r="D11" s="49">
        <f t="shared" ref="D11:D192" si="34">C11/B11*100</f>
        <v>75.274039586729529</v>
      </c>
      <c r="E11" s="48">
        <f t="shared" ref="E11:AD11" si="35">E12+E13</f>
        <v>14000</v>
      </c>
      <c r="F11" s="48">
        <f t="shared" ref="F11" si="36">F12+F13</f>
        <v>14000</v>
      </c>
      <c r="G11" s="49">
        <f>F11/E11*100</f>
        <v>100</v>
      </c>
      <c r="H11" s="48">
        <f t="shared" si="35"/>
        <v>0</v>
      </c>
      <c r="I11" s="48">
        <f t="shared" si="35"/>
        <v>0</v>
      </c>
      <c r="J11" s="48">
        <f t="shared" si="35"/>
        <v>0</v>
      </c>
      <c r="K11" s="48">
        <f t="shared" si="35"/>
        <v>620.6</v>
      </c>
      <c r="L11" s="48">
        <f t="shared" ref="L11" si="37">L12+L13</f>
        <v>620.6</v>
      </c>
      <c r="M11" s="48">
        <f t="shared" ref="M11:M17" si="38">L11/K11*100</f>
        <v>100</v>
      </c>
      <c r="N11" s="48">
        <f t="shared" si="35"/>
        <v>441</v>
      </c>
      <c r="O11" s="48">
        <f t="shared" si="35"/>
        <v>401.31</v>
      </c>
      <c r="P11" s="48">
        <f>O11/N11*100</f>
        <v>91</v>
      </c>
      <c r="Q11" s="48">
        <f t="shared" ref="Q11:R11" si="39">Q12+Q13</f>
        <v>1801</v>
      </c>
      <c r="R11" s="48">
        <f t="shared" si="39"/>
        <v>1606.0413100000001</v>
      </c>
      <c r="S11" s="48">
        <f>R11/Q11*100</f>
        <v>89.174975569128264</v>
      </c>
      <c r="T11" s="48">
        <f t="shared" ref="T11" si="40">T12+T13</f>
        <v>930</v>
      </c>
      <c r="U11" s="48">
        <f t="shared" ref="U11" si="41">U12+U13</f>
        <v>845.37927999999999</v>
      </c>
      <c r="V11" s="48">
        <f>U11/T11*100</f>
        <v>90.900997849462357</v>
      </c>
      <c r="W11" s="48">
        <f t="shared" ref="W11" si="42">W12+W13</f>
        <v>0</v>
      </c>
      <c r="X11" s="48">
        <f t="shared" ref="X11" si="43">X12+X13</f>
        <v>0</v>
      </c>
      <c r="Y11" s="48"/>
      <c r="Z11" s="48">
        <f t="shared" si="35"/>
        <v>0</v>
      </c>
      <c r="AA11" s="48">
        <f t="shared" ref="AA11" si="44">AA12+AA13</f>
        <v>0</v>
      </c>
      <c r="AB11" s="48">
        <f t="shared" si="35"/>
        <v>0</v>
      </c>
      <c r="AC11" s="48">
        <f t="shared" si="35"/>
        <v>0</v>
      </c>
      <c r="AD11" s="48">
        <f t="shared" si="35"/>
        <v>0</v>
      </c>
      <c r="AE11" s="48">
        <f t="shared" ref="AE11:AG11" si="45">AE12+AE13</f>
        <v>0</v>
      </c>
      <c r="AF11" s="48">
        <f t="shared" si="45"/>
        <v>0</v>
      </c>
      <c r="AG11" s="48">
        <f t="shared" si="45"/>
        <v>0</v>
      </c>
      <c r="AH11" s="48"/>
      <c r="AI11" s="48">
        <f t="shared" ref="AI11:AJ11" si="46">AI12+AI13</f>
        <v>2000</v>
      </c>
      <c r="AJ11" s="48">
        <f t="shared" si="46"/>
        <v>2000</v>
      </c>
      <c r="AK11" s="48">
        <f>AJ11/AI11*100</f>
        <v>100</v>
      </c>
      <c r="AL11" s="48">
        <f t="shared" ref="AL11:AM11" si="47">AL12+AL13</f>
        <v>0</v>
      </c>
      <c r="AM11" s="48">
        <f t="shared" si="47"/>
        <v>0</v>
      </c>
      <c r="AN11" s="48"/>
      <c r="AO11" s="48">
        <f t="shared" ref="AO11:AP11" si="48">AO12+AO13</f>
        <v>0</v>
      </c>
      <c r="AP11" s="48">
        <f t="shared" si="48"/>
        <v>0</v>
      </c>
      <c r="AQ11" s="48"/>
      <c r="AR11" s="48">
        <f t="shared" ref="AR11:AS11" si="49">AR12+AR13</f>
        <v>0</v>
      </c>
      <c r="AS11" s="48">
        <f t="shared" si="49"/>
        <v>0</v>
      </c>
      <c r="AT11" s="48"/>
      <c r="AU11" s="48">
        <f t="shared" ref="AU11:AV11" si="50">AU12+AU13</f>
        <v>0</v>
      </c>
      <c r="AV11" s="48">
        <f t="shared" si="50"/>
        <v>0</v>
      </c>
      <c r="AW11" s="48"/>
      <c r="AX11" s="48">
        <f t="shared" ref="AX11:AY11" si="51">AX12+AX13</f>
        <v>100</v>
      </c>
      <c r="AY11" s="48">
        <f t="shared" si="51"/>
        <v>100</v>
      </c>
      <c r="AZ11" s="48">
        <f t="shared" ref="AZ11:AZ74" si="52">AY11/AX11*100</f>
        <v>100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>
        <f t="shared" ref="BJ11:BK11" si="53">BJ12+BJ13</f>
        <v>2350.1999999999998</v>
      </c>
      <c r="BK11" s="48">
        <f t="shared" si="53"/>
        <v>1765.1574900000001</v>
      </c>
      <c r="BL11" s="48">
        <f>BK11/BJ11*100</f>
        <v>75.106692621904529</v>
      </c>
      <c r="BM11" s="48"/>
      <c r="BN11" s="48"/>
      <c r="BO11" s="48"/>
      <c r="BP11" s="48">
        <f t="shared" ref="BP11:BQ11" si="54">BP12+BP13</f>
        <v>0</v>
      </c>
      <c r="BQ11" s="48">
        <f t="shared" si="54"/>
        <v>0</v>
      </c>
      <c r="BR11" s="48"/>
      <c r="BS11" s="48">
        <f t="shared" ref="BS11:BT11" si="55">BS12+BS13</f>
        <v>0</v>
      </c>
      <c r="BT11" s="48">
        <f t="shared" si="55"/>
        <v>0</v>
      </c>
      <c r="BU11" s="48"/>
      <c r="BV11" s="48">
        <f t="shared" ref="BV11:BW11" si="56">BV12+BV13</f>
        <v>0</v>
      </c>
      <c r="BW11" s="48">
        <f t="shared" si="56"/>
        <v>0</v>
      </c>
      <c r="BX11" s="48"/>
      <c r="BY11" s="48">
        <f t="shared" ref="BY11:BZ11" si="57">BY12+BY13</f>
        <v>0</v>
      </c>
      <c r="BZ11" s="48">
        <f t="shared" si="57"/>
        <v>0</v>
      </c>
      <c r="CA11" s="48"/>
      <c r="CB11" s="48">
        <f t="shared" ref="CB11:CC11" si="58">CB12+CB13</f>
        <v>2447.5</v>
      </c>
      <c r="CC11" s="48">
        <f t="shared" si="58"/>
        <v>0</v>
      </c>
      <c r="CD11" s="48">
        <f>CC11/CB11*100</f>
        <v>0</v>
      </c>
      <c r="CE11" s="48">
        <f t="shared" ref="CE11:CF11" si="59">CE12+CE13</f>
        <v>0</v>
      </c>
      <c r="CF11" s="48">
        <f t="shared" si="59"/>
        <v>0</v>
      </c>
      <c r="CG11" s="48"/>
      <c r="CH11" s="48">
        <f t="shared" ref="CH11:CI11" si="60">CH12+CH13</f>
        <v>0</v>
      </c>
      <c r="CI11" s="48">
        <f t="shared" si="60"/>
        <v>0</v>
      </c>
      <c r="CJ11" s="48"/>
      <c r="CK11" s="48">
        <f t="shared" ref="CK11:CL11" si="61">CK12+CK13</f>
        <v>0</v>
      </c>
      <c r="CL11" s="48">
        <f t="shared" si="61"/>
        <v>0</v>
      </c>
      <c r="CM11" s="48"/>
      <c r="CN11" s="48">
        <f t="shared" ref="CN11:CO11" si="62">CN12+CN13</f>
        <v>0</v>
      </c>
      <c r="CO11" s="48">
        <f t="shared" si="62"/>
        <v>0</v>
      </c>
      <c r="CP11" s="48"/>
      <c r="CQ11" s="48">
        <f t="shared" ref="CQ11:CR11" si="63">CQ12+CQ13</f>
        <v>0</v>
      </c>
      <c r="CR11" s="48">
        <f t="shared" si="63"/>
        <v>0</v>
      </c>
      <c r="CS11" s="48"/>
      <c r="CT11" s="48">
        <f t="shared" ref="CT11:CU11" si="64">CT12+CT13</f>
        <v>0</v>
      </c>
      <c r="CU11" s="48">
        <f t="shared" si="64"/>
        <v>0</v>
      </c>
      <c r="CV11" s="48"/>
      <c r="CW11" s="48">
        <f t="shared" ref="CW11:CX11" si="65">CW12+CW13</f>
        <v>0</v>
      </c>
      <c r="CX11" s="48">
        <f t="shared" si="65"/>
        <v>0</v>
      </c>
      <c r="CY11" s="48"/>
      <c r="CZ11" s="48">
        <f t="shared" ref="CZ11:DA11" si="66">CZ12+CZ13</f>
        <v>0</v>
      </c>
      <c r="DA11" s="48">
        <f t="shared" si="66"/>
        <v>0</v>
      </c>
      <c r="DB11" s="48"/>
      <c r="DC11" s="48">
        <f t="shared" ref="DC11:DD11" si="67">DC12+DC13</f>
        <v>0</v>
      </c>
      <c r="DD11" s="48">
        <f t="shared" si="67"/>
        <v>0</v>
      </c>
      <c r="DE11" s="48"/>
      <c r="DF11" s="48">
        <f t="shared" ref="DF11:DG11" si="68">DF12+DF13</f>
        <v>0</v>
      </c>
      <c r="DG11" s="48">
        <f t="shared" si="68"/>
        <v>0</v>
      </c>
      <c r="DH11" s="48"/>
      <c r="DI11" s="48">
        <f t="shared" ref="DI11:DJ11" si="69">DI12+DI13</f>
        <v>0</v>
      </c>
      <c r="DJ11" s="48">
        <f t="shared" si="69"/>
        <v>0</v>
      </c>
      <c r="DK11" s="48"/>
      <c r="DL11" s="48">
        <f t="shared" ref="DL11:DM11" si="70">DL12+DL13</f>
        <v>0</v>
      </c>
      <c r="DM11" s="48">
        <f t="shared" si="70"/>
        <v>0</v>
      </c>
      <c r="DN11" s="48"/>
      <c r="DO11" s="48">
        <f t="shared" ref="DO11:DP11" si="71">DO12+DO13</f>
        <v>0</v>
      </c>
      <c r="DP11" s="48">
        <f t="shared" si="71"/>
        <v>0</v>
      </c>
      <c r="DQ11" s="48"/>
      <c r="DR11" s="48">
        <f t="shared" ref="DR11:DS11" si="72">DR12+DR13</f>
        <v>0</v>
      </c>
      <c r="DS11" s="48">
        <f t="shared" si="72"/>
        <v>0</v>
      </c>
      <c r="DT11" s="48"/>
      <c r="DU11" s="48">
        <f t="shared" ref="DU11:DV11" si="73">DU12+DU13</f>
        <v>0</v>
      </c>
      <c r="DV11" s="48">
        <f t="shared" si="73"/>
        <v>0</v>
      </c>
      <c r="DW11" s="48"/>
      <c r="DX11" s="48">
        <f t="shared" ref="DX11:DY11" si="74">DX12+DX13</f>
        <v>271.096</v>
      </c>
      <c r="DY11" s="48">
        <f t="shared" si="74"/>
        <v>0</v>
      </c>
      <c r="DZ11" s="48"/>
      <c r="EA11" s="48">
        <f t="shared" ref="EA11:EB11" si="75">EA12+EA13</f>
        <v>0</v>
      </c>
      <c r="EB11" s="48">
        <f t="shared" si="75"/>
        <v>0</v>
      </c>
      <c r="EC11" s="48"/>
      <c r="ED11" s="48">
        <f t="shared" ref="ED11:EE11" si="76">ED12+ED13</f>
        <v>299.60000000000002</v>
      </c>
      <c r="EE11" s="48">
        <f t="shared" si="76"/>
        <v>299.60000000000002</v>
      </c>
      <c r="EF11" s="48">
        <f>EE11/ED11*100</f>
        <v>100</v>
      </c>
      <c r="EG11" s="48">
        <f t="shared" ref="EG11:EH11" si="77">EG12+EG13</f>
        <v>0</v>
      </c>
      <c r="EH11" s="48">
        <f t="shared" si="77"/>
        <v>0</v>
      </c>
      <c r="EI11" s="48"/>
      <c r="EJ11" s="48">
        <f t="shared" ref="EJ11:EK11" si="78">EJ12+EJ13</f>
        <v>140</v>
      </c>
      <c r="EK11" s="48">
        <f t="shared" si="78"/>
        <v>140</v>
      </c>
      <c r="EL11" s="48">
        <f t="shared" ref="EL11:EL12" si="79">EK11/EJ11*100</f>
        <v>100</v>
      </c>
      <c r="EM11" s="48">
        <f t="shared" ref="EM11:EN11" si="80">EM12+EM13</f>
        <v>0</v>
      </c>
      <c r="EN11" s="48">
        <f t="shared" si="80"/>
        <v>0</v>
      </c>
      <c r="EO11" s="48"/>
      <c r="EP11" s="48">
        <f t="shared" ref="EP11:EQ11" si="81">EP12+EP13</f>
        <v>4955.74</v>
      </c>
      <c r="EQ11" s="48">
        <f t="shared" si="81"/>
        <v>4955.74</v>
      </c>
      <c r="ER11" s="48">
        <f t="shared" ref="ER11:ER12" si="82">EQ11/EP11*100</f>
        <v>100</v>
      </c>
      <c r="ES11" s="48">
        <f t="shared" ref="ES11:ET11" si="83">ES12+ES13</f>
        <v>0</v>
      </c>
      <c r="ET11" s="48">
        <f t="shared" si="83"/>
        <v>0</v>
      </c>
      <c r="EU11" s="48"/>
      <c r="EV11" s="48">
        <f t="shared" ref="EV11:EW11" si="84">EV12+EV13</f>
        <v>0</v>
      </c>
      <c r="EW11" s="48">
        <f t="shared" si="84"/>
        <v>0</v>
      </c>
      <c r="EX11" s="48"/>
      <c r="EY11" s="48">
        <f t="shared" ref="EY11:EZ11" si="85">EY12+EY13</f>
        <v>0</v>
      </c>
      <c r="EZ11" s="48">
        <f t="shared" si="85"/>
        <v>0</v>
      </c>
      <c r="FA11" s="48"/>
      <c r="FB11" s="48">
        <f t="shared" ref="FB11:FC11" si="86">FB12+FB13</f>
        <v>0</v>
      </c>
      <c r="FC11" s="48">
        <f t="shared" si="86"/>
        <v>0</v>
      </c>
      <c r="FD11" s="48"/>
      <c r="FE11" s="48">
        <f t="shared" ref="FE11:FF11" si="87">FE12+FE13</f>
        <v>0</v>
      </c>
      <c r="FF11" s="48">
        <f t="shared" si="87"/>
        <v>0</v>
      </c>
      <c r="FG11" s="48"/>
      <c r="FH11" s="48">
        <f t="shared" ref="FH11:FI11" si="88">FH12+FH13</f>
        <v>0</v>
      </c>
      <c r="FI11" s="48">
        <f t="shared" si="88"/>
        <v>0</v>
      </c>
      <c r="FJ11" s="48"/>
      <c r="FK11" s="48"/>
      <c r="FL11" s="48"/>
      <c r="FM11" s="48"/>
      <c r="FN11" s="48">
        <f t="shared" ref="FN11:FO11" si="89">FN12+FN13</f>
        <v>5000</v>
      </c>
      <c r="FO11" s="48">
        <f t="shared" si="89"/>
        <v>0</v>
      </c>
      <c r="FP11" s="48">
        <f t="shared" ref="FP11:FP13" si="90">FO11/FN11*100</f>
        <v>0</v>
      </c>
      <c r="FQ11" s="48"/>
      <c r="FR11" s="48"/>
      <c r="FS11" s="48"/>
      <c r="FT11" s="48"/>
      <c r="FU11" s="48"/>
      <c r="FV11" s="48"/>
      <c r="FW11" s="48">
        <f t="shared" ref="FW11:FX11" si="91">FW12+FW13</f>
        <v>158.6</v>
      </c>
      <c r="FX11" s="48">
        <f t="shared" si="91"/>
        <v>0</v>
      </c>
      <c r="FY11" s="48">
        <f>FX11/FW11*100</f>
        <v>0</v>
      </c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</row>
    <row r="12" spans="1:196" ht="31.5" x14ac:dyDescent="0.25">
      <c r="A12" s="25" t="s">
        <v>197</v>
      </c>
      <c r="B12" s="50">
        <f t="shared" ref="B12" si="92">E12+H12+K12+N12+Q12+T12+W12+Z12+AC12+AF12+AI12+AL12+AO12+AR12+AU12+AX12+BA12+BD12+BG12+BJ12+BM12+BP12+BS12+BV12+BY12+CB12+CE12+CH12+CK12+CN12+CQ12+CT12+CW12+CZ12+DC12+DF12+DI12+DL12+DO12+DR12+DU12+DX12+EA12+ED12+EG12+EJ12+EM12+EP12+ES12+EV12+EY12+FB12+FE12+FH12+FK12+FN12+FQ12+FT12+FW12+FZ12+GC12+GF12+GI12+GL12</f>
        <v>30515.335999999996</v>
      </c>
      <c r="C12" s="50">
        <f t="shared" ref="C12" si="93">F12+I12+L12+O12+R12+U12+X12+AA12+AD12+AG12+AJ12+AM12+AP12+AS12+AV12+AY12+BB12+BE12+BH12+BK12+BN12+BQ12+BT12+BW12+BZ12+CC12+CF12+CI12+CL12+CO12+CR12+CU12+CX12+DA12+DD12+DG12+DJ12+DM12+DP12+DS12+DV12+DY12+EB12+EE12+EH12+EK12+EN12+EQ12+ET12+EW12+EZ12+FC12+FF12+FI12+FL12+FO12+FR12+FU12+FX12+GA12+GD12+GG12+GJ12+GM12</f>
        <v>26733.828079999999</v>
      </c>
      <c r="D12" s="46">
        <f t="shared" si="34"/>
        <v>87.60784439666665</v>
      </c>
      <c r="E12" s="46">
        <v>14000</v>
      </c>
      <c r="F12" s="46">
        <v>14000</v>
      </c>
      <c r="G12" s="46">
        <f>F12/E12*100</f>
        <v>100</v>
      </c>
      <c r="H12" s="46"/>
      <c r="I12" s="46"/>
      <c r="J12" s="42"/>
      <c r="K12" s="46">
        <v>620.6</v>
      </c>
      <c r="L12" s="46">
        <v>620.6</v>
      </c>
      <c r="M12" s="42">
        <f t="shared" si="38"/>
        <v>100</v>
      </c>
      <c r="N12" s="46">
        <v>441</v>
      </c>
      <c r="O12" s="46">
        <v>401.31</v>
      </c>
      <c r="P12" s="42">
        <f t="shared" ref="P12:P78" si="94">O12/N12*100</f>
        <v>91</v>
      </c>
      <c r="Q12" s="204">
        <v>1801</v>
      </c>
      <c r="R12" s="204">
        <v>1606.0413100000001</v>
      </c>
      <c r="S12" s="42">
        <f t="shared" ref="S12" si="95">R12/Q12*100</f>
        <v>89.174975569128264</v>
      </c>
      <c r="T12" s="203">
        <v>930</v>
      </c>
      <c r="U12" s="203">
        <v>845.37927999999999</v>
      </c>
      <c r="V12" s="42">
        <f t="shared" ref="V12" si="96">U12/T12*100</f>
        <v>90.900997849462357</v>
      </c>
      <c r="W12" s="203"/>
      <c r="X12" s="203"/>
      <c r="Y12" s="42"/>
      <c r="Z12" s="46"/>
      <c r="AA12" s="46"/>
      <c r="AB12" s="42"/>
      <c r="AC12" s="46"/>
      <c r="AD12" s="46"/>
      <c r="AE12" s="42"/>
      <c r="AF12" s="46"/>
      <c r="AG12" s="46"/>
      <c r="AH12" s="42"/>
      <c r="AI12" s="203">
        <v>2000</v>
      </c>
      <c r="AJ12" s="203">
        <v>2000</v>
      </c>
      <c r="AK12" s="42">
        <f t="shared" ref="AK12" si="97">AJ12/AI12*100</f>
        <v>100</v>
      </c>
      <c r="AL12" s="203"/>
      <c r="AM12" s="203"/>
      <c r="AN12" s="42"/>
      <c r="AO12" s="203"/>
      <c r="AP12" s="203"/>
      <c r="AQ12" s="42"/>
      <c r="AR12" s="203"/>
      <c r="AS12" s="295"/>
      <c r="AT12" s="42"/>
      <c r="AU12" s="203"/>
      <c r="AV12" s="203"/>
      <c r="AW12" s="42"/>
      <c r="AX12" s="203">
        <v>100</v>
      </c>
      <c r="AY12" s="203">
        <v>100</v>
      </c>
      <c r="AZ12" s="203">
        <f t="shared" si="52"/>
        <v>100</v>
      </c>
      <c r="BA12" s="203"/>
      <c r="BB12" s="203"/>
      <c r="BC12" s="42"/>
      <c r="BD12" s="203"/>
      <c r="BE12" s="203"/>
      <c r="BF12" s="42"/>
      <c r="BG12" s="203"/>
      <c r="BH12" s="203"/>
      <c r="BI12" s="42"/>
      <c r="BJ12" s="203">
        <v>2350.1999999999998</v>
      </c>
      <c r="BK12" s="203">
        <v>1765.1574900000001</v>
      </c>
      <c r="BL12" s="42">
        <f t="shared" ref="BL12" si="98">BK12/BJ12*100</f>
        <v>75.106692621904529</v>
      </c>
      <c r="BM12" s="203"/>
      <c r="BN12" s="203"/>
      <c r="BO12" s="42"/>
      <c r="BP12" s="203"/>
      <c r="BQ12" s="203"/>
      <c r="BR12" s="42"/>
      <c r="BS12" s="203"/>
      <c r="BT12" s="203"/>
      <c r="BU12" s="42"/>
      <c r="BV12" s="203"/>
      <c r="BW12" s="203"/>
      <c r="BX12" s="42"/>
      <c r="BY12" s="203"/>
      <c r="BZ12" s="203"/>
      <c r="CA12" s="42"/>
      <c r="CB12" s="203">
        <v>2447.5</v>
      </c>
      <c r="CC12" s="203"/>
      <c r="CD12" s="42">
        <f t="shared" ref="CD12" si="99">CC12/CB12*100</f>
        <v>0</v>
      </c>
      <c r="CE12" s="203"/>
      <c r="CF12" s="203"/>
      <c r="CG12" s="42"/>
      <c r="CH12" s="203"/>
      <c r="CI12" s="203"/>
      <c r="CJ12" s="42"/>
      <c r="CK12" s="203"/>
      <c r="CL12" s="203"/>
      <c r="CM12" s="42"/>
      <c r="CN12" s="203"/>
      <c r="CO12" s="203"/>
      <c r="CP12" s="42"/>
      <c r="CQ12" s="203"/>
      <c r="CR12" s="203"/>
      <c r="CS12" s="42"/>
      <c r="CT12" s="203"/>
      <c r="CU12" s="203"/>
      <c r="CV12" s="42"/>
      <c r="CW12" s="203"/>
      <c r="CX12" s="203"/>
      <c r="CY12" s="203"/>
      <c r="CZ12" s="203"/>
      <c r="DA12" s="203"/>
      <c r="DB12" s="42"/>
      <c r="DC12" s="203"/>
      <c r="DD12" s="203"/>
      <c r="DE12" s="42"/>
      <c r="DF12" s="203"/>
      <c r="DG12" s="203"/>
      <c r="DH12" s="42"/>
      <c r="DI12" s="203"/>
      <c r="DJ12" s="203"/>
      <c r="DK12" s="42"/>
      <c r="DL12" s="203"/>
      <c r="DM12" s="203"/>
      <c r="DN12" s="42"/>
      <c r="DO12" s="203"/>
      <c r="DP12" s="203"/>
      <c r="DQ12" s="42"/>
      <c r="DR12" s="203"/>
      <c r="DS12" s="203"/>
      <c r="DT12" s="42"/>
      <c r="DU12" s="203"/>
      <c r="DV12" s="203"/>
      <c r="DW12" s="42"/>
      <c r="DX12" s="203">
        <v>271.096</v>
      </c>
      <c r="DY12" s="203">
        <v>0</v>
      </c>
      <c r="DZ12" s="42"/>
      <c r="EA12" s="203"/>
      <c r="EB12" s="203"/>
      <c r="EC12" s="42"/>
      <c r="ED12" s="203">
        <v>299.60000000000002</v>
      </c>
      <c r="EE12" s="203">
        <v>299.60000000000002</v>
      </c>
      <c r="EF12" s="42">
        <f t="shared" ref="EF12" si="100">EE12/ED12*100</f>
        <v>100</v>
      </c>
      <c r="EG12" s="203"/>
      <c r="EH12" s="203"/>
      <c r="EI12" s="42"/>
      <c r="EJ12" s="203">
        <v>140</v>
      </c>
      <c r="EK12" s="203">
        <v>140</v>
      </c>
      <c r="EL12" s="42">
        <f t="shared" si="79"/>
        <v>100</v>
      </c>
      <c r="EM12" s="203"/>
      <c r="EN12" s="203"/>
      <c r="EO12" s="42"/>
      <c r="EP12" s="203">
        <v>4955.74</v>
      </c>
      <c r="EQ12" s="203">
        <v>4955.74</v>
      </c>
      <c r="ER12" s="42">
        <f t="shared" si="82"/>
        <v>100</v>
      </c>
      <c r="ES12" s="203"/>
      <c r="ET12" s="203"/>
      <c r="EU12" s="42"/>
      <c r="EV12" s="203"/>
      <c r="EW12" s="203"/>
      <c r="EX12" s="42"/>
      <c r="EY12" s="203"/>
      <c r="EZ12" s="203"/>
      <c r="FA12" s="42"/>
      <c r="FB12" s="203"/>
      <c r="FC12" s="203"/>
      <c r="FD12" s="42"/>
      <c r="FE12" s="203"/>
      <c r="FF12" s="203"/>
      <c r="FG12" s="42"/>
      <c r="FH12" s="203"/>
      <c r="FI12" s="203"/>
      <c r="FJ12" s="42"/>
      <c r="FK12" s="203"/>
      <c r="FL12" s="203"/>
      <c r="FM12" s="42"/>
      <c r="FN12" s="203"/>
      <c r="FO12" s="203"/>
      <c r="FP12" s="42"/>
      <c r="FQ12" s="203"/>
      <c r="FR12" s="203"/>
      <c r="FS12" s="42"/>
      <c r="FT12" s="203"/>
      <c r="FU12" s="203"/>
      <c r="FV12" s="42"/>
      <c r="FW12" s="203">
        <v>158.6</v>
      </c>
      <c r="FX12" s="203"/>
      <c r="FY12" s="42">
        <f t="shared" ref="FY12" si="101">FX12/FW12*100</f>
        <v>0</v>
      </c>
      <c r="FZ12" s="203"/>
      <c r="GA12" s="203"/>
      <c r="GB12" s="42"/>
      <c r="GC12" s="203"/>
      <c r="GD12" s="203"/>
      <c r="GE12" s="42"/>
      <c r="GF12" s="203"/>
      <c r="GG12" s="203"/>
      <c r="GH12" s="42"/>
      <c r="GI12" s="203"/>
      <c r="GJ12" s="203"/>
      <c r="GK12" s="42"/>
      <c r="GL12" s="203"/>
      <c r="GM12" s="203"/>
      <c r="GN12" s="42"/>
    </row>
    <row r="13" spans="1:196" ht="15.75" x14ac:dyDescent="0.25">
      <c r="A13" s="25" t="s">
        <v>199</v>
      </c>
      <c r="B13" s="50">
        <f t="shared" ref="B13:B76" si="102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+FZ13+GC13+GF13+GI13+GL13</f>
        <v>5000</v>
      </c>
      <c r="C13" s="50">
        <f t="shared" ref="C13:C76" si="103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+GA13+GD13+GG13+GJ13+GM13</f>
        <v>0</v>
      </c>
      <c r="D13" s="48"/>
      <c r="E13" s="48"/>
      <c r="F13" s="48"/>
      <c r="G13" s="46"/>
      <c r="H13" s="48"/>
      <c r="I13" s="48"/>
      <c r="J13" s="48"/>
      <c r="K13" s="48"/>
      <c r="L13" s="48"/>
      <c r="M13" s="42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2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203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203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2"/>
      <c r="EM13" s="48"/>
      <c r="EN13" s="48"/>
      <c r="EO13" s="42"/>
      <c r="EP13" s="48"/>
      <c r="EQ13" s="48"/>
      <c r="ER13" s="42"/>
      <c r="ES13" s="48"/>
      <c r="ET13" s="48"/>
      <c r="EU13" s="42"/>
      <c r="EV13" s="48"/>
      <c r="EW13" s="48"/>
      <c r="EX13" s="42"/>
      <c r="EY13" s="48"/>
      <c r="EZ13" s="48"/>
      <c r="FA13" s="42"/>
      <c r="FB13" s="48"/>
      <c r="FC13" s="48"/>
      <c r="FD13" s="48"/>
      <c r="FE13" s="48"/>
      <c r="FF13" s="48"/>
      <c r="FG13" s="42"/>
      <c r="FH13" s="48"/>
      <c r="FI13" s="48"/>
      <c r="FJ13" s="42"/>
      <c r="FK13" s="48"/>
      <c r="FL13" s="48"/>
      <c r="FM13" s="42"/>
      <c r="FN13" s="42">
        <v>5000</v>
      </c>
      <c r="FO13" s="48"/>
      <c r="FP13" s="42">
        <f t="shared" si="90"/>
        <v>0</v>
      </c>
      <c r="FQ13" s="42"/>
      <c r="FR13" s="48"/>
      <c r="FS13" s="42"/>
      <c r="FT13" s="42"/>
      <c r="FU13" s="48"/>
      <c r="FV13" s="42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</row>
    <row r="14" spans="1:196" s="52" customFormat="1" ht="31.5" x14ac:dyDescent="0.25">
      <c r="A14" s="195" t="s">
        <v>201</v>
      </c>
      <c r="B14" s="134">
        <f t="shared" si="102"/>
        <v>88503.423999999999</v>
      </c>
      <c r="C14" s="134">
        <f t="shared" si="103"/>
        <v>82059.162039999981</v>
      </c>
      <c r="D14" s="49">
        <f t="shared" si="34"/>
        <v>92.71862977866256</v>
      </c>
      <c r="E14" s="48">
        <f t="shared" ref="E14:AD14" si="104">E15+E16</f>
        <v>0</v>
      </c>
      <c r="F14" s="48">
        <f t="shared" ref="F14" si="105">F15+F16</f>
        <v>0</v>
      </c>
      <c r="G14" s="49"/>
      <c r="H14" s="48">
        <f t="shared" si="104"/>
        <v>70000</v>
      </c>
      <c r="I14" s="48">
        <f t="shared" si="104"/>
        <v>70000</v>
      </c>
      <c r="J14" s="134">
        <f t="shared" ref="J14" si="106">I14/H14*100</f>
        <v>100</v>
      </c>
      <c r="K14" s="48">
        <f t="shared" si="104"/>
        <v>1063.7</v>
      </c>
      <c r="L14" s="48">
        <f t="shared" ref="L14" si="107">L15+L16</f>
        <v>1063.7</v>
      </c>
      <c r="M14" s="48">
        <f t="shared" si="38"/>
        <v>100</v>
      </c>
      <c r="N14" s="48">
        <f t="shared" si="104"/>
        <v>550</v>
      </c>
      <c r="O14" s="48">
        <f t="shared" si="104"/>
        <v>500.5</v>
      </c>
      <c r="P14" s="48">
        <f t="shared" si="94"/>
        <v>91</v>
      </c>
      <c r="Q14" s="48">
        <f t="shared" ref="Q14:R14" si="108">Q15+Q16</f>
        <v>2082</v>
      </c>
      <c r="R14" s="48">
        <f t="shared" si="108"/>
        <v>1894.62</v>
      </c>
      <c r="S14" s="48">
        <f t="shared" ref="S14:S18" si="109">R14/Q14*100</f>
        <v>90.999999999999986</v>
      </c>
      <c r="T14" s="48">
        <f t="shared" ref="T14" si="110">T15+T16</f>
        <v>1137</v>
      </c>
      <c r="U14" s="48">
        <f t="shared" ref="U14" si="111">U15+U16</f>
        <v>1034.67</v>
      </c>
      <c r="V14" s="48">
        <f t="shared" ref="V14:V15" si="112">U14/T14*100</f>
        <v>91</v>
      </c>
      <c r="W14" s="48">
        <f t="shared" ref="W14" si="113">W15+W16</f>
        <v>0</v>
      </c>
      <c r="X14" s="48">
        <f t="shared" ref="X14" si="114">X15+X16</f>
        <v>0</v>
      </c>
      <c r="Y14" s="48"/>
      <c r="Z14" s="48">
        <f t="shared" si="104"/>
        <v>0</v>
      </c>
      <c r="AA14" s="48">
        <f t="shared" ref="AA14" si="115">AA15+AA16</f>
        <v>0</v>
      </c>
      <c r="AB14" s="48">
        <f t="shared" si="104"/>
        <v>0</v>
      </c>
      <c r="AC14" s="48">
        <f t="shared" si="104"/>
        <v>0</v>
      </c>
      <c r="AD14" s="48">
        <f t="shared" si="104"/>
        <v>0</v>
      </c>
      <c r="AE14" s="48">
        <f t="shared" ref="AE14:AG14" si="116">AE15+AE16</f>
        <v>0</v>
      </c>
      <c r="AF14" s="48">
        <f t="shared" si="116"/>
        <v>0</v>
      </c>
      <c r="AG14" s="48">
        <f t="shared" si="116"/>
        <v>0</v>
      </c>
      <c r="AH14" s="48"/>
      <c r="AI14" s="48">
        <f t="shared" ref="AI14:AJ14" si="117">AI15+AI16</f>
        <v>1000</v>
      </c>
      <c r="AJ14" s="48">
        <f t="shared" si="117"/>
        <v>1000</v>
      </c>
      <c r="AK14" s="48">
        <f t="shared" ref="AK14:AK15" si="118">AJ14/AI14*100</f>
        <v>100</v>
      </c>
      <c r="AL14" s="48">
        <f t="shared" ref="AL14:AM14" si="119">AL15+AL16</f>
        <v>0</v>
      </c>
      <c r="AM14" s="48">
        <f t="shared" si="119"/>
        <v>0</v>
      </c>
      <c r="AN14" s="48"/>
      <c r="AO14" s="48">
        <f t="shared" ref="AO14:AP14" si="120">AO15+AO16</f>
        <v>0</v>
      </c>
      <c r="AP14" s="48">
        <f t="shared" si="120"/>
        <v>0</v>
      </c>
      <c r="AQ14" s="48"/>
      <c r="AR14" s="48">
        <f t="shared" ref="AR14:AS14" si="121">AR15+AR16</f>
        <v>0</v>
      </c>
      <c r="AS14" s="48">
        <f t="shared" si="121"/>
        <v>0</v>
      </c>
      <c r="AT14" s="48"/>
      <c r="AU14" s="48">
        <f t="shared" ref="AU14:AV14" si="122">AU15+AU16</f>
        <v>0</v>
      </c>
      <c r="AV14" s="48">
        <f t="shared" si="122"/>
        <v>0</v>
      </c>
      <c r="AW14" s="48"/>
      <c r="AX14" s="48">
        <f t="shared" ref="AX14:AY14" si="123">AX15+AX16</f>
        <v>100</v>
      </c>
      <c r="AY14" s="48">
        <f t="shared" si="123"/>
        <v>100</v>
      </c>
      <c r="AZ14" s="293">
        <f t="shared" si="52"/>
        <v>100</v>
      </c>
      <c r="BA14" s="48"/>
      <c r="BB14" s="48"/>
      <c r="BC14" s="48"/>
      <c r="BD14" s="48"/>
      <c r="BE14" s="48"/>
      <c r="BF14" s="48"/>
      <c r="BG14" s="48"/>
      <c r="BH14" s="48"/>
      <c r="BI14" s="48"/>
      <c r="BJ14" s="48">
        <f t="shared" ref="BJ14:BK14" si="124">BJ15+BJ16</f>
        <v>2682.3</v>
      </c>
      <c r="BK14" s="48">
        <f t="shared" si="124"/>
        <v>2045.7</v>
      </c>
      <c r="BL14" s="48">
        <f t="shared" ref="BL14:BL15" si="125">BK14/BJ14*100</f>
        <v>76.266636841516615</v>
      </c>
      <c r="BM14" s="48"/>
      <c r="BN14" s="48"/>
      <c r="BO14" s="48"/>
      <c r="BP14" s="48">
        <f t="shared" ref="BP14:BQ14" si="126">BP15+BP16</f>
        <v>0</v>
      </c>
      <c r="BQ14" s="48">
        <f t="shared" si="126"/>
        <v>0</v>
      </c>
      <c r="BR14" s="48"/>
      <c r="BS14" s="48">
        <f t="shared" ref="BS14:BT14" si="127">BS15+BS16</f>
        <v>0</v>
      </c>
      <c r="BT14" s="48">
        <f t="shared" si="127"/>
        <v>0</v>
      </c>
      <c r="BU14" s="48"/>
      <c r="BV14" s="48">
        <f t="shared" ref="BV14:BW14" si="128">BV15+BV16</f>
        <v>0</v>
      </c>
      <c r="BW14" s="48">
        <f t="shared" si="128"/>
        <v>0</v>
      </c>
      <c r="BX14" s="48"/>
      <c r="BY14" s="48">
        <f t="shared" ref="BY14:BZ14" si="129">BY15+BY16</f>
        <v>0</v>
      </c>
      <c r="BZ14" s="48">
        <f t="shared" si="129"/>
        <v>0</v>
      </c>
      <c r="CA14" s="48"/>
      <c r="CB14" s="48">
        <f t="shared" ref="CB14:CC14" si="130">CB15+CB16</f>
        <v>4150</v>
      </c>
      <c r="CC14" s="48">
        <f t="shared" si="130"/>
        <v>4149.9720399999997</v>
      </c>
      <c r="CD14" s="48">
        <f t="shared" ref="CD14:CD16" si="131">CC14/CB14*100</f>
        <v>99.999326265060233</v>
      </c>
      <c r="CE14" s="48">
        <f t="shared" ref="CE14:CF14" si="132">CE15+CE16</f>
        <v>0</v>
      </c>
      <c r="CF14" s="48">
        <f t="shared" si="132"/>
        <v>0</v>
      </c>
      <c r="CG14" s="48"/>
      <c r="CH14" s="48">
        <f t="shared" ref="CH14:CI14" si="133">CH15+CH16</f>
        <v>0</v>
      </c>
      <c r="CI14" s="48">
        <f t="shared" si="133"/>
        <v>0</v>
      </c>
      <c r="CJ14" s="48"/>
      <c r="CK14" s="48">
        <f t="shared" ref="CK14:CL14" si="134">CK15+CK16</f>
        <v>0</v>
      </c>
      <c r="CL14" s="48">
        <f t="shared" si="134"/>
        <v>0</v>
      </c>
      <c r="CM14" s="48"/>
      <c r="CN14" s="48">
        <f t="shared" ref="CN14:CO14" si="135">CN15+CN16</f>
        <v>0</v>
      </c>
      <c r="CO14" s="48">
        <f t="shared" si="135"/>
        <v>0</v>
      </c>
      <c r="CP14" s="48"/>
      <c r="CQ14" s="48">
        <f t="shared" ref="CQ14:CR14" si="136">CQ15+CQ16</f>
        <v>0</v>
      </c>
      <c r="CR14" s="48">
        <f t="shared" si="136"/>
        <v>0</v>
      </c>
      <c r="CS14" s="48"/>
      <c r="CT14" s="48">
        <f t="shared" ref="CT14:CU14" si="137">CT15+CT16</f>
        <v>0</v>
      </c>
      <c r="CU14" s="48">
        <f t="shared" si="137"/>
        <v>0</v>
      </c>
      <c r="CV14" s="48"/>
      <c r="CW14" s="48">
        <f t="shared" ref="CW14:CX14" si="138">CW15+CW16</f>
        <v>0</v>
      </c>
      <c r="CX14" s="48">
        <f t="shared" si="138"/>
        <v>0</v>
      </c>
      <c r="CY14" s="293"/>
      <c r="CZ14" s="48">
        <f t="shared" ref="CZ14:DA14" si="139">CZ15+CZ16</f>
        <v>0</v>
      </c>
      <c r="DA14" s="48">
        <f t="shared" si="139"/>
        <v>0</v>
      </c>
      <c r="DB14" s="48"/>
      <c r="DC14" s="48">
        <f t="shared" ref="DC14:DD14" si="140">DC15+DC16</f>
        <v>0</v>
      </c>
      <c r="DD14" s="48">
        <f t="shared" si="140"/>
        <v>0</v>
      </c>
      <c r="DE14" s="48"/>
      <c r="DF14" s="48">
        <f t="shared" ref="DF14:DG14" si="141">DF15+DF16</f>
        <v>0</v>
      </c>
      <c r="DG14" s="48">
        <f t="shared" si="141"/>
        <v>0</v>
      </c>
      <c r="DH14" s="48"/>
      <c r="DI14" s="48">
        <f t="shared" ref="DI14:DJ14" si="142">DI15+DI16</f>
        <v>0</v>
      </c>
      <c r="DJ14" s="48">
        <f t="shared" si="142"/>
        <v>0</v>
      </c>
      <c r="DK14" s="48"/>
      <c r="DL14" s="48">
        <f t="shared" ref="DL14:DM14" si="143">DL15+DL16</f>
        <v>0</v>
      </c>
      <c r="DM14" s="48">
        <f t="shared" si="143"/>
        <v>0</v>
      </c>
      <c r="DN14" s="48"/>
      <c r="DO14" s="48">
        <f t="shared" ref="DO14:DP14" si="144">DO15+DO16</f>
        <v>0</v>
      </c>
      <c r="DP14" s="48">
        <f t="shared" si="144"/>
        <v>0</v>
      </c>
      <c r="DQ14" s="48"/>
      <c r="DR14" s="48">
        <f t="shared" ref="DR14:DS14" si="145">DR15+DR16</f>
        <v>0</v>
      </c>
      <c r="DS14" s="48">
        <f t="shared" si="145"/>
        <v>0</v>
      </c>
      <c r="DT14" s="48"/>
      <c r="DU14" s="48">
        <f t="shared" ref="DU14:DV14" si="146">DU15+DU16</f>
        <v>0</v>
      </c>
      <c r="DV14" s="48">
        <f t="shared" si="146"/>
        <v>0</v>
      </c>
      <c r="DW14" s="48"/>
      <c r="DX14" s="48">
        <f t="shared" ref="DX14:DY14" si="147">DX15+DX16</f>
        <v>309.82400000000001</v>
      </c>
      <c r="DY14" s="48">
        <f t="shared" si="147"/>
        <v>0</v>
      </c>
      <c r="DZ14" s="48"/>
      <c r="EA14" s="48">
        <f t="shared" ref="EA14:EB14" si="148">EA15+EA16</f>
        <v>0</v>
      </c>
      <c r="EB14" s="48">
        <f t="shared" si="148"/>
        <v>0</v>
      </c>
      <c r="EC14" s="48"/>
      <c r="ED14" s="48">
        <f t="shared" ref="ED14:EE14" si="149">ED15+ED16</f>
        <v>0</v>
      </c>
      <c r="EE14" s="48">
        <f t="shared" si="149"/>
        <v>0</v>
      </c>
      <c r="EF14" s="48"/>
      <c r="EG14" s="48">
        <f t="shared" ref="EG14:EH14" si="150">EG15+EG16</f>
        <v>70</v>
      </c>
      <c r="EH14" s="48">
        <f t="shared" si="150"/>
        <v>70</v>
      </c>
      <c r="EI14" s="48">
        <f t="shared" ref="EI14:EI15" si="151">EH14/EG14*100</f>
        <v>100</v>
      </c>
      <c r="EJ14" s="48">
        <f t="shared" ref="EJ14:EK14" si="152">EJ15+EJ16</f>
        <v>200</v>
      </c>
      <c r="EK14" s="48">
        <f t="shared" si="152"/>
        <v>200</v>
      </c>
      <c r="EL14" s="48">
        <f t="shared" ref="EL14:EL23" si="153">EK14/EJ14*100</f>
        <v>100</v>
      </c>
      <c r="EM14" s="48">
        <f t="shared" ref="EM14:EN14" si="154">EM15+EM16</f>
        <v>0</v>
      </c>
      <c r="EN14" s="48">
        <f t="shared" si="154"/>
        <v>0</v>
      </c>
      <c r="EO14" s="48"/>
      <c r="EP14" s="48">
        <f t="shared" ref="EP14:EQ14" si="155">EP15+EP16</f>
        <v>0</v>
      </c>
      <c r="EQ14" s="48">
        <f t="shared" si="155"/>
        <v>0</v>
      </c>
      <c r="ER14" s="48"/>
      <c r="ES14" s="48">
        <f t="shared" ref="ES14:ET14" si="156">ES15+ES16</f>
        <v>0</v>
      </c>
      <c r="ET14" s="48">
        <f t="shared" si="156"/>
        <v>0</v>
      </c>
      <c r="EU14" s="48"/>
      <c r="EV14" s="48">
        <f t="shared" ref="EV14:EW14" si="157">EV15+EV16</f>
        <v>0</v>
      </c>
      <c r="EW14" s="48">
        <f t="shared" si="157"/>
        <v>0</v>
      </c>
      <c r="EX14" s="48"/>
      <c r="EY14" s="48">
        <f t="shared" ref="EY14:EZ14" si="158">EY15+EY16</f>
        <v>0</v>
      </c>
      <c r="EZ14" s="48">
        <f t="shared" si="158"/>
        <v>0</v>
      </c>
      <c r="FA14" s="48"/>
      <c r="FB14" s="48">
        <f t="shared" ref="FB14:FC14" si="159">FB15+FB16</f>
        <v>0</v>
      </c>
      <c r="FC14" s="48">
        <f t="shared" si="159"/>
        <v>0</v>
      </c>
      <c r="FD14" s="48"/>
      <c r="FE14" s="48">
        <f t="shared" ref="FE14:FF14" si="160">FE15+FE16</f>
        <v>0</v>
      </c>
      <c r="FF14" s="48">
        <f t="shared" si="160"/>
        <v>0</v>
      </c>
      <c r="FG14" s="48"/>
      <c r="FH14" s="48">
        <f t="shared" ref="FH14:FI14" si="161">FH15+FH16</f>
        <v>0</v>
      </c>
      <c r="FI14" s="48">
        <f t="shared" si="161"/>
        <v>0</v>
      </c>
      <c r="FJ14" s="48"/>
      <c r="FK14" s="48"/>
      <c r="FL14" s="48"/>
      <c r="FM14" s="48"/>
      <c r="FN14" s="48">
        <f t="shared" ref="FN14:FO14" si="162">FN15+FN16</f>
        <v>5000</v>
      </c>
      <c r="FO14" s="48">
        <f t="shared" si="162"/>
        <v>0</v>
      </c>
      <c r="FP14" s="48">
        <f t="shared" ref="FP14:FP16" si="163">FO14/FN14*100</f>
        <v>0</v>
      </c>
      <c r="FQ14" s="48"/>
      <c r="FR14" s="48"/>
      <c r="FS14" s="48"/>
      <c r="FT14" s="48"/>
      <c r="FU14" s="48"/>
      <c r="FV14" s="48"/>
      <c r="FW14" s="48">
        <f t="shared" ref="FW14:FX14" si="164">FW15+FW16</f>
        <v>158.6</v>
      </c>
      <c r="FX14" s="48">
        <f t="shared" si="164"/>
        <v>0</v>
      </c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</row>
    <row r="15" spans="1:196" ht="31.5" x14ac:dyDescent="0.25">
      <c r="A15" s="25" t="s">
        <v>200</v>
      </c>
      <c r="B15" s="50">
        <f t="shared" si="102"/>
        <v>13078.424000000001</v>
      </c>
      <c r="C15" s="50">
        <f t="shared" si="103"/>
        <v>11634.162689999999</v>
      </c>
      <c r="D15" s="46">
        <f t="shared" si="34"/>
        <v>88.956916292054743</v>
      </c>
      <c r="E15" s="46"/>
      <c r="F15" s="46"/>
      <c r="G15" s="46"/>
      <c r="H15" s="46"/>
      <c r="I15" s="46"/>
      <c r="J15" s="50"/>
      <c r="K15" s="46">
        <v>1063.7</v>
      </c>
      <c r="L15" s="46">
        <v>1063.7</v>
      </c>
      <c r="M15" s="42">
        <f t="shared" si="38"/>
        <v>100</v>
      </c>
      <c r="N15" s="46">
        <v>550</v>
      </c>
      <c r="O15" s="46">
        <v>500.5</v>
      </c>
      <c r="P15" s="42">
        <f t="shared" si="94"/>
        <v>91</v>
      </c>
      <c r="Q15" s="204">
        <v>2082</v>
      </c>
      <c r="R15" s="204">
        <v>1894.62</v>
      </c>
      <c r="S15" s="42">
        <f t="shared" si="109"/>
        <v>90.999999999999986</v>
      </c>
      <c r="T15" s="203">
        <v>1137</v>
      </c>
      <c r="U15" s="203">
        <v>1034.67</v>
      </c>
      <c r="V15" s="42">
        <f t="shared" si="112"/>
        <v>91</v>
      </c>
      <c r="W15" s="203"/>
      <c r="X15" s="203"/>
      <c r="Y15" s="42"/>
      <c r="Z15" s="46"/>
      <c r="AA15" s="46"/>
      <c r="AB15" s="42"/>
      <c r="AC15" s="46"/>
      <c r="AD15" s="46"/>
      <c r="AE15" s="42"/>
      <c r="AF15" s="46"/>
      <c r="AG15" s="46"/>
      <c r="AH15" s="42"/>
      <c r="AI15" s="203">
        <v>1000</v>
      </c>
      <c r="AJ15" s="203">
        <v>1000</v>
      </c>
      <c r="AK15" s="42">
        <f t="shared" si="118"/>
        <v>100</v>
      </c>
      <c r="AL15" s="203"/>
      <c r="AM15" s="203"/>
      <c r="AN15" s="42"/>
      <c r="AO15" s="203"/>
      <c r="AP15" s="203"/>
      <c r="AQ15" s="42"/>
      <c r="AR15" s="203"/>
      <c r="AS15" s="295"/>
      <c r="AT15" s="42"/>
      <c r="AU15" s="203"/>
      <c r="AV15" s="203"/>
      <c r="AW15" s="42"/>
      <c r="AX15" s="203">
        <v>100</v>
      </c>
      <c r="AY15" s="203">
        <v>100</v>
      </c>
      <c r="AZ15" s="203">
        <f t="shared" si="52"/>
        <v>100</v>
      </c>
      <c r="BA15" s="203"/>
      <c r="BB15" s="203"/>
      <c r="BC15" s="42"/>
      <c r="BD15" s="203"/>
      <c r="BE15" s="203"/>
      <c r="BF15" s="42"/>
      <c r="BG15" s="203"/>
      <c r="BH15" s="203"/>
      <c r="BI15" s="42"/>
      <c r="BJ15" s="203">
        <v>2682.3</v>
      </c>
      <c r="BK15" s="203">
        <v>2045.7</v>
      </c>
      <c r="BL15" s="42">
        <f t="shared" si="125"/>
        <v>76.266636841516615</v>
      </c>
      <c r="BM15" s="203"/>
      <c r="BN15" s="203"/>
      <c r="BO15" s="42"/>
      <c r="BP15" s="203"/>
      <c r="BQ15" s="203"/>
      <c r="BR15" s="42"/>
      <c r="BS15" s="203"/>
      <c r="BT15" s="203"/>
      <c r="BU15" s="42"/>
      <c r="BV15" s="203"/>
      <c r="BW15" s="203"/>
      <c r="BX15" s="42"/>
      <c r="BY15" s="203"/>
      <c r="BZ15" s="203"/>
      <c r="CA15" s="42"/>
      <c r="CB15" s="203">
        <v>3725</v>
      </c>
      <c r="CC15" s="203">
        <v>3724.9726900000001</v>
      </c>
      <c r="CD15" s="42">
        <f t="shared" si="131"/>
        <v>99.999266845637578</v>
      </c>
      <c r="CE15" s="203"/>
      <c r="CF15" s="203"/>
      <c r="CG15" s="42"/>
      <c r="CH15" s="203"/>
      <c r="CI15" s="203"/>
      <c r="CJ15" s="42"/>
      <c r="CK15" s="203"/>
      <c r="CL15" s="203"/>
      <c r="CM15" s="42"/>
      <c r="CN15" s="203"/>
      <c r="CO15" s="203"/>
      <c r="CP15" s="42"/>
      <c r="CQ15" s="203"/>
      <c r="CR15" s="203"/>
      <c r="CS15" s="42"/>
      <c r="CT15" s="203"/>
      <c r="CU15" s="203"/>
      <c r="CV15" s="42"/>
      <c r="CW15" s="203"/>
      <c r="CX15" s="203"/>
      <c r="CY15" s="203"/>
      <c r="CZ15" s="203"/>
      <c r="DA15" s="203"/>
      <c r="DB15" s="42"/>
      <c r="DC15" s="203"/>
      <c r="DD15" s="203"/>
      <c r="DE15" s="42"/>
      <c r="DF15" s="203"/>
      <c r="DG15" s="203"/>
      <c r="DH15" s="42"/>
      <c r="DI15" s="203"/>
      <c r="DJ15" s="203"/>
      <c r="DK15" s="42"/>
      <c r="DL15" s="203"/>
      <c r="DM15" s="203"/>
      <c r="DN15" s="42"/>
      <c r="DO15" s="203"/>
      <c r="DP15" s="203"/>
      <c r="DQ15" s="42"/>
      <c r="DR15" s="203"/>
      <c r="DS15" s="203"/>
      <c r="DT15" s="42"/>
      <c r="DU15" s="203"/>
      <c r="DV15" s="203"/>
      <c r="DW15" s="42"/>
      <c r="DX15" s="203">
        <v>309.82400000000001</v>
      </c>
      <c r="DY15" s="203"/>
      <c r="DZ15" s="42"/>
      <c r="EA15" s="203"/>
      <c r="EB15" s="203"/>
      <c r="EC15" s="42"/>
      <c r="ED15" s="203"/>
      <c r="EE15" s="203"/>
      <c r="EF15" s="42"/>
      <c r="EG15" s="203">
        <v>70</v>
      </c>
      <c r="EH15" s="203">
        <v>70</v>
      </c>
      <c r="EI15" s="42">
        <f t="shared" si="151"/>
        <v>100</v>
      </c>
      <c r="EJ15" s="203">
        <v>200</v>
      </c>
      <c r="EK15" s="203">
        <v>200</v>
      </c>
      <c r="EL15" s="42">
        <f t="shared" si="153"/>
        <v>100</v>
      </c>
      <c r="EM15" s="203"/>
      <c r="EN15" s="203"/>
      <c r="EO15" s="42"/>
      <c r="EP15" s="203"/>
      <c r="EQ15" s="203"/>
      <c r="ER15" s="42"/>
      <c r="ES15" s="203"/>
      <c r="ET15" s="203"/>
      <c r="EU15" s="42"/>
      <c r="EV15" s="203"/>
      <c r="EW15" s="203"/>
      <c r="EX15" s="42"/>
      <c r="EY15" s="203"/>
      <c r="EZ15" s="203"/>
      <c r="FA15" s="42"/>
      <c r="FB15" s="203"/>
      <c r="FC15" s="203"/>
      <c r="FD15" s="42"/>
      <c r="FE15" s="203"/>
      <c r="FF15" s="203"/>
      <c r="FG15" s="42"/>
      <c r="FH15" s="203"/>
      <c r="FI15" s="203"/>
      <c r="FJ15" s="42"/>
      <c r="FK15" s="203"/>
      <c r="FL15" s="203"/>
      <c r="FM15" s="42"/>
      <c r="FN15" s="203"/>
      <c r="FO15" s="203"/>
      <c r="FP15" s="42"/>
      <c r="FQ15" s="203"/>
      <c r="FR15" s="203"/>
      <c r="FS15" s="42"/>
      <c r="FT15" s="203"/>
      <c r="FU15" s="203"/>
      <c r="FV15" s="42"/>
      <c r="FW15" s="203">
        <v>158.6</v>
      </c>
      <c r="FX15" s="203"/>
      <c r="FY15" s="42"/>
      <c r="FZ15" s="203"/>
      <c r="GA15" s="203"/>
      <c r="GB15" s="42"/>
      <c r="GC15" s="203"/>
      <c r="GD15" s="203"/>
      <c r="GE15" s="42"/>
      <c r="GF15" s="203"/>
      <c r="GG15" s="203"/>
      <c r="GH15" s="42"/>
      <c r="GI15" s="203"/>
      <c r="GJ15" s="203"/>
      <c r="GK15" s="42"/>
      <c r="GL15" s="203"/>
      <c r="GM15" s="203"/>
      <c r="GN15" s="42"/>
    </row>
    <row r="16" spans="1:196" ht="15.75" x14ac:dyDescent="0.25">
      <c r="A16" s="25" t="s">
        <v>202</v>
      </c>
      <c r="B16" s="50">
        <f t="shared" si="102"/>
        <v>75425</v>
      </c>
      <c r="C16" s="50">
        <f t="shared" si="103"/>
        <v>70424.999349999998</v>
      </c>
      <c r="D16" s="46">
        <f t="shared" si="34"/>
        <v>93.370897381504804</v>
      </c>
      <c r="E16" s="134"/>
      <c r="F16" s="134"/>
      <c r="G16" s="46"/>
      <c r="H16" s="50">
        <v>70000</v>
      </c>
      <c r="I16" s="50">
        <v>70000</v>
      </c>
      <c r="J16" s="50">
        <f>I16/H16*100</f>
        <v>100</v>
      </c>
      <c r="K16" s="134"/>
      <c r="L16" s="134"/>
      <c r="M16" s="42"/>
      <c r="N16" s="134"/>
      <c r="O16" s="134"/>
      <c r="P16" s="42"/>
      <c r="Q16" s="134"/>
      <c r="R16" s="134"/>
      <c r="S16" s="42"/>
      <c r="T16" s="134"/>
      <c r="U16" s="134"/>
      <c r="V16" s="42"/>
      <c r="W16" s="134"/>
      <c r="X16" s="134"/>
      <c r="Y16" s="42"/>
      <c r="Z16" s="134"/>
      <c r="AA16" s="134"/>
      <c r="AB16" s="134"/>
      <c r="AC16" s="134"/>
      <c r="AD16" s="134"/>
      <c r="AE16" s="134"/>
      <c r="AF16" s="134"/>
      <c r="AG16" s="134"/>
      <c r="AH16" s="42"/>
      <c r="AI16" s="134"/>
      <c r="AJ16" s="134"/>
      <c r="AK16" s="42"/>
      <c r="AL16" s="134"/>
      <c r="AM16" s="134"/>
      <c r="AN16" s="42"/>
      <c r="AO16" s="50"/>
      <c r="AP16" s="50"/>
      <c r="AQ16" s="42"/>
      <c r="AR16" s="134"/>
      <c r="AS16" s="134"/>
      <c r="AT16" s="42"/>
      <c r="AU16" s="134"/>
      <c r="AV16" s="134"/>
      <c r="AW16" s="42"/>
      <c r="AX16" s="134"/>
      <c r="AY16" s="134"/>
      <c r="AZ16" s="203"/>
      <c r="BA16" s="134"/>
      <c r="BB16" s="134"/>
      <c r="BC16" s="42"/>
      <c r="BD16" s="134"/>
      <c r="BE16" s="134"/>
      <c r="BF16" s="42"/>
      <c r="BG16" s="134"/>
      <c r="BH16" s="134"/>
      <c r="BI16" s="42"/>
      <c r="BJ16" s="134"/>
      <c r="BK16" s="134"/>
      <c r="BL16" s="42"/>
      <c r="BM16" s="134"/>
      <c r="BN16" s="134"/>
      <c r="BO16" s="42"/>
      <c r="BP16" s="134"/>
      <c r="BQ16" s="134"/>
      <c r="BR16" s="42"/>
      <c r="BS16" s="134"/>
      <c r="BT16" s="134"/>
      <c r="BU16" s="42"/>
      <c r="BV16" s="134"/>
      <c r="BW16" s="134"/>
      <c r="BX16" s="42"/>
      <c r="BY16" s="134"/>
      <c r="BZ16" s="134"/>
      <c r="CA16" s="42"/>
      <c r="CB16" s="50">
        <v>425</v>
      </c>
      <c r="CC16" s="50">
        <v>424.99934999999999</v>
      </c>
      <c r="CD16" s="42">
        <f t="shared" si="131"/>
        <v>99.999847058823534</v>
      </c>
      <c r="CE16" s="50"/>
      <c r="CF16" s="134"/>
      <c r="CG16" s="42"/>
      <c r="CH16" s="50"/>
      <c r="CI16" s="134"/>
      <c r="CJ16" s="42"/>
      <c r="CK16" s="50"/>
      <c r="CL16" s="134"/>
      <c r="CM16" s="42"/>
      <c r="CN16" s="50"/>
      <c r="CO16" s="134"/>
      <c r="CP16" s="42"/>
      <c r="CQ16" s="50"/>
      <c r="CR16" s="134"/>
      <c r="CS16" s="42"/>
      <c r="CT16" s="50"/>
      <c r="CU16" s="50"/>
      <c r="CV16" s="42"/>
      <c r="CW16" s="134"/>
      <c r="CX16" s="134"/>
      <c r="CY16" s="203"/>
      <c r="CZ16" s="50"/>
      <c r="DA16" s="134"/>
      <c r="DB16" s="42"/>
      <c r="DC16" s="50"/>
      <c r="DD16" s="50"/>
      <c r="DE16" s="42"/>
      <c r="DF16" s="50"/>
      <c r="DG16" s="134"/>
      <c r="DH16" s="42"/>
      <c r="DI16" s="50"/>
      <c r="DJ16" s="50"/>
      <c r="DK16" s="42"/>
      <c r="DL16" s="134"/>
      <c r="DM16" s="134"/>
      <c r="DN16" s="42"/>
      <c r="DO16" s="50"/>
      <c r="DP16" s="50"/>
      <c r="DQ16" s="42"/>
      <c r="DR16" s="50"/>
      <c r="DS16" s="50"/>
      <c r="DT16" s="42"/>
      <c r="DU16" s="50"/>
      <c r="DV16" s="50"/>
      <c r="DW16" s="42"/>
      <c r="DX16" s="50"/>
      <c r="DY16" s="50"/>
      <c r="DZ16" s="42"/>
      <c r="EA16" s="50"/>
      <c r="EB16" s="50"/>
      <c r="EC16" s="42"/>
      <c r="ED16" s="50"/>
      <c r="EE16" s="50"/>
      <c r="EF16" s="42"/>
      <c r="EG16" s="50"/>
      <c r="EH16" s="50">
        <v>0</v>
      </c>
      <c r="EI16" s="42"/>
      <c r="EJ16" s="50"/>
      <c r="EK16" s="50">
        <v>0</v>
      </c>
      <c r="EL16" s="42"/>
      <c r="EM16" s="50"/>
      <c r="EN16" s="50">
        <v>0</v>
      </c>
      <c r="EO16" s="42"/>
      <c r="EP16" s="50"/>
      <c r="EQ16" s="50">
        <v>0</v>
      </c>
      <c r="ER16" s="42"/>
      <c r="ES16" s="50"/>
      <c r="ET16" s="50">
        <v>0</v>
      </c>
      <c r="EU16" s="42"/>
      <c r="EV16" s="50"/>
      <c r="EW16" s="50">
        <v>0</v>
      </c>
      <c r="EX16" s="42"/>
      <c r="EY16" s="50"/>
      <c r="EZ16" s="50">
        <v>0</v>
      </c>
      <c r="FA16" s="42"/>
      <c r="FB16" s="50"/>
      <c r="FC16" s="134"/>
      <c r="FD16" s="42"/>
      <c r="FE16" s="50"/>
      <c r="FF16" s="50">
        <v>0</v>
      </c>
      <c r="FG16" s="42"/>
      <c r="FH16" s="50"/>
      <c r="FI16" s="50">
        <v>0</v>
      </c>
      <c r="FJ16" s="42"/>
      <c r="FK16" s="50"/>
      <c r="FL16" s="50"/>
      <c r="FM16" s="42"/>
      <c r="FN16" s="50">
        <v>5000</v>
      </c>
      <c r="FO16" s="50">
        <v>0</v>
      </c>
      <c r="FP16" s="42">
        <f t="shared" si="163"/>
        <v>0</v>
      </c>
      <c r="FQ16" s="50"/>
      <c r="FR16" s="50"/>
      <c r="FS16" s="42"/>
      <c r="FT16" s="50"/>
      <c r="FU16" s="50"/>
      <c r="FV16" s="42"/>
      <c r="FW16" s="50"/>
      <c r="FX16" s="50"/>
      <c r="FY16" s="42"/>
      <c r="FZ16" s="50"/>
      <c r="GA16" s="50"/>
      <c r="GB16" s="42"/>
      <c r="GC16" s="50"/>
      <c r="GD16" s="50"/>
      <c r="GE16" s="42"/>
      <c r="GF16" s="50"/>
      <c r="GG16" s="50"/>
      <c r="GH16" s="42"/>
      <c r="GI16" s="50"/>
      <c r="GJ16" s="50"/>
      <c r="GK16" s="42"/>
      <c r="GL16" s="50"/>
      <c r="GM16" s="50"/>
      <c r="GN16" s="42"/>
    </row>
    <row r="17" spans="1:196" s="52" customFormat="1" ht="31.5" x14ac:dyDescent="0.25">
      <c r="A17" s="195" t="s">
        <v>204</v>
      </c>
      <c r="B17" s="134">
        <f t="shared" si="102"/>
        <v>30670.216</v>
      </c>
      <c r="C17" s="134">
        <f t="shared" si="103"/>
        <v>20908.434420000005</v>
      </c>
      <c r="D17" s="49">
        <f t="shared" si="34"/>
        <v>68.171787313137941</v>
      </c>
      <c r="E17" s="134">
        <f t="shared" ref="E17:AD17" si="165">E18+E19+E20+E21</f>
        <v>9900</v>
      </c>
      <c r="F17" s="134">
        <f t="shared" ref="F17" si="166">F18+F19+F20+F21</f>
        <v>9219.4485000000004</v>
      </c>
      <c r="G17" s="49">
        <f t="shared" ref="G17:G18" si="167">F17/E17*100</f>
        <v>93.125742424242432</v>
      </c>
      <c r="H17" s="134">
        <f t="shared" si="165"/>
        <v>0</v>
      </c>
      <c r="I17" s="134">
        <f t="shared" si="165"/>
        <v>0</v>
      </c>
      <c r="J17" s="134">
        <f t="shared" si="165"/>
        <v>0</v>
      </c>
      <c r="K17" s="134">
        <f t="shared" si="165"/>
        <v>1063.7</v>
      </c>
      <c r="L17" s="134">
        <f t="shared" ref="L17" si="168">L18+L19+L20+L21</f>
        <v>1063.7</v>
      </c>
      <c r="M17" s="48">
        <f t="shared" si="38"/>
        <v>100</v>
      </c>
      <c r="N17" s="134">
        <f t="shared" si="165"/>
        <v>0</v>
      </c>
      <c r="O17" s="134">
        <f t="shared" si="165"/>
        <v>0</v>
      </c>
      <c r="P17" s="48"/>
      <c r="Q17" s="134">
        <f t="shared" ref="Q17:R17" si="169">Q18+Q19+Q20+Q21</f>
        <v>4635</v>
      </c>
      <c r="R17" s="134">
        <f t="shared" si="169"/>
        <v>3262.8</v>
      </c>
      <c r="S17" s="48">
        <f t="shared" si="109"/>
        <v>70.394822006472495</v>
      </c>
      <c r="T17" s="134">
        <f t="shared" ref="T17" si="170">T18+T19+T20+T21</f>
        <v>991</v>
      </c>
      <c r="U17" s="134">
        <f t="shared" ref="U17" si="171">U18+U19+U20+U21</f>
        <v>815.04418999999996</v>
      </c>
      <c r="V17" s="48">
        <f t="shared" ref="V17:V18" si="172">U17/T17*100</f>
        <v>82.244620585267398</v>
      </c>
      <c r="W17" s="134">
        <f t="shared" ref="W17" si="173">W18+W19+W20+W21</f>
        <v>0</v>
      </c>
      <c r="X17" s="134">
        <f t="shared" ref="X17" si="174">X18+X19+X20+X21</f>
        <v>0</v>
      </c>
      <c r="Y17" s="48"/>
      <c r="Z17" s="134">
        <f t="shared" si="165"/>
        <v>0</v>
      </c>
      <c r="AA17" s="134">
        <f t="shared" ref="AA17" si="175">AA18+AA19+AA20+AA21</f>
        <v>0</v>
      </c>
      <c r="AB17" s="134">
        <f t="shared" si="165"/>
        <v>0</v>
      </c>
      <c r="AC17" s="134">
        <f t="shared" si="165"/>
        <v>0</v>
      </c>
      <c r="AD17" s="134">
        <f t="shared" si="165"/>
        <v>0</v>
      </c>
      <c r="AE17" s="134">
        <f t="shared" ref="AE17:AG17" si="176">AE18+AE19+AE20+AE21</f>
        <v>0</v>
      </c>
      <c r="AF17" s="134">
        <f t="shared" si="176"/>
        <v>0</v>
      </c>
      <c r="AG17" s="134">
        <f t="shared" si="176"/>
        <v>0</v>
      </c>
      <c r="AH17" s="48"/>
      <c r="AI17" s="134">
        <f t="shared" ref="AI17:AJ17" si="177">AI18+AI19+AI20+AI21</f>
        <v>1000</v>
      </c>
      <c r="AJ17" s="134">
        <f t="shared" si="177"/>
        <v>1000</v>
      </c>
      <c r="AK17" s="48">
        <f t="shared" ref="AK17:AK18" si="178">AJ17/AI17*100</f>
        <v>100</v>
      </c>
      <c r="AL17" s="134">
        <f t="shared" ref="AL17:AM17" si="179">AL18+AL19+AL20+AL21</f>
        <v>0</v>
      </c>
      <c r="AM17" s="134">
        <f t="shared" si="179"/>
        <v>0</v>
      </c>
      <c r="AN17" s="48"/>
      <c r="AO17" s="134">
        <f t="shared" ref="AO17:AP17" si="180">AO18+AO19+AO20+AO21</f>
        <v>0</v>
      </c>
      <c r="AP17" s="134">
        <f t="shared" si="180"/>
        <v>0</v>
      </c>
      <c r="AQ17" s="48"/>
      <c r="AR17" s="134">
        <f t="shared" ref="AR17:AS17" si="181">AR18+AR19+AR20+AR21</f>
        <v>0</v>
      </c>
      <c r="AS17" s="134">
        <f t="shared" si="181"/>
        <v>0</v>
      </c>
      <c r="AT17" s="48"/>
      <c r="AU17" s="134">
        <f t="shared" ref="AU17:AV17" si="182">AU18+AU19+AU20+AU21</f>
        <v>0</v>
      </c>
      <c r="AV17" s="134">
        <f t="shared" si="182"/>
        <v>0</v>
      </c>
      <c r="AW17" s="48"/>
      <c r="AX17" s="134">
        <f t="shared" ref="AX17:AY17" si="183">AX18+AX19+AX20+AX21</f>
        <v>100</v>
      </c>
      <c r="AY17" s="134">
        <f t="shared" si="183"/>
        <v>100</v>
      </c>
      <c r="AZ17" s="293">
        <f t="shared" si="52"/>
        <v>100</v>
      </c>
      <c r="BA17" s="134"/>
      <c r="BB17" s="134"/>
      <c r="BC17" s="48"/>
      <c r="BD17" s="134"/>
      <c r="BE17" s="134"/>
      <c r="BF17" s="48"/>
      <c r="BG17" s="134"/>
      <c r="BH17" s="134"/>
      <c r="BI17" s="48"/>
      <c r="BJ17" s="134">
        <f t="shared" ref="BJ17:BK17" si="184">BJ18+BJ19+BJ20+BJ21</f>
        <v>4598.3</v>
      </c>
      <c r="BK17" s="134">
        <f t="shared" si="184"/>
        <v>2997.4489600000002</v>
      </c>
      <c r="BL17" s="48">
        <f t="shared" ref="BL17:BL18" si="185">BK17/BJ17*100</f>
        <v>65.186024400321855</v>
      </c>
      <c r="BM17" s="134"/>
      <c r="BN17" s="134"/>
      <c r="BO17" s="48"/>
      <c r="BP17" s="134">
        <f t="shared" ref="BP17:BQ17" si="186">BP18+BP19+BP20+BP21</f>
        <v>0</v>
      </c>
      <c r="BQ17" s="134">
        <f t="shared" si="186"/>
        <v>0</v>
      </c>
      <c r="BR17" s="48"/>
      <c r="BS17" s="134">
        <f t="shared" ref="BS17:BT17" si="187">BS18+BS19+BS20+BS21</f>
        <v>0</v>
      </c>
      <c r="BT17" s="134">
        <f t="shared" si="187"/>
        <v>0</v>
      </c>
      <c r="BU17" s="48"/>
      <c r="BV17" s="134">
        <f t="shared" ref="BV17:BW17" si="188">BV18+BV19+BV20+BV21</f>
        <v>0</v>
      </c>
      <c r="BW17" s="134">
        <f t="shared" si="188"/>
        <v>0</v>
      </c>
      <c r="BX17" s="48"/>
      <c r="BY17" s="134">
        <f t="shared" ref="BY17:BZ17" si="189">BY18+BY19+BY20+BY21</f>
        <v>0</v>
      </c>
      <c r="BZ17" s="134">
        <f t="shared" si="189"/>
        <v>0</v>
      </c>
      <c r="CA17" s="48"/>
      <c r="CB17" s="134">
        <f t="shared" ref="CB17:CC17" si="190">CB18+CB19+CB20+CB21</f>
        <v>2210</v>
      </c>
      <c r="CC17" s="134">
        <f t="shared" si="190"/>
        <v>1999.9927700000001</v>
      </c>
      <c r="CD17" s="48">
        <f t="shared" ref="CD17:CD19" si="191">CC17/CB17*100</f>
        <v>90.497410407239826</v>
      </c>
      <c r="CE17" s="134">
        <f t="shared" ref="CE17:CF17" si="192">CE18+CE19+CE20+CE21</f>
        <v>0</v>
      </c>
      <c r="CF17" s="134">
        <f t="shared" si="192"/>
        <v>0</v>
      </c>
      <c r="CG17" s="48"/>
      <c r="CH17" s="134">
        <f t="shared" ref="CH17:CI17" si="193">CH18+CH19+CH20+CH21</f>
        <v>0</v>
      </c>
      <c r="CI17" s="134">
        <f t="shared" si="193"/>
        <v>0</v>
      </c>
      <c r="CJ17" s="48"/>
      <c r="CK17" s="134">
        <f t="shared" ref="CK17:CL17" si="194">CK18+CK19+CK20+CK21</f>
        <v>0</v>
      </c>
      <c r="CL17" s="134">
        <f t="shared" si="194"/>
        <v>0</v>
      </c>
      <c r="CM17" s="48"/>
      <c r="CN17" s="134">
        <f t="shared" ref="CN17:CO17" si="195">CN18+CN19+CN20+CN21</f>
        <v>0</v>
      </c>
      <c r="CO17" s="134">
        <f t="shared" si="195"/>
        <v>0</v>
      </c>
      <c r="CP17" s="48"/>
      <c r="CQ17" s="134">
        <f t="shared" ref="CQ17:CR17" si="196">CQ18+CQ19+CQ20+CQ21</f>
        <v>0</v>
      </c>
      <c r="CR17" s="134">
        <f t="shared" si="196"/>
        <v>0</v>
      </c>
      <c r="CS17" s="48"/>
      <c r="CT17" s="134">
        <f t="shared" ref="CT17:CU17" si="197">CT18+CT19+CT20+CT21</f>
        <v>0</v>
      </c>
      <c r="CU17" s="134">
        <f t="shared" si="197"/>
        <v>0</v>
      </c>
      <c r="CV17" s="48"/>
      <c r="CW17" s="134">
        <f t="shared" ref="CW17:CX17" si="198">CW18+CW19+CW20+CW21</f>
        <v>0</v>
      </c>
      <c r="CX17" s="134">
        <f t="shared" si="198"/>
        <v>0</v>
      </c>
      <c r="CY17" s="293"/>
      <c r="CZ17" s="134">
        <f t="shared" ref="CZ17:DA17" si="199">CZ18+CZ19+CZ20+CZ21</f>
        <v>0</v>
      </c>
      <c r="DA17" s="134">
        <f t="shared" si="199"/>
        <v>0</v>
      </c>
      <c r="DB17" s="48"/>
      <c r="DC17" s="134"/>
      <c r="DD17" s="134"/>
      <c r="DE17" s="48"/>
      <c r="DF17" s="134">
        <f t="shared" ref="DF17:DG17" si="200">DF18+DF19+DF20+DF21</f>
        <v>0</v>
      </c>
      <c r="DG17" s="134">
        <f t="shared" si="200"/>
        <v>0</v>
      </c>
      <c r="DH17" s="48"/>
      <c r="DI17" s="134"/>
      <c r="DJ17" s="134"/>
      <c r="DK17" s="48"/>
      <c r="DL17" s="134">
        <f t="shared" ref="DL17:DM17" si="201">DL18+DL19+DL20+DL21</f>
        <v>0</v>
      </c>
      <c r="DM17" s="134">
        <f t="shared" si="201"/>
        <v>0</v>
      </c>
      <c r="DN17" s="48"/>
      <c r="DO17" s="134"/>
      <c r="DP17" s="134"/>
      <c r="DQ17" s="48"/>
      <c r="DR17" s="134"/>
      <c r="DS17" s="134"/>
      <c r="DT17" s="48"/>
      <c r="DU17" s="134"/>
      <c r="DV17" s="134"/>
      <c r="DW17" s="48"/>
      <c r="DX17" s="134">
        <f>DX18+DX19+DX20+DX21</f>
        <v>563.61599999999999</v>
      </c>
      <c r="DY17" s="134">
        <f>DY18+DY19+DY20+DY21</f>
        <v>0</v>
      </c>
      <c r="DZ17" s="48"/>
      <c r="EA17" s="134"/>
      <c r="EB17" s="134"/>
      <c r="EC17" s="48"/>
      <c r="ED17" s="134">
        <f t="shared" ref="ED17:EE17" si="202">ED18+ED19+ED20+ED21</f>
        <v>0</v>
      </c>
      <c r="EE17" s="134">
        <f t="shared" si="202"/>
        <v>0</v>
      </c>
      <c r="EF17" s="48"/>
      <c r="EG17" s="134">
        <f t="shared" ref="EG17:EH17" si="203">EG18+EG19+EG20+EG21</f>
        <v>0</v>
      </c>
      <c r="EH17" s="134">
        <f t="shared" si="203"/>
        <v>0</v>
      </c>
      <c r="EI17" s="48"/>
      <c r="EJ17" s="134">
        <f t="shared" ref="EJ17:EK17" si="204">EJ18+EJ19+EJ20+EJ21</f>
        <v>450</v>
      </c>
      <c r="EK17" s="134">
        <f t="shared" si="204"/>
        <v>450</v>
      </c>
      <c r="EL17" s="48">
        <f t="shared" si="153"/>
        <v>100</v>
      </c>
      <c r="EM17" s="134">
        <f t="shared" ref="EM17:EN17" si="205">EM18+EM19+EM20+EM21</f>
        <v>0</v>
      </c>
      <c r="EN17" s="134">
        <f t="shared" si="205"/>
        <v>0</v>
      </c>
      <c r="EO17" s="48"/>
      <c r="EP17" s="134">
        <f t="shared" ref="EP17:EQ17" si="206">EP18+EP19+EP20+EP21</f>
        <v>0</v>
      </c>
      <c r="EQ17" s="134">
        <f t="shared" si="206"/>
        <v>0</v>
      </c>
      <c r="ER17" s="48"/>
      <c r="ES17" s="134">
        <f t="shared" ref="ES17:ET17" si="207">ES18+ES19+ES20+ES21</f>
        <v>0</v>
      </c>
      <c r="ET17" s="134">
        <f t="shared" si="207"/>
        <v>0</v>
      </c>
      <c r="EU17" s="48"/>
      <c r="EV17" s="134">
        <f t="shared" ref="EV17:EW17" si="208">EV18+EV19+EV20+EV21</f>
        <v>0</v>
      </c>
      <c r="EW17" s="134">
        <f t="shared" si="208"/>
        <v>0</v>
      </c>
      <c r="EX17" s="48"/>
      <c r="EY17" s="134">
        <f t="shared" ref="EY17:EZ17" si="209">EY18+EY19+EY20+EY21</f>
        <v>0</v>
      </c>
      <c r="EZ17" s="134">
        <f t="shared" si="209"/>
        <v>0</v>
      </c>
      <c r="FA17" s="48"/>
      <c r="FB17" s="134">
        <f t="shared" ref="FB17:FC17" si="210">FB18+FB19+FB20+FB21</f>
        <v>0</v>
      </c>
      <c r="FC17" s="134">
        <f t="shared" si="210"/>
        <v>0</v>
      </c>
      <c r="FD17" s="48"/>
      <c r="FE17" s="134">
        <f t="shared" ref="FE17:FF17" si="211">FE18+FE19+FE20+FE21</f>
        <v>0</v>
      </c>
      <c r="FF17" s="134">
        <f t="shared" si="211"/>
        <v>0</v>
      </c>
      <c r="FG17" s="48"/>
      <c r="FH17" s="134">
        <f t="shared" ref="FH17:FI17" si="212">FH18+FH19+FH20+FH21</f>
        <v>0</v>
      </c>
      <c r="FI17" s="134">
        <f t="shared" si="212"/>
        <v>0</v>
      </c>
      <c r="FJ17" s="48"/>
      <c r="FK17" s="134"/>
      <c r="FL17" s="134"/>
      <c r="FM17" s="48"/>
      <c r="FN17" s="134">
        <f t="shared" ref="FN17:FO17" si="213">FN18+FN19+FN20+FN21</f>
        <v>5000</v>
      </c>
      <c r="FO17" s="134">
        <f t="shared" si="213"/>
        <v>0</v>
      </c>
      <c r="FP17" s="48">
        <f t="shared" ref="FP17:FP19" si="214">FO17/FN17*100</f>
        <v>0</v>
      </c>
      <c r="FQ17" s="134"/>
      <c r="FR17" s="134"/>
      <c r="FS17" s="48"/>
      <c r="FT17" s="134"/>
      <c r="FU17" s="134"/>
      <c r="FV17" s="48"/>
      <c r="FW17" s="134">
        <f t="shared" ref="FW17:FX17" si="215">FW18+FW19+FW20+FW21</f>
        <v>158.6</v>
      </c>
      <c r="FX17" s="134">
        <f t="shared" si="215"/>
        <v>0</v>
      </c>
      <c r="FY17" s="48"/>
      <c r="FZ17" s="134"/>
      <c r="GA17" s="134"/>
      <c r="GB17" s="48"/>
      <c r="GC17" s="134"/>
      <c r="GD17" s="134"/>
      <c r="GE17" s="48"/>
      <c r="GF17" s="134"/>
      <c r="GG17" s="134"/>
      <c r="GH17" s="48"/>
      <c r="GI17" s="134"/>
      <c r="GJ17" s="134"/>
      <c r="GK17" s="48"/>
      <c r="GL17" s="134"/>
      <c r="GM17" s="134"/>
      <c r="GN17" s="48"/>
    </row>
    <row r="18" spans="1:196" ht="31.5" x14ac:dyDescent="0.25">
      <c r="A18" s="25" t="s">
        <v>203</v>
      </c>
      <c r="B18" s="50">
        <f t="shared" si="102"/>
        <v>25470.216</v>
      </c>
      <c r="C18" s="50">
        <f t="shared" si="103"/>
        <v>20708.434990000005</v>
      </c>
      <c r="D18" s="46">
        <f t="shared" si="34"/>
        <v>81.304512651168736</v>
      </c>
      <c r="E18" s="46">
        <v>9900</v>
      </c>
      <c r="F18" s="46">
        <v>9219.4485000000004</v>
      </c>
      <c r="G18" s="46">
        <f t="shared" si="167"/>
        <v>93.125742424242432</v>
      </c>
      <c r="H18" s="46"/>
      <c r="I18" s="46"/>
      <c r="J18" s="42"/>
      <c r="K18" s="46">
        <v>1063.7</v>
      </c>
      <c r="L18" s="46">
        <v>1063.7</v>
      </c>
      <c r="M18" s="42">
        <f t="shared" ref="M18:M192" si="216">L18/K18*100</f>
        <v>100</v>
      </c>
      <c r="N18" s="46"/>
      <c r="O18" s="46"/>
      <c r="P18" s="42"/>
      <c r="Q18" s="204">
        <v>4635</v>
      </c>
      <c r="R18" s="204">
        <v>3262.8</v>
      </c>
      <c r="S18" s="42">
        <f t="shared" si="109"/>
        <v>70.394822006472495</v>
      </c>
      <c r="T18" s="203">
        <v>991</v>
      </c>
      <c r="U18" s="203">
        <v>815.04418999999996</v>
      </c>
      <c r="V18" s="42">
        <f t="shared" si="172"/>
        <v>82.244620585267398</v>
      </c>
      <c r="W18" s="203"/>
      <c r="X18" s="203"/>
      <c r="Y18" s="42"/>
      <c r="Z18" s="46"/>
      <c r="AA18" s="46"/>
      <c r="AB18" s="42"/>
      <c r="AC18" s="46"/>
      <c r="AD18" s="46"/>
      <c r="AE18" s="42"/>
      <c r="AF18" s="46"/>
      <c r="AG18" s="46"/>
      <c r="AH18" s="42"/>
      <c r="AI18" s="203">
        <v>1000</v>
      </c>
      <c r="AJ18" s="203">
        <v>1000</v>
      </c>
      <c r="AK18" s="42">
        <f t="shared" si="178"/>
        <v>100</v>
      </c>
      <c r="AL18" s="203"/>
      <c r="AM18" s="203"/>
      <c r="AN18" s="42"/>
      <c r="AO18" s="203"/>
      <c r="AP18" s="203"/>
      <c r="AQ18" s="42"/>
      <c r="AR18" s="203"/>
      <c r="AS18" s="295"/>
      <c r="AT18" s="42"/>
      <c r="AU18" s="203"/>
      <c r="AV18" s="203"/>
      <c r="AW18" s="42"/>
      <c r="AX18" s="203">
        <v>100</v>
      </c>
      <c r="AY18" s="203">
        <v>100</v>
      </c>
      <c r="AZ18" s="203">
        <f t="shared" si="52"/>
        <v>100</v>
      </c>
      <c r="BA18" s="203"/>
      <c r="BB18" s="203"/>
      <c r="BC18" s="42"/>
      <c r="BD18" s="203"/>
      <c r="BE18" s="203"/>
      <c r="BF18" s="42"/>
      <c r="BG18" s="203"/>
      <c r="BH18" s="203"/>
      <c r="BI18" s="42"/>
      <c r="BJ18" s="203">
        <v>4598.3</v>
      </c>
      <c r="BK18" s="203">
        <v>2997.4489600000002</v>
      </c>
      <c r="BL18" s="42">
        <f t="shared" si="185"/>
        <v>65.186024400321855</v>
      </c>
      <c r="BM18" s="203"/>
      <c r="BN18" s="203"/>
      <c r="BO18" s="42"/>
      <c r="BP18" s="203"/>
      <c r="BQ18" s="203"/>
      <c r="BR18" s="42"/>
      <c r="BS18" s="203"/>
      <c r="BT18" s="203"/>
      <c r="BU18" s="42"/>
      <c r="BV18" s="203"/>
      <c r="BW18" s="203"/>
      <c r="BX18" s="42"/>
      <c r="BY18" s="203"/>
      <c r="BZ18" s="203"/>
      <c r="CA18" s="42"/>
      <c r="CB18" s="203">
        <v>2010</v>
      </c>
      <c r="CC18" s="203">
        <v>1799.99334</v>
      </c>
      <c r="CD18" s="42">
        <f t="shared" si="191"/>
        <v>89.551907462686557</v>
      </c>
      <c r="CE18" s="203"/>
      <c r="CF18" s="203"/>
      <c r="CG18" s="42"/>
      <c r="CH18" s="203"/>
      <c r="CI18" s="203"/>
      <c r="CJ18" s="42"/>
      <c r="CK18" s="203"/>
      <c r="CL18" s="203"/>
      <c r="CM18" s="42"/>
      <c r="CN18" s="203"/>
      <c r="CO18" s="203"/>
      <c r="CP18" s="42"/>
      <c r="CQ18" s="203"/>
      <c r="CR18" s="203"/>
      <c r="CS18" s="42"/>
      <c r="CT18" s="203"/>
      <c r="CU18" s="203"/>
      <c r="CV18" s="42"/>
      <c r="CW18" s="203"/>
      <c r="CX18" s="203"/>
      <c r="CY18" s="203"/>
      <c r="CZ18" s="203"/>
      <c r="DA18" s="203"/>
      <c r="DB18" s="42"/>
      <c r="DC18" s="203"/>
      <c r="DD18" s="203"/>
      <c r="DE18" s="42"/>
      <c r="DF18" s="203"/>
      <c r="DG18" s="203"/>
      <c r="DH18" s="42"/>
      <c r="DI18" s="203"/>
      <c r="DJ18" s="203"/>
      <c r="DK18" s="42"/>
      <c r="DL18" s="203"/>
      <c r="DM18" s="203"/>
      <c r="DN18" s="42"/>
      <c r="DO18" s="203"/>
      <c r="DP18" s="203"/>
      <c r="DQ18" s="42"/>
      <c r="DR18" s="203"/>
      <c r="DS18" s="203"/>
      <c r="DT18" s="42"/>
      <c r="DU18" s="203"/>
      <c r="DV18" s="203"/>
      <c r="DW18" s="42"/>
      <c r="DX18" s="203">
        <v>563.61599999999999</v>
      </c>
      <c r="DY18" s="203"/>
      <c r="DZ18" s="42"/>
      <c r="EA18" s="203"/>
      <c r="EB18" s="203"/>
      <c r="EC18" s="42"/>
      <c r="ED18" s="203"/>
      <c r="EE18" s="203"/>
      <c r="EF18" s="42"/>
      <c r="EG18" s="203"/>
      <c r="EH18" s="203"/>
      <c r="EI18" s="42"/>
      <c r="EJ18" s="203">
        <v>450</v>
      </c>
      <c r="EK18" s="203">
        <v>450</v>
      </c>
      <c r="EL18" s="42">
        <f t="shared" si="153"/>
        <v>100</v>
      </c>
      <c r="EM18" s="203"/>
      <c r="EN18" s="203"/>
      <c r="EO18" s="42"/>
      <c r="EP18" s="203"/>
      <c r="EQ18" s="203"/>
      <c r="ER18" s="42"/>
      <c r="ES18" s="203"/>
      <c r="ET18" s="203"/>
      <c r="EU18" s="42"/>
      <c r="EV18" s="203"/>
      <c r="EW18" s="203"/>
      <c r="EX18" s="42"/>
      <c r="EY18" s="203"/>
      <c r="EZ18" s="203"/>
      <c r="FA18" s="42"/>
      <c r="FB18" s="203"/>
      <c r="FC18" s="203"/>
      <c r="FD18" s="42"/>
      <c r="FE18" s="203"/>
      <c r="FF18" s="203"/>
      <c r="FG18" s="42"/>
      <c r="FH18" s="203"/>
      <c r="FI18" s="203"/>
      <c r="FJ18" s="42"/>
      <c r="FK18" s="203"/>
      <c r="FL18" s="203"/>
      <c r="FM18" s="42"/>
      <c r="FN18" s="203"/>
      <c r="FO18" s="203"/>
      <c r="FP18" s="42"/>
      <c r="FQ18" s="203"/>
      <c r="FR18" s="203"/>
      <c r="FS18" s="42"/>
      <c r="FT18" s="203"/>
      <c r="FU18" s="203"/>
      <c r="FV18" s="42"/>
      <c r="FW18" s="203">
        <v>158.6</v>
      </c>
      <c r="FX18" s="203"/>
      <c r="FY18" s="42"/>
      <c r="FZ18" s="203"/>
      <c r="GA18" s="203"/>
      <c r="GB18" s="42"/>
      <c r="GC18" s="203"/>
      <c r="GD18" s="203"/>
      <c r="GE18" s="42"/>
      <c r="GF18" s="203"/>
      <c r="GG18" s="203"/>
      <c r="GH18" s="42"/>
      <c r="GI18" s="203"/>
      <c r="GJ18" s="203"/>
      <c r="GK18" s="42"/>
      <c r="GL18" s="203"/>
      <c r="GM18" s="203"/>
      <c r="GN18" s="42"/>
    </row>
    <row r="19" spans="1:196" ht="15.75" x14ac:dyDescent="0.25">
      <c r="A19" s="25" t="s">
        <v>205</v>
      </c>
      <c r="B19" s="50">
        <f t="shared" si="102"/>
        <v>5200</v>
      </c>
      <c r="C19" s="50">
        <f t="shared" si="103"/>
        <v>199.99942999999999</v>
      </c>
      <c r="D19" s="46">
        <f t="shared" si="34"/>
        <v>3.8461428846153849</v>
      </c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42"/>
      <c r="Q19" s="134"/>
      <c r="R19" s="134"/>
      <c r="S19" s="42"/>
      <c r="T19" s="134"/>
      <c r="U19" s="134"/>
      <c r="V19" s="42"/>
      <c r="W19" s="134"/>
      <c r="X19" s="134"/>
      <c r="Y19" s="42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42"/>
      <c r="AL19" s="134"/>
      <c r="AM19" s="134"/>
      <c r="AN19" s="42"/>
      <c r="AO19" s="134"/>
      <c r="AP19" s="134"/>
      <c r="AQ19" s="42"/>
      <c r="AR19" s="134"/>
      <c r="AS19" s="134"/>
      <c r="AT19" s="42"/>
      <c r="AU19" s="134"/>
      <c r="AV19" s="134"/>
      <c r="AW19" s="42"/>
      <c r="AX19" s="50"/>
      <c r="AY19" s="134"/>
      <c r="AZ19" s="203"/>
      <c r="BA19" s="134"/>
      <c r="BB19" s="134"/>
      <c r="BC19" s="42"/>
      <c r="BD19" s="134"/>
      <c r="BE19" s="134"/>
      <c r="BF19" s="42"/>
      <c r="BG19" s="134"/>
      <c r="BH19" s="134"/>
      <c r="BI19" s="42"/>
      <c r="BJ19" s="134"/>
      <c r="BK19" s="134"/>
      <c r="BL19" s="42"/>
      <c r="BM19" s="134"/>
      <c r="BN19" s="134"/>
      <c r="BO19" s="42"/>
      <c r="BP19" s="134"/>
      <c r="BQ19" s="134"/>
      <c r="BR19" s="42"/>
      <c r="BS19" s="134"/>
      <c r="BT19" s="134"/>
      <c r="BU19" s="42"/>
      <c r="BV19" s="134"/>
      <c r="BW19" s="134"/>
      <c r="BX19" s="42"/>
      <c r="BY19" s="134"/>
      <c r="BZ19" s="134"/>
      <c r="CA19" s="42"/>
      <c r="CB19" s="50">
        <v>200</v>
      </c>
      <c r="CC19" s="50">
        <v>199.99942999999999</v>
      </c>
      <c r="CD19" s="42">
        <f t="shared" si="191"/>
        <v>99.999714999999995</v>
      </c>
      <c r="CE19" s="134"/>
      <c r="CF19" s="134"/>
      <c r="CG19" s="42"/>
      <c r="CH19" s="134"/>
      <c r="CI19" s="134"/>
      <c r="CJ19" s="42"/>
      <c r="CK19" s="134"/>
      <c r="CL19" s="134"/>
      <c r="CM19" s="42"/>
      <c r="CN19" s="134"/>
      <c r="CO19" s="134"/>
      <c r="CP19" s="42"/>
      <c r="CQ19" s="134"/>
      <c r="CR19" s="134"/>
      <c r="CS19" s="42"/>
      <c r="CT19" s="50"/>
      <c r="CU19" s="134"/>
      <c r="CV19" s="42"/>
      <c r="CW19" s="50"/>
      <c r="CX19" s="134"/>
      <c r="CY19" s="203"/>
      <c r="CZ19" s="134"/>
      <c r="DA19" s="134"/>
      <c r="DB19" s="42"/>
      <c r="DC19" s="50"/>
      <c r="DD19" s="134"/>
      <c r="DE19" s="42"/>
      <c r="DF19" s="134"/>
      <c r="DG19" s="134"/>
      <c r="DH19" s="42"/>
      <c r="DI19" s="50"/>
      <c r="DJ19" s="134"/>
      <c r="DK19" s="42"/>
      <c r="DL19" s="134"/>
      <c r="DM19" s="134"/>
      <c r="DN19" s="42"/>
      <c r="DO19" s="50"/>
      <c r="DP19" s="134"/>
      <c r="DQ19" s="42"/>
      <c r="DR19" s="50"/>
      <c r="DS19" s="134"/>
      <c r="DT19" s="42"/>
      <c r="DU19" s="50"/>
      <c r="DV19" s="134"/>
      <c r="DW19" s="42"/>
      <c r="DX19" s="50"/>
      <c r="DY19" s="134"/>
      <c r="DZ19" s="42"/>
      <c r="EA19" s="50"/>
      <c r="EB19" s="134"/>
      <c r="EC19" s="42"/>
      <c r="ED19" s="50"/>
      <c r="EE19" s="134"/>
      <c r="EF19" s="42"/>
      <c r="EG19" s="50"/>
      <c r="EH19" s="134"/>
      <c r="EI19" s="42"/>
      <c r="EJ19" s="50"/>
      <c r="EK19" s="134"/>
      <c r="EL19" s="42"/>
      <c r="EM19" s="50"/>
      <c r="EN19" s="134"/>
      <c r="EO19" s="42"/>
      <c r="EP19" s="50"/>
      <c r="EQ19" s="134"/>
      <c r="ER19" s="42"/>
      <c r="ES19" s="50"/>
      <c r="ET19" s="134"/>
      <c r="EU19" s="42"/>
      <c r="EV19" s="50"/>
      <c r="EW19" s="134"/>
      <c r="EX19" s="42"/>
      <c r="EY19" s="50"/>
      <c r="EZ19" s="134"/>
      <c r="FA19" s="42"/>
      <c r="FB19" s="134"/>
      <c r="FC19" s="134"/>
      <c r="FD19" s="42"/>
      <c r="FE19" s="50"/>
      <c r="FF19" s="134"/>
      <c r="FG19" s="42"/>
      <c r="FH19" s="50"/>
      <c r="FI19" s="134"/>
      <c r="FJ19" s="42"/>
      <c r="FK19" s="50"/>
      <c r="FL19" s="134"/>
      <c r="FM19" s="42"/>
      <c r="FN19" s="50">
        <v>5000</v>
      </c>
      <c r="FO19" s="134"/>
      <c r="FP19" s="42">
        <f t="shared" si="214"/>
        <v>0</v>
      </c>
      <c r="FQ19" s="50"/>
      <c r="FR19" s="134"/>
      <c r="FS19" s="42"/>
      <c r="FT19" s="50"/>
      <c r="FU19" s="134"/>
      <c r="FV19" s="42"/>
      <c r="FW19" s="50"/>
      <c r="FX19" s="134"/>
      <c r="FY19" s="42"/>
      <c r="FZ19" s="50"/>
      <c r="GA19" s="134"/>
      <c r="GB19" s="42"/>
      <c r="GC19" s="50"/>
      <c r="GD19" s="134"/>
      <c r="GE19" s="42"/>
      <c r="GF19" s="50"/>
      <c r="GG19" s="134"/>
      <c r="GH19" s="42"/>
      <c r="GI19" s="50"/>
      <c r="GJ19" s="134"/>
      <c r="GK19" s="42"/>
      <c r="GL19" s="50"/>
      <c r="GM19" s="134"/>
      <c r="GN19" s="42"/>
    </row>
    <row r="20" spans="1:196" ht="15.75" x14ac:dyDescent="0.25">
      <c r="A20" s="25" t="s">
        <v>206</v>
      </c>
      <c r="B20" s="50">
        <f t="shared" si="102"/>
        <v>0</v>
      </c>
      <c r="C20" s="50">
        <f t="shared" si="103"/>
        <v>0</v>
      </c>
      <c r="D20" s="50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42"/>
      <c r="Q20" s="134"/>
      <c r="R20" s="134"/>
      <c r="S20" s="42"/>
      <c r="T20" s="134"/>
      <c r="U20" s="134"/>
      <c r="V20" s="42"/>
      <c r="W20" s="134"/>
      <c r="X20" s="134"/>
      <c r="Y20" s="42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42"/>
      <c r="AL20" s="134"/>
      <c r="AM20" s="134"/>
      <c r="AN20" s="42"/>
      <c r="AO20" s="134"/>
      <c r="AP20" s="134"/>
      <c r="AQ20" s="42"/>
      <c r="AR20" s="134"/>
      <c r="AS20" s="134"/>
      <c r="AT20" s="42"/>
      <c r="AU20" s="134"/>
      <c r="AV20" s="134"/>
      <c r="AW20" s="42"/>
      <c r="AX20" s="134"/>
      <c r="AY20" s="134"/>
      <c r="AZ20" s="203"/>
      <c r="BA20" s="134"/>
      <c r="BB20" s="134"/>
      <c r="BC20" s="42"/>
      <c r="BD20" s="134"/>
      <c r="BE20" s="134"/>
      <c r="BF20" s="42"/>
      <c r="BG20" s="134"/>
      <c r="BH20" s="134"/>
      <c r="BI20" s="42"/>
      <c r="BJ20" s="134"/>
      <c r="BK20" s="134"/>
      <c r="BL20" s="42"/>
      <c r="BM20" s="134"/>
      <c r="BN20" s="134"/>
      <c r="BO20" s="42"/>
      <c r="BP20" s="134"/>
      <c r="BQ20" s="134"/>
      <c r="BR20" s="42"/>
      <c r="BS20" s="134"/>
      <c r="BT20" s="134"/>
      <c r="BU20" s="42"/>
      <c r="BV20" s="134"/>
      <c r="BW20" s="134"/>
      <c r="BX20" s="42"/>
      <c r="BY20" s="134"/>
      <c r="BZ20" s="134"/>
      <c r="CA20" s="42"/>
      <c r="CB20" s="134"/>
      <c r="CC20" s="134"/>
      <c r="CD20" s="42"/>
      <c r="CE20" s="134"/>
      <c r="CF20" s="134"/>
      <c r="CG20" s="42"/>
      <c r="CH20" s="134"/>
      <c r="CI20" s="134"/>
      <c r="CJ20" s="42"/>
      <c r="CK20" s="134"/>
      <c r="CL20" s="134"/>
      <c r="CM20" s="42"/>
      <c r="CN20" s="134"/>
      <c r="CO20" s="134"/>
      <c r="CP20" s="42"/>
      <c r="CQ20" s="134"/>
      <c r="CR20" s="134"/>
      <c r="CS20" s="42"/>
      <c r="CT20" s="134"/>
      <c r="CU20" s="134"/>
      <c r="CV20" s="42"/>
      <c r="CW20" s="134"/>
      <c r="CX20" s="134"/>
      <c r="CY20" s="203"/>
      <c r="CZ20" s="134"/>
      <c r="DA20" s="134"/>
      <c r="DB20" s="42"/>
      <c r="DC20" s="134"/>
      <c r="DD20" s="134"/>
      <c r="DE20" s="42"/>
      <c r="DF20" s="134"/>
      <c r="DG20" s="134"/>
      <c r="DH20" s="42"/>
      <c r="DI20" s="134"/>
      <c r="DJ20" s="134"/>
      <c r="DK20" s="42"/>
      <c r="DL20" s="134"/>
      <c r="DM20" s="134"/>
      <c r="DN20" s="42"/>
      <c r="DO20" s="134"/>
      <c r="DP20" s="134"/>
      <c r="DQ20" s="42"/>
      <c r="DR20" s="134"/>
      <c r="DS20" s="134"/>
      <c r="DT20" s="42"/>
      <c r="DU20" s="134"/>
      <c r="DV20" s="134"/>
      <c r="DW20" s="42"/>
      <c r="DX20" s="134"/>
      <c r="DY20" s="134"/>
      <c r="DZ20" s="42"/>
      <c r="EA20" s="134"/>
      <c r="EB20" s="134"/>
      <c r="EC20" s="42"/>
      <c r="ED20" s="134"/>
      <c r="EE20" s="134"/>
      <c r="EF20" s="42"/>
      <c r="EG20" s="134"/>
      <c r="EH20" s="134"/>
      <c r="EI20" s="42"/>
      <c r="EJ20" s="134"/>
      <c r="EK20" s="134"/>
      <c r="EL20" s="42"/>
      <c r="EM20" s="134"/>
      <c r="EN20" s="134"/>
      <c r="EO20" s="42"/>
      <c r="EP20" s="134"/>
      <c r="EQ20" s="134"/>
      <c r="ER20" s="42"/>
      <c r="ES20" s="134"/>
      <c r="ET20" s="134"/>
      <c r="EU20" s="42"/>
      <c r="EV20" s="134"/>
      <c r="EW20" s="134"/>
      <c r="EX20" s="42"/>
      <c r="EY20" s="134"/>
      <c r="EZ20" s="134"/>
      <c r="FA20" s="42"/>
      <c r="FB20" s="134"/>
      <c r="FC20" s="134"/>
      <c r="FD20" s="42"/>
      <c r="FE20" s="134"/>
      <c r="FF20" s="134"/>
      <c r="FG20" s="42"/>
      <c r="FH20" s="134"/>
      <c r="FI20" s="134"/>
      <c r="FJ20" s="42"/>
      <c r="FK20" s="134"/>
      <c r="FL20" s="134"/>
      <c r="FM20" s="42"/>
      <c r="FN20" s="134"/>
      <c r="FO20" s="134"/>
      <c r="FP20" s="42"/>
      <c r="FQ20" s="134"/>
      <c r="FR20" s="134"/>
      <c r="FS20" s="42"/>
      <c r="FT20" s="134"/>
      <c r="FU20" s="134"/>
      <c r="FV20" s="42"/>
      <c r="FW20" s="134"/>
      <c r="FX20" s="134"/>
      <c r="FY20" s="42"/>
      <c r="FZ20" s="134"/>
      <c r="GA20" s="134"/>
      <c r="GB20" s="42"/>
      <c r="GC20" s="134"/>
      <c r="GD20" s="134"/>
      <c r="GE20" s="42"/>
      <c r="GF20" s="134"/>
      <c r="GG20" s="134"/>
      <c r="GH20" s="42"/>
      <c r="GI20" s="134"/>
      <c r="GJ20" s="134"/>
      <c r="GK20" s="42"/>
      <c r="GL20" s="134"/>
      <c r="GM20" s="134"/>
      <c r="GN20" s="42"/>
    </row>
    <row r="21" spans="1:196" ht="15.75" x14ac:dyDescent="0.25">
      <c r="A21" s="25" t="s">
        <v>207</v>
      </c>
      <c r="B21" s="50">
        <f t="shared" si="102"/>
        <v>0</v>
      </c>
      <c r="C21" s="50">
        <f t="shared" si="103"/>
        <v>0</v>
      </c>
      <c r="D21" s="50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42"/>
      <c r="Q21" s="134"/>
      <c r="R21" s="134"/>
      <c r="S21" s="42"/>
      <c r="T21" s="134"/>
      <c r="U21" s="134"/>
      <c r="V21" s="42"/>
      <c r="W21" s="134"/>
      <c r="X21" s="134"/>
      <c r="Y21" s="42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42"/>
      <c r="AL21" s="134"/>
      <c r="AM21" s="134"/>
      <c r="AN21" s="42"/>
      <c r="AO21" s="134"/>
      <c r="AP21" s="134"/>
      <c r="AQ21" s="42"/>
      <c r="AR21" s="134"/>
      <c r="AS21" s="134"/>
      <c r="AT21" s="42"/>
      <c r="AU21" s="134"/>
      <c r="AV21" s="134"/>
      <c r="AW21" s="42"/>
      <c r="AX21" s="134"/>
      <c r="AY21" s="134"/>
      <c r="AZ21" s="203"/>
      <c r="BA21" s="134"/>
      <c r="BB21" s="134"/>
      <c r="BC21" s="42"/>
      <c r="BD21" s="134"/>
      <c r="BE21" s="134"/>
      <c r="BF21" s="42"/>
      <c r="BG21" s="134"/>
      <c r="BH21" s="134"/>
      <c r="BI21" s="42"/>
      <c r="BJ21" s="134"/>
      <c r="BK21" s="134"/>
      <c r="BL21" s="42"/>
      <c r="BM21" s="134"/>
      <c r="BN21" s="134"/>
      <c r="BO21" s="42"/>
      <c r="BP21" s="134"/>
      <c r="BQ21" s="134"/>
      <c r="BR21" s="42"/>
      <c r="BS21" s="134"/>
      <c r="BT21" s="134"/>
      <c r="BU21" s="42"/>
      <c r="BV21" s="134"/>
      <c r="BW21" s="134"/>
      <c r="BX21" s="42"/>
      <c r="BY21" s="134"/>
      <c r="BZ21" s="134"/>
      <c r="CA21" s="42"/>
      <c r="CB21" s="134"/>
      <c r="CC21" s="134"/>
      <c r="CD21" s="42"/>
      <c r="CE21" s="134"/>
      <c r="CF21" s="134"/>
      <c r="CG21" s="42"/>
      <c r="CH21" s="134"/>
      <c r="CI21" s="134"/>
      <c r="CJ21" s="42"/>
      <c r="CK21" s="134"/>
      <c r="CL21" s="134"/>
      <c r="CM21" s="42"/>
      <c r="CN21" s="134"/>
      <c r="CO21" s="134"/>
      <c r="CP21" s="42"/>
      <c r="CQ21" s="134"/>
      <c r="CR21" s="134"/>
      <c r="CS21" s="42"/>
      <c r="CT21" s="134"/>
      <c r="CU21" s="134"/>
      <c r="CV21" s="42"/>
      <c r="CW21" s="134"/>
      <c r="CX21" s="134"/>
      <c r="CY21" s="203"/>
      <c r="CZ21" s="134"/>
      <c r="DA21" s="134"/>
      <c r="DB21" s="42"/>
      <c r="DC21" s="134"/>
      <c r="DD21" s="134"/>
      <c r="DE21" s="42"/>
      <c r="DF21" s="134"/>
      <c r="DG21" s="134"/>
      <c r="DH21" s="42"/>
      <c r="DI21" s="134"/>
      <c r="DJ21" s="134"/>
      <c r="DK21" s="42"/>
      <c r="DL21" s="134"/>
      <c r="DM21" s="134"/>
      <c r="DN21" s="42"/>
      <c r="DO21" s="134"/>
      <c r="DP21" s="134"/>
      <c r="DQ21" s="42"/>
      <c r="DR21" s="134"/>
      <c r="DS21" s="134"/>
      <c r="DT21" s="42"/>
      <c r="DU21" s="134"/>
      <c r="DV21" s="134"/>
      <c r="DW21" s="42"/>
      <c r="DX21" s="134"/>
      <c r="DY21" s="134"/>
      <c r="DZ21" s="42"/>
      <c r="EA21" s="134"/>
      <c r="EB21" s="134"/>
      <c r="EC21" s="42"/>
      <c r="ED21" s="134"/>
      <c r="EE21" s="134"/>
      <c r="EF21" s="42"/>
      <c r="EG21" s="134"/>
      <c r="EH21" s="134"/>
      <c r="EI21" s="42"/>
      <c r="EJ21" s="134"/>
      <c r="EK21" s="134"/>
      <c r="EL21" s="42"/>
      <c r="EM21" s="134"/>
      <c r="EN21" s="134"/>
      <c r="EO21" s="42"/>
      <c r="EP21" s="134"/>
      <c r="EQ21" s="134"/>
      <c r="ER21" s="42"/>
      <c r="ES21" s="134"/>
      <c r="ET21" s="134"/>
      <c r="EU21" s="42"/>
      <c r="EV21" s="134"/>
      <c r="EW21" s="134"/>
      <c r="EX21" s="42"/>
      <c r="EY21" s="134"/>
      <c r="EZ21" s="134"/>
      <c r="FA21" s="42"/>
      <c r="FB21" s="134"/>
      <c r="FC21" s="134"/>
      <c r="FD21" s="42"/>
      <c r="FE21" s="134"/>
      <c r="FF21" s="134"/>
      <c r="FG21" s="42"/>
      <c r="FH21" s="134"/>
      <c r="FI21" s="134"/>
      <c r="FJ21" s="42"/>
      <c r="FK21" s="134"/>
      <c r="FL21" s="134"/>
      <c r="FM21" s="42"/>
      <c r="FN21" s="134"/>
      <c r="FO21" s="134"/>
      <c r="FP21" s="42"/>
      <c r="FQ21" s="134"/>
      <c r="FR21" s="134"/>
      <c r="FS21" s="42"/>
      <c r="FT21" s="134"/>
      <c r="FU21" s="134"/>
      <c r="FV21" s="42"/>
      <c r="FW21" s="134"/>
      <c r="FX21" s="134"/>
      <c r="FY21" s="42"/>
      <c r="FZ21" s="134"/>
      <c r="GA21" s="134"/>
      <c r="GB21" s="42"/>
      <c r="GC21" s="134"/>
      <c r="GD21" s="134"/>
      <c r="GE21" s="42"/>
      <c r="GF21" s="134"/>
      <c r="GG21" s="134"/>
      <c r="GH21" s="42"/>
      <c r="GI21" s="134"/>
      <c r="GJ21" s="134"/>
      <c r="GK21" s="42"/>
      <c r="GL21" s="134"/>
      <c r="GM21" s="134"/>
      <c r="GN21" s="42"/>
    </row>
    <row r="22" spans="1:196" s="52" customFormat="1" ht="31.5" x14ac:dyDescent="0.25">
      <c r="A22" s="313" t="s">
        <v>212</v>
      </c>
      <c r="B22" s="134">
        <f t="shared" si="102"/>
        <v>15825.765000000001</v>
      </c>
      <c r="C22" s="134">
        <f t="shared" si="103"/>
        <v>13284.16764</v>
      </c>
      <c r="D22" s="49">
        <f t="shared" si="34"/>
        <v>83.940129529283411</v>
      </c>
      <c r="E22" s="49">
        <f t="shared" ref="E22:AD22" si="217">E23+E24+E26</f>
        <v>0</v>
      </c>
      <c r="F22" s="49">
        <f t="shared" ref="F22" si="218">F23+F24+F26</f>
        <v>0</v>
      </c>
      <c r="G22" s="49">
        <f t="shared" si="217"/>
        <v>0</v>
      </c>
      <c r="H22" s="49">
        <f t="shared" si="217"/>
        <v>0</v>
      </c>
      <c r="I22" s="49">
        <f t="shared" si="217"/>
        <v>0</v>
      </c>
      <c r="J22" s="49">
        <f t="shared" si="217"/>
        <v>0</v>
      </c>
      <c r="K22" s="49">
        <f t="shared" si="217"/>
        <v>744.7</v>
      </c>
      <c r="L22" s="49">
        <f t="shared" ref="L22" si="219">L23+L24+L26</f>
        <v>744.7</v>
      </c>
      <c r="M22" s="48">
        <f t="shared" si="216"/>
        <v>100</v>
      </c>
      <c r="N22" s="49">
        <f t="shared" si="217"/>
        <v>789</v>
      </c>
      <c r="O22" s="49">
        <f t="shared" si="217"/>
        <v>544.39751999999999</v>
      </c>
      <c r="P22" s="48">
        <f t="shared" si="94"/>
        <v>68.998418250950564</v>
      </c>
      <c r="Q22" s="49">
        <f t="shared" ref="Q22:R22" si="220">Q23+Q24+Q26</f>
        <v>2718</v>
      </c>
      <c r="R22" s="49">
        <f t="shared" si="220"/>
        <v>2012.3</v>
      </c>
      <c r="S22" s="48">
        <f t="shared" ref="S22:S23" si="221">R22/Q22*100</f>
        <v>74.036055923473143</v>
      </c>
      <c r="T22" s="49">
        <f t="shared" ref="T22" si="222">T23+T24+T26</f>
        <v>244</v>
      </c>
      <c r="U22" s="49">
        <f t="shared" ref="U22" si="223">U23+U24+U26</f>
        <v>200.19399999999999</v>
      </c>
      <c r="V22" s="48">
        <f t="shared" ref="V22:V23" si="224">U22/T22*100</f>
        <v>82.046721311475395</v>
      </c>
      <c r="W22" s="49">
        <f t="shared" ref="W22" si="225">W23+W24+W26</f>
        <v>0</v>
      </c>
      <c r="X22" s="49">
        <f t="shared" ref="X22" si="226">X23+X24+X26</f>
        <v>0</v>
      </c>
      <c r="Y22" s="48"/>
      <c r="Z22" s="49">
        <f t="shared" si="217"/>
        <v>0</v>
      </c>
      <c r="AA22" s="49">
        <f t="shared" ref="AA22" si="227">AA23+AA24+AA26</f>
        <v>0</v>
      </c>
      <c r="AB22" s="49">
        <f t="shared" si="217"/>
        <v>0</v>
      </c>
      <c r="AC22" s="49">
        <f t="shared" si="217"/>
        <v>0</v>
      </c>
      <c r="AD22" s="49">
        <f t="shared" si="217"/>
        <v>0</v>
      </c>
      <c r="AE22" s="49">
        <f t="shared" ref="AE22:AG22" si="228">AE23+AE24+AE26</f>
        <v>0</v>
      </c>
      <c r="AF22" s="49">
        <f t="shared" si="228"/>
        <v>0</v>
      </c>
      <c r="AG22" s="49">
        <f t="shared" si="228"/>
        <v>0</v>
      </c>
      <c r="AH22" s="48"/>
      <c r="AI22" s="49">
        <f>AI23+AI24+AI26+AI25</f>
        <v>1500</v>
      </c>
      <c r="AJ22" s="49">
        <f>AJ23+AJ24+AJ26+AJ25</f>
        <v>1500</v>
      </c>
      <c r="AK22" s="48">
        <f t="shared" ref="AK22" si="229">AJ22/AI22*100</f>
        <v>100</v>
      </c>
      <c r="AL22" s="49">
        <f t="shared" ref="AL22:AM22" si="230">AL23+AL24+AL26</f>
        <v>0</v>
      </c>
      <c r="AM22" s="49">
        <f t="shared" si="230"/>
        <v>0</v>
      </c>
      <c r="AN22" s="48"/>
      <c r="AO22" s="49">
        <f t="shared" ref="AO22:AP22" si="231">AO23+AO24+AO26</f>
        <v>0</v>
      </c>
      <c r="AP22" s="49">
        <f t="shared" si="231"/>
        <v>0</v>
      </c>
      <c r="AQ22" s="48"/>
      <c r="AR22" s="49">
        <f t="shared" ref="AR22:AS22" si="232">AR23+AR24+AR26</f>
        <v>0</v>
      </c>
      <c r="AS22" s="49">
        <f t="shared" si="232"/>
        <v>0</v>
      </c>
      <c r="AT22" s="48"/>
      <c r="AU22" s="49">
        <f t="shared" ref="AU22:AV22" si="233">AU23+AU24+AU26</f>
        <v>0</v>
      </c>
      <c r="AV22" s="49">
        <f t="shared" si="233"/>
        <v>0</v>
      </c>
      <c r="AW22" s="48"/>
      <c r="AX22" s="49">
        <f t="shared" ref="AX22:AY22" si="234">AX23+AX24+AX26</f>
        <v>100</v>
      </c>
      <c r="AY22" s="49">
        <f t="shared" si="234"/>
        <v>100</v>
      </c>
      <c r="AZ22" s="293">
        <f>AY22/AX22*100</f>
        <v>100</v>
      </c>
      <c r="BA22" s="49"/>
      <c r="BB22" s="49"/>
      <c r="BC22" s="48"/>
      <c r="BD22" s="49"/>
      <c r="BE22" s="49"/>
      <c r="BF22" s="48"/>
      <c r="BG22" s="49"/>
      <c r="BH22" s="49"/>
      <c r="BI22" s="48"/>
      <c r="BJ22" s="49">
        <f t="shared" ref="BJ22:BK22" si="235">BJ23+BJ24+BJ26</f>
        <v>4087.4</v>
      </c>
      <c r="BK22" s="49">
        <f t="shared" si="235"/>
        <v>3140.1751200000003</v>
      </c>
      <c r="BL22" s="48">
        <f t="shared" ref="BL22:BL23" si="236">BK22/BJ22*100</f>
        <v>76.825735675490535</v>
      </c>
      <c r="BM22" s="49"/>
      <c r="BN22" s="49"/>
      <c r="BO22" s="48"/>
      <c r="BP22" s="49">
        <f t="shared" ref="BP22:BQ22" si="237">BP23+BP24+BP26</f>
        <v>0</v>
      </c>
      <c r="BQ22" s="49">
        <f t="shared" si="237"/>
        <v>0</v>
      </c>
      <c r="BR22" s="48"/>
      <c r="BS22" s="49">
        <f t="shared" ref="BS22:BT22" si="238">BS23+BS24+BS26</f>
        <v>0</v>
      </c>
      <c r="BT22" s="49">
        <f t="shared" si="238"/>
        <v>0</v>
      </c>
      <c r="BU22" s="48"/>
      <c r="BV22" s="49">
        <f t="shared" ref="BV22:BW22" si="239">BV23+BV24+BV26</f>
        <v>0</v>
      </c>
      <c r="BW22" s="49">
        <f t="shared" si="239"/>
        <v>0</v>
      </c>
      <c r="BX22" s="48"/>
      <c r="BY22" s="49">
        <f t="shared" ref="BY22:BZ22" si="240">BY23+BY24+BY26</f>
        <v>0</v>
      </c>
      <c r="BZ22" s="49">
        <f t="shared" si="240"/>
        <v>0</v>
      </c>
      <c r="CA22" s="48"/>
      <c r="CB22" s="49">
        <f t="shared" ref="CB22:CC22" si="241">CB23+CB24+CB26</f>
        <v>4507.5</v>
      </c>
      <c r="CC22" s="49">
        <f t="shared" si="241"/>
        <v>4507.5</v>
      </c>
      <c r="CD22" s="48">
        <f t="shared" ref="CD22:CD23" si="242">CC22/CB22*100</f>
        <v>100</v>
      </c>
      <c r="CE22" s="49">
        <f t="shared" ref="CE22:CF22" si="243">CE23+CE24+CE26</f>
        <v>0</v>
      </c>
      <c r="CF22" s="49">
        <f t="shared" si="243"/>
        <v>0</v>
      </c>
      <c r="CG22" s="48"/>
      <c r="CH22" s="49">
        <f t="shared" ref="CH22:CI22" si="244">CH23+CH24+CH26</f>
        <v>0</v>
      </c>
      <c r="CI22" s="49">
        <f t="shared" si="244"/>
        <v>0</v>
      </c>
      <c r="CJ22" s="48"/>
      <c r="CK22" s="49">
        <f t="shared" ref="CK22:CL22" si="245">CK23+CK24+CK26</f>
        <v>0</v>
      </c>
      <c r="CL22" s="49">
        <f t="shared" si="245"/>
        <v>0</v>
      </c>
      <c r="CM22" s="48"/>
      <c r="CN22" s="49">
        <f t="shared" ref="CN22:CO22" si="246">CN23+CN24+CN26</f>
        <v>0</v>
      </c>
      <c r="CO22" s="49">
        <f t="shared" si="246"/>
        <v>0</v>
      </c>
      <c r="CP22" s="48"/>
      <c r="CQ22" s="49">
        <f t="shared" ref="CQ22:CR22" si="247">CQ23+CQ24+CQ26</f>
        <v>0</v>
      </c>
      <c r="CR22" s="49">
        <f t="shared" si="247"/>
        <v>0</v>
      </c>
      <c r="CS22" s="48"/>
      <c r="CT22" s="49">
        <f t="shared" ref="CT22:CU22" si="248">CT23+CT24+CT26</f>
        <v>0</v>
      </c>
      <c r="CU22" s="49">
        <f t="shared" si="248"/>
        <v>0</v>
      </c>
      <c r="CV22" s="48"/>
      <c r="CW22" s="49">
        <f t="shared" ref="CW22:CX22" si="249">CW23+CW24+CW26</f>
        <v>0</v>
      </c>
      <c r="CX22" s="49">
        <f t="shared" si="249"/>
        <v>0</v>
      </c>
      <c r="CY22" s="293"/>
      <c r="CZ22" s="49">
        <f t="shared" ref="CZ22:DA22" si="250">CZ23+CZ24+CZ26</f>
        <v>0</v>
      </c>
      <c r="DA22" s="49">
        <f t="shared" si="250"/>
        <v>0</v>
      </c>
      <c r="DB22" s="48"/>
      <c r="DC22" s="49">
        <f t="shared" ref="DC22:DD22" si="251">DC23+DC24+DC26</f>
        <v>0</v>
      </c>
      <c r="DD22" s="49">
        <f t="shared" si="251"/>
        <v>0</v>
      </c>
      <c r="DE22" s="48"/>
      <c r="DF22" s="49">
        <f t="shared" ref="DF22:DG22" si="252">DF23+DF24+DF26</f>
        <v>0</v>
      </c>
      <c r="DG22" s="49">
        <f t="shared" si="252"/>
        <v>0</v>
      </c>
      <c r="DH22" s="48"/>
      <c r="DI22" s="49">
        <f t="shared" ref="DI22:DJ22" si="253">DI23+DI24+DI26</f>
        <v>0</v>
      </c>
      <c r="DJ22" s="49">
        <f t="shared" si="253"/>
        <v>0</v>
      </c>
      <c r="DK22" s="48"/>
      <c r="DL22" s="49">
        <f t="shared" ref="DL22:DM22" si="254">DL23+DL24+DL26</f>
        <v>0</v>
      </c>
      <c r="DM22" s="49">
        <f t="shared" si="254"/>
        <v>0</v>
      </c>
      <c r="DN22" s="48"/>
      <c r="DO22" s="49">
        <f t="shared" ref="DO22:DP22" si="255">DO23+DO24+DO26</f>
        <v>0</v>
      </c>
      <c r="DP22" s="49">
        <f t="shared" si="255"/>
        <v>0</v>
      </c>
      <c r="DQ22" s="48"/>
      <c r="DR22" s="49">
        <f t="shared" ref="DR22:DS22" si="256">DR23+DR24+DR26</f>
        <v>0</v>
      </c>
      <c r="DS22" s="49">
        <f t="shared" si="256"/>
        <v>0</v>
      </c>
      <c r="DT22" s="48"/>
      <c r="DU22" s="49">
        <f t="shared" ref="DU22:DV22" si="257">DU23+DU24+DU26</f>
        <v>0</v>
      </c>
      <c r="DV22" s="49">
        <f t="shared" si="257"/>
        <v>0</v>
      </c>
      <c r="DW22" s="48"/>
      <c r="DX22" s="49">
        <f t="shared" ref="DX22:DY22" si="258">DX23+DX24+DX26</f>
        <v>441.66399999999999</v>
      </c>
      <c r="DY22" s="49">
        <f t="shared" si="258"/>
        <v>0</v>
      </c>
      <c r="DZ22" s="48"/>
      <c r="EA22" s="49">
        <f t="shared" ref="EA22:EB22" si="259">EA23+EA24+EA26</f>
        <v>0</v>
      </c>
      <c r="EB22" s="49">
        <f t="shared" si="259"/>
        <v>0</v>
      </c>
      <c r="EC22" s="48"/>
      <c r="ED22" s="49">
        <f t="shared" ref="ED22:EE22" si="260">ED23+ED24+ED26</f>
        <v>0</v>
      </c>
      <c r="EE22" s="49">
        <f t="shared" si="260"/>
        <v>0</v>
      </c>
      <c r="EF22" s="48"/>
      <c r="EG22" s="49">
        <f t="shared" ref="EG22:EH22" si="261">EG23+EG24+EG26</f>
        <v>0</v>
      </c>
      <c r="EH22" s="49">
        <f t="shared" si="261"/>
        <v>0</v>
      </c>
      <c r="EI22" s="48"/>
      <c r="EJ22" s="49">
        <f t="shared" ref="EJ22:EK22" si="262">EJ23+EJ24+EJ26</f>
        <v>180</v>
      </c>
      <c r="EK22" s="49">
        <f t="shared" si="262"/>
        <v>180</v>
      </c>
      <c r="EL22" s="48">
        <f t="shared" si="153"/>
        <v>100</v>
      </c>
      <c r="EM22" s="49">
        <f t="shared" ref="EM22:EN22" si="263">EM23+EM24+EM26</f>
        <v>0</v>
      </c>
      <c r="EN22" s="49">
        <f t="shared" si="263"/>
        <v>0</v>
      </c>
      <c r="EO22" s="48"/>
      <c r="EP22" s="49">
        <f t="shared" ref="EP22:EQ22" si="264">EP23+EP24+EP26</f>
        <v>0</v>
      </c>
      <c r="EQ22" s="49">
        <f t="shared" si="264"/>
        <v>0</v>
      </c>
      <c r="ER22" s="48"/>
      <c r="ES22" s="49">
        <f t="shared" ref="ES22:ET22" si="265">ES23+ES24+ES26</f>
        <v>0</v>
      </c>
      <c r="ET22" s="49">
        <f t="shared" si="265"/>
        <v>0</v>
      </c>
      <c r="EU22" s="48"/>
      <c r="EV22" s="49">
        <f t="shared" ref="EV22:EW22" si="266">EV23+EV24+EV26</f>
        <v>0</v>
      </c>
      <c r="EW22" s="49">
        <f t="shared" si="266"/>
        <v>0</v>
      </c>
      <c r="EX22" s="48"/>
      <c r="EY22" s="49">
        <f t="shared" ref="EY22:EZ22" si="267">EY23+EY24+EY26</f>
        <v>0</v>
      </c>
      <c r="EZ22" s="49">
        <f t="shared" si="267"/>
        <v>0</v>
      </c>
      <c r="FA22" s="48"/>
      <c r="FB22" s="49">
        <f t="shared" ref="FB22:FC22" si="268">FB23+FB24+FB26</f>
        <v>0</v>
      </c>
      <c r="FC22" s="49">
        <f t="shared" si="268"/>
        <v>0</v>
      </c>
      <c r="FD22" s="48"/>
      <c r="FE22" s="49">
        <f t="shared" ref="FE22:FF22" si="269">FE23+FE24+FE26</f>
        <v>0</v>
      </c>
      <c r="FF22" s="49">
        <f t="shared" si="269"/>
        <v>0</v>
      </c>
      <c r="FG22" s="48"/>
      <c r="FH22" s="49">
        <f t="shared" ref="FH22:FI22" si="270">FH23+FH24+FH26</f>
        <v>0</v>
      </c>
      <c r="FI22" s="49">
        <f t="shared" si="270"/>
        <v>0</v>
      </c>
      <c r="FJ22" s="48"/>
      <c r="FK22" s="49"/>
      <c r="FL22" s="49"/>
      <c r="FM22" s="48"/>
      <c r="FN22" s="49">
        <f t="shared" ref="FN22:FO22" si="271">FN23+FN24+FN26</f>
        <v>0</v>
      </c>
      <c r="FO22" s="49">
        <f t="shared" si="271"/>
        <v>0</v>
      </c>
      <c r="FP22" s="48"/>
      <c r="FQ22" s="49">
        <f t="shared" ref="FQ22:FR22" si="272">FQ23+FQ24+FQ26</f>
        <v>0</v>
      </c>
      <c r="FR22" s="49">
        <f t="shared" si="272"/>
        <v>0</v>
      </c>
      <c r="FS22" s="48"/>
      <c r="FT22" s="49">
        <f t="shared" ref="FT22:FU22" si="273">FT23+FT24+FT26</f>
        <v>0</v>
      </c>
      <c r="FU22" s="49">
        <f t="shared" si="273"/>
        <v>0</v>
      </c>
      <c r="FV22" s="48"/>
      <c r="FW22" s="49">
        <f t="shared" ref="FW22:FX22" si="274">FW23+FW24+FW26</f>
        <v>158.6</v>
      </c>
      <c r="FX22" s="49">
        <f t="shared" si="274"/>
        <v>0</v>
      </c>
      <c r="FY22" s="48"/>
      <c r="FZ22" s="49"/>
      <c r="GA22" s="49"/>
      <c r="GB22" s="48"/>
      <c r="GC22" s="49"/>
      <c r="GD22" s="49"/>
      <c r="GE22" s="48"/>
      <c r="GF22" s="49">
        <f>SUM(GF23:GF26)</f>
        <v>354.90100000000001</v>
      </c>
      <c r="GG22" s="49">
        <f>SUM(GG23:GG26)</f>
        <v>354.90100000000001</v>
      </c>
      <c r="GH22" s="48">
        <f>GG22/GF22*100</f>
        <v>100</v>
      </c>
      <c r="GI22" s="49"/>
      <c r="GJ22" s="49"/>
      <c r="GK22" s="48"/>
      <c r="GL22" s="49"/>
      <c r="GM22" s="49"/>
      <c r="GN22" s="48"/>
    </row>
    <row r="23" spans="1:196" ht="31.5" customHeight="1" x14ac:dyDescent="0.25">
      <c r="A23" s="25" t="s">
        <v>211</v>
      </c>
      <c r="B23" s="50">
        <f t="shared" si="102"/>
        <v>14325.765000000001</v>
      </c>
      <c r="C23" s="50">
        <f t="shared" si="103"/>
        <v>11784.16764</v>
      </c>
      <c r="D23" s="46">
        <f t="shared" si="34"/>
        <v>82.258557501117735</v>
      </c>
      <c r="E23" s="46"/>
      <c r="F23" s="46"/>
      <c r="G23" s="46"/>
      <c r="H23" s="46"/>
      <c r="I23" s="46"/>
      <c r="J23" s="42"/>
      <c r="K23" s="46">
        <v>744.7</v>
      </c>
      <c r="L23" s="46">
        <v>744.7</v>
      </c>
      <c r="M23" s="42">
        <f t="shared" si="216"/>
        <v>100</v>
      </c>
      <c r="N23" s="46">
        <v>789</v>
      </c>
      <c r="O23" s="46">
        <v>544.39751999999999</v>
      </c>
      <c r="P23" s="42">
        <f t="shared" si="94"/>
        <v>68.998418250950564</v>
      </c>
      <c r="Q23" s="204">
        <v>2718</v>
      </c>
      <c r="R23" s="204">
        <v>2012.3</v>
      </c>
      <c r="S23" s="42">
        <f t="shared" si="221"/>
        <v>74.036055923473143</v>
      </c>
      <c r="T23" s="203">
        <v>244</v>
      </c>
      <c r="U23" s="203">
        <v>200.19399999999999</v>
      </c>
      <c r="V23" s="42">
        <f t="shared" si="224"/>
        <v>82.046721311475395</v>
      </c>
      <c r="W23" s="203"/>
      <c r="X23" s="203"/>
      <c r="Y23" s="42"/>
      <c r="Z23" s="46"/>
      <c r="AA23" s="46"/>
      <c r="AB23" s="42"/>
      <c r="AC23" s="46"/>
      <c r="AD23" s="46"/>
      <c r="AE23" s="42"/>
      <c r="AF23" s="46"/>
      <c r="AG23" s="46"/>
      <c r="AH23" s="42"/>
      <c r="AI23" s="203"/>
      <c r="AJ23" s="203"/>
      <c r="AK23" s="42"/>
      <c r="AL23" s="203"/>
      <c r="AM23" s="203"/>
      <c r="AN23" s="42"/>
      <c r="AO23" s="203"/>
      <c r="AP23" s="203"/>
      <c r="AQ23" s="42"/>
      <c r="AR23" s="203"/>
      <c r="AS23" s="295"/>
      <c r="AT23" s="42"/>
      <c r="AU23" s="203"/>
      <c r="AV23" s="203"/>
      <c r="AW23" s="42"/>
      <c r="AX23" s="203">
        <v>100</v>
      </c>
      <c r="AY23" s="203">
        <v>100</v>
      </c>
      <c r="AZ23" s="203">
        <f t="shared" si="52"/>
        <v>100</v>
      </c>
      <c r="BA23" s="203"/>
      <c r="BB23" s="203"/>
      <c r="BC23" s="42"/>
      <c r="BD23" s="203"/>
      <c r="BE23" s="203"/>
      <c r="BF23" s="42"/>
      <c r="BG23" s="203"/>
      <c r="BH23" s="203"/>
      <c r="BI23" s="42"/>
      <c r="BJ23" s="203">
        <v>4087.4</v>
      </c>
      <c r="BK23" s="203">
        <v>3140.1751200000003</v>
      </c>
      <c r="BL23" s="42">
        <f t="shared" si="236"/>
        <v>76.825735675490535</v>
      </c>
      <c r="BM23" s="203"/>
      <c r="BN23" s="203"/>
      <c r="BO23" s="42"/>
      <c r="BP23" s="203"/>
      <c r="BQ23" s="203"/>
      <c r="BR23" s="42"/>
      <c r="BS23" s="203"/>
      <c r="BT23" s="203"/>
      <c r="BU23" s="42"/>
      <c r="BV23" s="203"/>
      <c r="BW23" s="203"/>
      <c r="BX23" s="42"/>
      <c r="BY23" s="203"/>
      <c r="BZ23" s="203"/>
      <c r="CA23" s="42"/>
      <c r="CB23" s="203">
        <v>4507.5</v>
      </c>
      <c r="CC23" s="203">
        <v>4507.5</v>
      </c>
      <c r="CD23" s="42">
        <f t="shared" si="242"/>
        <v>100</v>
      </c>
      <c r="CE23" s="203"/>
      <c r="CF23" s="203"/>
      <c r="CG23" s="42"/>
      <c r="CH23" s="203"/>
      <c r="CI23" s="203"/>
      <c r="CJ23" s="42"/>
      <c r="CK23" s="203"/>
      <c r="CL23" s="203"/>
      <c r="CM23" s="42"/>
      <c r="CN23" s="203"/>
      <c r="CO23" s="203"/>
      <c r="CP23" s="42"/>
      <c r="CQ23" s="203"/>
      <c r="CR23" s="203"/>
      <c r="CS23" s="42"/>
      <c r="CT23" s="203"/>
      <c r="CU23" s="203"/>
      <c r="CV23" s="42"/>
      <c r="CW23" s="203"/>
      <c r="CX23" s="203"/>
      <c r="CY23" s="203"/>
      <c r="CZ23" s="203"/>
      <c r="DA23" s="203"/>
      <c r="DB23" s="42"/>
      <c r="DC23" s="203"/>
      <c r="DD23" s="203"/>
      <c r="DE23" s="42"/>
      <c r="DF23" s="203"/>
      <c r="DG23" s="203"/>
      <c r="DH23" s="42"/>
      <c r="DI23" s="203"/>
      <c r="DJ23" s="203"/>
      <c r="DK23" s="42"/>
      <c r="DL23" s="203"/>
      <c r="DM23" s="203"/>
      <c r="DN23" s="42"/>
      <c r="DO23" s="203"/>
      <c r="DP23" s="203"/>
      <c r="DQ23" s="42"/>
      <c r="DR23" s="203"/>
      <c r="DS23" s="203"/>
      <c r="DT23" s="42"/>
      <c r="DU23" s="203"/>
      <c r="DV23" s="203"/>
      <c r="DW23" s="42"/>
      <c r="DX23" s="203">
        <v>441.66399999999999</v>
      </c>
      <c r="DY23" s="203"/>
      <c r="DZ23" s="42"/>
      <c r="EA23" s="203"/>
      <c r="EB23" s="203"/>
      <c r="EC23" s="42"/>
      <c r="ED23" s="203"/>
      <c r="EE23" s="203"/>
      <c r="EF23" s="42"/>
      <c r="EG23" s="203"/>
      <c r="EH23" s="203"/>
      <c r="EI23" s="42"/>
      <c r="EJ23" s="203">
        <v>180</v>
      </c>
      <c r="EK23" s="203">
        <v>180</v>
      </c>
      <c r="EL23" s="42">
        <f t="shared" si="153"/>
        <v>100</v>
      </c>
      <c r="EM23" s="203"/>
      <c r="EN23" s="203"/>
      <c r="EO23" s="42"/>
      <c r="EP23" s="203"/>
      <c r="EQ23" s="203"/>
      <c r="ER23" s="42"/>
      <c r="ES23" s="203"/>
      <c r="ET23" s="203"/>
      <c r="EU23" s="42"/>
      <c r="EV23" s="203"/>
      <c r="EW23" s="203"/>
      <c r="EX23" s="42"/>
      <c r="EY23" s="203"/>
      <c r="EZ23" s="203"/>
      <c r="FA23" s="42"/>
      <c r="FB23" s="203"/>
      <c r="FC23" s="203"/>
      <c r="FD23" s="42"/>
      <c r="FE23" s="203"/>
      <c r="FF23" s="203"/>
      <c r="FG23" s="42"/>
      <c r="FH23" s="203"/>
      <c r="FI23" s="203"/>
      <c r="FJ23" s="42"/>
      <c r="FK23" s="203"/>
      <c r="FL23" s="203"/>
      <c r="FM23" s="42"/>
      <c r="FN23" s="203"/>
      <c r="FO23" s="203"/>
      <c r="FP23" s="42"/>
      <c r="FQ23" s="203"/>
      <c r="FR23" s="203"/>
      <c r="FS23" s="42"/>
      <c r="FT23" s="203"/>
      <c r="FU23" s="203"/>
      <c r="FV23" s="42"/>
      <c r="FW23" s="203">
        <v>158.6</v>
      </c>
      <c r="FX23" s="203"/>
      <c r="FY23" s="42"/>
      <c r="FZ23" s="203"/>
      <c r="GA23" s="203"/>
      <c r="GB23" s="42"/>
      <c r="GC23" s="203"/>
      <c r="GD23" s="203"/>
      <c r="GE23" s="42"/>
      <c r="GF23" s="203">
        <v>354.90100000000001</v>
      </c>
      <c r="GG23" s="203">
        <v>354.90100000000001</v>
      </c>
      <c r="GH23" s="42">
        <f>GG23/GF23*100</f>
        <v>100</v>
      </c>
      <c r="GI23" s="203"/>
      <c r="GJ23" s="203"/>
      <c r="GK23" s="42"/>
      <c r="GL23" s="203"/>
      <c r="GM23" s="203"/>
      <c r="GN23" s="42"/>
    </row>
    <row r="24" spans="1:196" ht="18.75" customHeight="1" x14ac:dyDescent="0.25">
      <c r="A24" s="25" t="s">
        <v>210</v>
      </c>
      <c r="B24" s="50">
        <f t="shared" si="102"/>
        <v>0</v>
      </c>
      <c r="C24" s="50">
        <f t="shared" si="103"/>
        <v>0</v>
      </c>
      <c r="D24" s="46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42"/>
      <c r="Q24" s="134"/>
      <c r="R24" s="134"/>
      <c r="S24" s="42"/>
      <c r="T24" s="134"/>
      <c r="U24" s="134"/>
      <c r="V24" s="42"/>
      <c r="W24" s="134"/>
      <c r="X24" s="134"/>
      <c r="Y24" s="42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42"/>
      <c r="AL24" s="134"/>
      <c r="AM24" s="134"/>
      <c r="AN24" s="42"/>
      <c r="AO24" s="134"/>
      <c r="AP24" s="134"/>
      <c r="AQ24" s="42"/>
      <c r="AR24" s="50"/>
      <c r="AS24" s="134"/>
      <c r="AT24" s="42"/>
      <c r="AU24" s="134"/>
      <c r="AV24" s="134"/>
      <c r="AW24" s="42"/>
      <c r="AX24" s="134"/>
      <c r="AY24" s="134"/>
      <c r="AZ24" s="203"/>
      <c r="BA24" s="134"/>
      <c r="BB24" s="134"/>
      <c r="BC24" s="42"/>
      <c r="BD24" s="134"/>
      <c r="BE24" s="134"/>
      <c r="BF24" s="42"/>
      <c r="BG24" s="134"/>
      <c r="BH24" s="134"/>
      <c r="BI24" s="42"/>
      <c r="BJ24" s="134"/>
      <c r="BK24" s="134"/>
      <c r="BL24" s="42"/>
      <c r="BM24" s="134"/>
      <c r="BN24" s="134"/>
      <c r="BO24" s="42"/>
      <c r="BP24" s="134"/>
      <c r="BQ24" s="134"/>
      <c r="BR24" s="42"/>
      <c r="BS24" s="134"/>
      <c r="BT24" s="134"/>
      <c r="BU24" s="42"/>
      <c r="BV24" s="134"/>
      <c r="BW24" s="134"/>
      <c r="BX24" s="42"/>
      <c r="BY24" s="134"/>
      <c r="BZ24" s="134"/>
      <c r="CA24" s="42"/>
      <c r="CB24" s="134"/>
      <c r="CC24" s="134"/>
      <c r="CD24" s="42"/>
      <c r="CE24" s="134"/>
      <c r="CF24" s="134"/>
      <c r="CG24" s="42"/>
      <c r="CH24" s="134"/>
      <c r="CI24" s="134"/>
      <c r="CJ24" s="42"/>
      <c r="CK24" s="134"/>
      <c r="CL24" s="134"/>
      <c r="CM24" s="42"/>
      <c r="CN24" s="134"/>
      <c r="CO24" s="134"/>
      <c r="CP24" s="42"/>
      <c r="CQ24" s="134"/>
      <c r="CR24" s="134"/>
      <c r="CS24" s="42"/>
      <c r="CT24" s="134"/>
      <c r="CU24" s="134"/>
      <c r="CV24" s="42"/>
      <c r="CW24" s="134"/>
      <c r="CX24" s="134"/>
      <c r="CY24" s="203"/>
      <c r="CZ24" s="134"/>
      <c r="DA24" s="134"/>
      <c r="DB24" s="42"/>
      <c r="DC24" s="134"/>
      <c r="DD24" s="134"/>
      <c r="DE24" s="42"/>
      <c r="DF24" s="134"/>
      <c r="DG24" s="134"/>
      <c r="DH24" s="42"/>
      <c r="DI24" s="134"/>
      <c r="DJ24" s="134"/>
      <c r="DK24" s="42"/>
      <c r="DL24" s="134"/>
      <c r="DM24" s="134"/>
      <c r="DN24" s="42"/>
      <c r="DO24" s="134"/>
      <c r="DP24" s="134"/>
      <c r="DQ24" s="42"/>
      <c r="DR24" s="134"/>
      <c r="DS24" s="134"/>
      <c r="DT24" s="42"/>
      <c r="DU24" s="134"/>
      <c r="DV24" s="134"/>
      <c r="DW24" s="42"/>
      <c r="DX24" s="134"/>
      <c r="DY24" s="134"/>
      <c r="DZ24" s="42"/>
      <c r="EA24" s="134"/>
      <c r="EB24" s="134"/>
      <c r="EC24" s="42"/>
      <c r="ED24" s="134"/>
      <c r="EE24" s="134"/>
      <c r="EF24" s="42"/>
      <c r="EG24" s="134"/>
      <c r="EH24" s="134"/>
      <c r="EI24" s="42"/>
      <c r="EJ24" s="134"/>
      <c r="EK24" s="134"/>
      <c r="EL24" s="42"/>
      <c r="EM24" s="134"/>
      <c r="EN24" s="134"/>
      <c r="EO24" s="42"/>
      <c r="EP24" s="134"/>
      <c r="EQ24" s="134"/>
      <c r="ER24" s="42"/>
      <c r="ES24" s="134"/>
      <c r="ET24" s="134"/>
      <c r="EU24" s="42"/>
      <c r="EV24" s="134"/>
      <c r="EW24" s="134"/>
      <c r="EX24" s="42"/>
      <c r="EY24" s="134"/>
      <c r="EZ24" s="134"/>
      <c r="FA24" s="42"/>
      <c r="FB24" s="134"/>
      <c r="FC24" s="134"/>
      <c r="FD24" s="42"/>
      <c r="FE24" s="134"/>
      <c r="FF24" s="134"/>
      <c r="FG24" s="42"/>
      <c r="FH24" s="134"/>
      <c r="FI24" s="134"/>
      <c r="FJ24" s="42"/>
      <c r="FK24" s="134"/>
      <c r="FL24" s="134"/>
      <c r="FM24" s="42"/>
      <c r="FN24" s="134"/>
      <c r="FO24" s="134"/>
      <c r="FP24" s="42"/>
      <c r="FQ24" s="134"/>
      <c r="FR24" s="134"/>
      <c r="FS24" s="42"/>
      <c r="FT24" s="134"/>
      <c r="FU24" s="134"/>
      <c r="FV24" s="42"/>
      <c r="FW24" s="134"/>
      <c r="FX24" s="134"/>
      <c r="FY24" s="42"/>
      <c r="FZ24" s="134"/>
      <c r="GA24" s="134"/>
      <c r="GB24" s="42"/>
      <c r="GC24" s="134"/>
      <c r="GD24" s="134"/>
      <c r="GE24" s="42"/>
      <c r="GF24" s="134"/>
      <c r="GG24" s="134"/>
      <c r="GH24" s="42"/>
      <c r="GI24" s="134"/>
      <c r="GJ24" s="134"/>
      <c r="GK24" s="42"/>
      <c r="GL24" s="134"/>
      <c r="GM24" s="134"/>
      <c r="GN24" s="42"/>
    </row>
    <row r="25" spans="1:196" ht="18.75" customHeight="1" x14ac:dyDescent="0.25">
      <c r="A25" s="25" t="s">
        <v>302</v>
      </c>
      <c r="B25" s="50">
        <f t="shared" si="102"/>
        <v>1500</v>
      </c>
      <c r="C25" s="50">
        <f t="shared" si="103"/>
        <v>1500</v>
      </c>
      <c r="D25" s="46">
        <f t="shared" si="34"/>
        <v>100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42"/>
      <c r="Q25" s="134"/>
      <c r="R25" s="134"/>
      <c r="S25" s="42"/>
      <c r="T25" s="134"/>
      <c r="U25" s="134"/>
      <c r="V25" s="42"/>
      <c r="W25" s="134"/>
      <c r="X25" s="134"/>
      <c r="Y25" s="42"/>
      <c r="Z25" s="134"/>
      <c r="AA25" s="134"/>
      <c r="AB25" s="134"/>
      <c r="AC25" s="134"/>
      <c r="AD25" s="134"/>
      <c r="AE25" s="134"/>
      <c r="AF25" s="134"/>
      <c r="AG25" s="134"/>
      <c r="AH25" s="134"/>
      <c r="AI25" s="50">
        <v>1500</v>
      </c>
      <c r="AJ25" s="50">
        <v>1500</v>
      </c>
      <c r="AK25" s="42">
        <f>AJ25/AI25*100</f>
        <v>100</v>
      </c>
      <c r="AL25" s="134"/>
      <c r="AM25" s="134"/>
      <c r="AN25" s="42"/>
      <c r="AO25" s="134"/>
      <c r="AP25" s="134"/>
      <c r="AQ25" s="42"/>
      <c r="AR25" s="50"/>
      <c r="AS25" s="134"/>
      <c r="AT25" s="42"/>
      <c r="AU25" s="134"/>
      <c r="AV25" s="134"/>
      <c r="AW25" s="42"/>
      <c r="AX25" s="134"/>
      <c r="AY25" s="134"/>
      <c r="AZ25" s="203"/>
      <c r="BA25" s="134"/>
      <c r="BB25" s="134"/>
      <c r="BC25" s="42"/>
      <c r="BD25" s="134"/>
      <c r="BE25" s="134"/>
      <c r="BF25" s="42"/>
      <c r="BG25" s="134"/>
      <c r="BH25" s="134"/>
      <c r="BI25" s="42"/>
      <c r="BJ25" s="134"/>
      <c r="BK25" s="134"/>
      <c r="BL25" s="42"/>
      <c r="BM25" s="134"/>
      <c r="BN25" s="134"/>
      <c r="BO25" s="42"/>
      <c r="BP25" s="134"/>
      <c r="BQ25" s="134"/>
      <c r="BR25" s="42"/>
      <c r="BS25" s="134"/>
      <c r="BT25" s="134"/>
      <c r="BU25" s="42"/>
      <c r="BV25" s="134"/>
      <c r="BW25" s="134"/>
      <c r="BX25" s="42"/>
      <c r="BY25" s="134"/>
      <c r="BZ25" s="134"/>
      <c r="CA25" s="42"/>
      <c r="CB25" s="134"/>
      <c r="CC25" s="134"/>
      <c r="CD25" s="42"/>
      <c r="CE25" s="134"/>
      <c r="CF25" s="134"/>
      <c r="CG25" s="42"/>
      <c r="CH25" s="134"/>
      <c r="CI25" s="134"/>
      <c r="CJ25" s="42"/>
      <c r="CK25" s="134"/>
      <c r="CL25" s="134"/>
      <c r="CM25" s="42"/>
      <c r="CN25" s="134"/>
      <c r="CO25" s="134"/>
      <c r="CP25" s="42"/>
      <c r="CQ25" s="134"/>
      <c r="CR25" s="134"/>
      <c r="CS25" s="42"/>
      <c r="CT25" s="134"/>
      <c r="CU25" s="134"/>
      <c r="CV25" s="42"/>
      <c r="CW25" s="134"/>
      <c r="CX25" s="134"/>
      <c r="CY25" s="203"/>
      <c r="CZ25" s="134"/>
      <c r="DA25" s="134"/>
      <c r="DB25" s="42"/>
      <c r="DC25" s="134"/>
      <c r="DD25" s="134"/>
      <c r="DE25" s="42"/>
      <c r="DF25" s="134"/>
      <c r="DG25" s="134"/>
      <c r="DH25" s="42"/>
      <c r="DI25" s="134"/>
      <c r="DJ25" s="134"/>
      <c r="DK25" s="42"/>
      <c r="DL25" s="134"/>
      <c r="DM25" s="134"/>
      <c r="DN25" s="42"/>
      <c r="DO25" s="134"/>
      <c r="DP25" s="134"/>
      <c r="DQ25" s="42"/>
      <c r="DR25" s="134"/>
      <c r="DS25" s="134"/>
      <c r="DT25" s="42"/>
      <c r="DU25" s="134"/>
      <c r="DV25" s="134"/>
      <c r="DW25" s="42"/>
      <c r="DX25" s="134"/>
      <c r="DY25" s="134"/>
      <c r="DZ25" s="42"/>
      <c r="EA25" s="134"/>
      <c r="EB25" s="134"/>
      <c r="EC25" s="42"/>
      <c r="ED25" s="134"/>
      <c r="EE25" s="134"/>
      <c r="EF25" s="42"/>
      <c r="EG25" s="134"/>
      <c r="EH25" s="134"/>
      <c r="EI25" s="42"/>
      <c r="EJ25" s="134"/>
      <c r="EK25" s="134"/>
      <c r="EL25" s="42"/>
      <c r="EM25" s="134"/>
      <c r="EN25" s="134"/>
      <c r="EO25" s="42"/>
      <c r="EP25" s="134"/>
      <c r="EQ25" s="134"/>
      <c r="ER25" s="42"/>
      <c r="ES25" s="134"/>
      <c r="ET25" s="134"/>
      <c r="EU25" s="42"/>
      <c r="EV25" s="134"/>
      <c r="EW25" s="134"/>
      <c r="EX25" s="42"/>
      <c r="EY25" s="134"/>
      <c r="EZ25" s="134"/>
      <c r="FA25" s="42"/>
      <c r="FB25" s="134"/>
      <c r="FC25" s="134"/>
      <c r="FD25" s="42"/>
      <c r="FE25" s="134"/>
      <c r="FF25" s="134"/>
      <c r="FG25" s="42"/>
      <c r="FH25" s="134"/>
      <c r="FI25" s="134"/>
      <c r="FJ25" s="42"/>
      <c r="FK25" s="134"/>
      <c r="FL25" s="134"/>
      <c r="FM25" s="42"/>
      <c r="FN25" s="134"/>
      <c r="FO25" s="134"/>
      <c r="FP25" s="42"/>
      <c r="FQ25" s="134"/>
      <c r="FR25" s="134"/>
      <c r="FS25" s="42"/>
      <c r="FT25" s="134"/>
      <c r="FU25" s="134"/>
      <c r="FV25" s="42"/>
      <c r="FW25" s="134"/>
      <c r="FX25" s="134"/>
      <c r="FY25" s="42"/>
      <c r="FZ25" s="134"/>
      <c r="GA25" s="134"/>
      <c r="GB25" s="42"/>
      <c r="GC25" s="134"/>
      <c r="GD25" s="134"/>
      <c r="GE25" s="42"/>
      <c r="GF25" s="134"/>
      <c r="GG25" s="134"/>
      <c r="GH25" s="42"/>
      <c r="GI25" s="134"/>
      <c r="GJ25" s="134"/>
      <c r="GK25" s="42"/>
      <c r="GL25" s="134"/>
      <c r="GM25" s="134"/>
      <c r="GN25" s="42"/>
    </row>
    <row r="26" spans="1:196" ht="18.75" customHeight="1" x14ac:dyDescent="0.25">
      <c r="A26" s="25" t="s">
        <v>217</v>
      </c>
      <c r="B26" s="50">
        <f t="shared" si="102"/>
        <v>0</v>
      </c>
      <c r="C26" s="50">
        <f t="shared" si="103"/>
        <v>0</v>
      </c>
      <c r="D26" s="46"/>
      <c r="E26" s="50"/>
      <c r="F26" s="50"/>
      <c r="G26" s="134"/>
      <c r="H26" s="134"/>
      <c r="I26" s="134"/>
      <c r="J26" s="134"/>
      <c r="K26" s="134"/>
      <c r="L26" s="134"/>
      <c r="M26" s="134"/>
      <c r="N26" s="134"/>
      <c r="O26" s="134"/>
      <c r="P26" s="42"/>
      <c r="Q26" s="134"/>
      <c r="R26" s="134"/>
      <c r="S26" s="42"/>
      <c r="T26" s="134"/>
      <c r="U26" s="134"/>
      <c r="V26" s="42"/>
      <c r="W26" s="134"/>
      <c r="X26" s="134"/>
      <c r="Y26" s="42"/>
      <c r="Z26" s="134"/>
      <c r="AA26" s="134"/>
      <c r="AB26" s="134"/>
      <c r="AC26" s="134"/>
      <c r="AD26" s="134"/>
      <c r="AE26" s="134"/>
      <c r="AF26" s="134"/>
      <c r="AG26" s="134"/>
      <c r="AH26" s="134"/>
      <c r="AI26" s="50"/>
      <c r="AJ26" s="50"/>
      <c r="AK26" s="42"/>
      <c r="AL26" s="50"/>
      <c r="AM26" s="134"/>
      <c r="AN26" s="42"/>
      <c r="AO26" s="50"/>
      <c r="AP26" s="134"/>
      <c r="AQ26" s="42"/>
      <c r="AR26" s="134"/>
      <c r="AS26" s="134"/>
      <c r="AT26" s="42"/>
      <c r="AU26" s="50"/>
      <c r="AV26" s="134"/>
      <c r="AW26" s="42"/>
      <c r="AX26" s="50"/>
      <c r="AY26" s="134"/>
      <c r="AZ26" s="203"/>
      <c r="BA26" s="50"/>
      <c r="BB26" s="134"/>
      <c r="BC26" s="42"/>
      <c r="BD26" s="50"/>
      <c r="BE26" s="134"/>
      <c r="BF26" s="42"/>
      <c r="BG26" s="50"/>
      <c r="BH26" s="134"/>
      <c r="BI26" s="42"/>
      <c r="BJ26" s="50"/>
      <c r="BK26" s="134"/>
      <c r="BL26" s="42"/>
      <c r="BM26" s="50"/>
      <c r="BN26" s="134"/>
      <c r="BO26" s="42"/>
      <c r="BP26" s="50"/>
      <c r="BQ26" s="134"/>
      <c r="BR26" s="42"/>
      <c r="BS26" s="50"/>
      <c r="BT26" s="134"/>
      <c r="BU26" s="42"/>
      <c r="BV26" s="50"/>
      <c r="BW26" s="134"/>
      <c r="BX26" s="42"/>
      <c r="BY26" s="50"/>
      <c r="BZ26" s="134"/>
      <c r="CA26" s="42"/>
      <c r="CB26" s="50"/>
      <c r="CC26" s="134"/>
      <c r="CD26" s="42"/>
      <c r="CE26" s="50"/>
      <c r="CF26" s="134"/>
      <c r="CG26" s="42"/>
      <c r="CH26" s="50"/>
      <c r="CI26" s="134"/>
      <c r="CJ26" s="42"/>
      <c r="CK26" s="50"/>
      <c r="CL26" s="134"/>
      <c r="CM26" s="42"/>
      <c r="CN26" s="50"/>
      <c r="CO26" s="134"/>
      <c r="CP26" s="42"/>
      <c r="CQ26" s="50"/>
      <c r="CR26" s="134"/>
      <c r="CS26" s="42"/>
      <c r="CT26" s="50"/>
      <c r="CU26" s="134"/>
      <c r="CV26" s="42"/>
      <c r="CW26" s="50"/>
      <c r="CX26" s="134"/>
      <c r="CY26" s="203"/>
      <c r="CZ26" s="50"/>
      <c r="DA26" s="134"/>
      <c r="DB26" s="42"/>
      <c r="DC26" s="50"/>
      <c r="DD26" s="134"/>
      <c r="DE26" s="42"/>
      <c r="DF26" s="50"/>
      <c r="DG26" s="134"/>
      <c r="DH26" s="42"/>
      <c r="DI26" s="50"/>
      <c r="DJ26" s="134"/>
      <c r="DK26" s="42"/>
      <c r="DL26" s="50"/>
      <c r="DM26" s="134"/>
      <c r="DN26" s="42"/>
      <c r="DO26" s="50"/>
      <c r="DP26" s="134"/>
      <c r="DQ26" s="42"/>
      <c r="DR26" s="50"/>
      <c r="DS26" s="134"/>
      <c r="DT26" s="42"/>
      <c r="DU26" s="50"/>
      <c r="DV26" s="134"/>
      <c r="DW26" s="42"/>
      <c r="DX26" s="50"/>
      <c r="DY26" s="134"/>
      <c r="DZ26" s="42"/>
      <c r="EA26" s="50"/>
      <c r="EB26" s="134"/>
      <c r="EC26" s="42"/>
      <c r="ED26" s="50"/>
      <c r="EE26" s="134"/>
      <c r="EF26" s="42"/>
      <c r="EG26" s="50"/>
      <c r="EH26" s="134"/>
      <c r="EI26" s="42"/>
      <c r="EJ26" s="50"/>
      <c r="EK26" s="134"/>
      <c r="EL26" s="42"/>
      <c r="EM26" s="50"/>
      <c r="EN26" s="134"/>
      <c r="EO26" s="42"/>
      <c r="EP26" s="50"/>
      <c r="EQ26" s="134"/>
      <c r="ER26" s="42"/>
      <c r="ES26" s="50"/>
      <c r="ET26" s="134"/>
      <c r="EU26" s="42"/>
      <c r="EV26" s="50"/>
      <c r="EW26" s="134"/>
      <c r="EX26" s="42"/>
      <c r="EY26" s="50"/>
      <c r="EZ26" s="134"/>
      <c r="FA26" s="42"/>
      <c r="FB26" s="50"/>
      <c r="FC26" s="134"/>
      <c r="FD26" s="42"/>
      <c r="FE26" s="50"/>
      <c r="FF26" s="134"/>
      <c r="FG26" s="42"/>
      <c r="FH26" s="50"/>
      <c r="FI26" s="134"/>
      <c r="FJ26" s="42"/>
      <c r="FK26" s="50"/>
      <c r="FL26" s="134"/>
      <c r="FM26" s="42"/>
      <c r="FN26" s="50"/>
      <c r="FO26" s="134"/>
      <c r="FP26" s="42"/>
      <c r="FQ26" s="50"/>
      <c r="FR26" s="134"/>
      <c r="FS26" s="42"/>
      <c r="FT26" s="50"/>
      <c r="FU26" s="134"/>
      <c r="FV26" s="42"/>
      <c r="FW26" s="50"/>
      <c r="FX26" s="134"/>
      <c r="FY26" s="42"/>
      <c r="FZ26" s="50"/>
      <c r="GA26" s="134"/>
      <c r="GB26" s="42"/>
      <c r="GC26" s="50"/>
      <c r="GD26" s="134"/>
      <c r="GE26" s="42"/>
      <c r="GF26" s="50"/>
      <c r="GG26" s="134"/>
      <c r="GH26" s="42"/>
      <c r="GI26" s="50"/>
      <c r="GJ26" s="134"/>
      <c r="GK26" s="42"/>
      <c r="GL26" s="50"/>
      <c r="GM26" s="134"/>
      <c r="GN26" s="42"/>
    </row>
    <row r="27" spans="1:196" s="52" customFormat="1" ht="33" customHeight="1" x14ac:dyDescent="0.25">
      <c r="A27" s="195" t="s">
        <v>216</v>
      </c>
      <c r="B27" s="134">
        <f t="shared" si="102"/>
        <v>216342.46688999998</v>
      </c>
      <c r="C27" s="134">
        <f t="shared" si="103"/>
        <v>40291.352590000002</v>
      </c>
      <c r="D27" s="49">
        <f t="shared" si="34"/>
        <v>18.62387591729102</v>
      </c>
      <c r="E27" s="49">
        <f t="shared" ref="E27:AD27" si="275">E28+E29+E30</f>
        <v>0</v>
      </c>
      <c r="F27" s="49">
        <f t="shared" ref="F27" si="276">F28+F29+F30</f>
        <v>0</v>
      </c>
      <c r="G27" s="49"/>
      <c r="H27" s="49">
        <f t="shared" si="275"/>
        <v>0</v>
      </c>
      <c r="I27" s="49">
        <f t="shared" si="275"/>
        <v>0</v>
      </c>
      <c r="J27" s="49">
        <f t="shared" si="275"/>
        <v>0</v>
      </c>
      <c r="K27" s="49">
        <f t="shared" si="275"/>
        <v>1071.9000000000001</v>
      </c>
      <c r="L27" s="49">
        <f t="shared" ref="L27" si="277">L28+L29+L30</f>
        <v>866.9</v>
      </c>
      <c r="M27" s="48">
        <f t="shared" si="216"/>
        <v>80.875081630749122</v>
      </c>
      <c r="N27" s="49">
        <f t="shared" si="275"/>
        <v>7799</v>
      </c>
      <c r="O27" s="49">
        <f t="shared" si="275"/>
        <v>6150.2864099999997</v>
      </c>
      <c r="P27" s="48">
        <f t="shared" si="94"/>
        <v>78.85993601743813</v>
      </c>
      <c r="Q27" s="49">
        <f t="shared" ref="Q27:R27" si="278">Q28+Q29+Q30</f>
        <v>21223</v>
      </c>
      <c r="R27" s="49">
        <f t="shared" si="278"/>
        <v>15994.9</v>
      </c>
      <c r="S27" s="48">
        <f t="shared" ref="S27:S28" si="279">R27/Q27*100</f>
        <v>75.365876643264386</v>
      </c>
      <c r="T27" s="49">
        <f t="shared" ref="T27" si="280">T28+T29+T30</f>
        <v>1700</v>
      </c>
      <c r="U27" s="49">
        <f t="shared" ref="U27" si="281">U28+U29+U30</f>
        <v>1507.23813</v>
      </c>
      <c r="V27" s="48">
        <f t="shared" ref="V27:V28" si="282">U27/T27*100</f>
        <v>88.661066470588239</v>
      </c>
      <c r="W27" s="49">
        <f t="shared" ref="W27" si="283">W28+W29+W30</f>
        <v>2158</v>
      </c>
      <c r="X27" s="49">
        <f t="shared" ref="X27" si="284">X28+X29+X30</f>
        <v>1629.42632</v>
      </c>
      <c r="Y27" s="48">
        <f t="shared" ref="Y27:Y28" si="285">X27/W27*100</f>
        <v>75.506316960148297</v>
      </c>
      <c r="Z27" s="49">
        <f t="shared" si="275"/>
        <v>0</v>
      </c>
      <c r="AA27" s="49">
        <f t="shared" ref="AA27" si="286">AA28+AA29+AA30</f>
        <v>0</v>
      </c>
      <c r="AB27" s="49">
        <f t="shared" si="275"/>
        <v>0</v>
      </c>
      <c r="AC27" s="49">
        <f t="shared" si="275"/>
        <v>0</v>
      </c>
      <c r="AD27" s="49">
        <f t="shared" si="275"/>
        <v>0</v>
      </c>
      <c r="AE27" s="49">
        <f t="shared" ref="AE27:AG27" si="287">AE28+AE29+AE30</f>
        <v>0</v>
      </c>
      <c r="AF27" s="49">
        <f t="shared" si="287"/>
        <v>0</v>
      </c>
      <c r="AG27" s="49">
        <f t="shared" si="287"/>
        <v>0</v>
      </c>
      <c r="AH27" s="48"/>
      <c r="AI27" s="49">
        <f t="shared" ref="AI27:AJ27" si="288">AI28+AI29+AI30</f>
        <v>2000</v>
      </c>
      <c r="AJ27" s="49">
        <f t="shared" si="288"/>
        <v>2000</v>
      </c>
      <c r="AK27" s="48">
        <f t="shared" ref="AK27:AK28" si="289">AJ27/AI27*100</f>
        <v>100</v>
      </c>
      <c r="AL27" s="49">
        <f t="shared" ref="AL27:AM27" si="290">AL28+AL29+AL30</f>
        <v>0</v>
      </c>
      <c r="AM27" s="49">
        <f t="shared" si="290"/>
        <v>0</v>
      </c>
      <c r="AN27" s="48"/>
      <c r="AO27" s="49">
        <f t="shared" ref="AO27:AP27" si="291">AO28+AO29+AO30</f>
        <v>0</v>
      </c>
      <c r="AP27" s="49">
        <f t="shared" si="291"/>
        <v>0</v>
      </c>
      <c r="AQ27" s="48"/>
      <c r="AR27" s="49">
        <f t="shared" ref="AR27:AS27" si="292">AR28+AR29+AR30</f>
        <v>0</v>
      </c>
      <c r="AS27" s="49">
        <f t="shared" si="292"/>
        <v>0</v>
      </c>
      <c r="AT27" s="48"/>
      <c r="AU27" s="49">
        <f t="shared" ref="AU27:AV27" si="293">AU28+AU29+AU30</f>
        <v>0</v>
      </c>
      <c r="AV27" s="49">
        <f t="shared" si="293"/>
        <v>0</v>
      </c>
      <c r="AW27" s="48"/>
      <c r="AX27" s="49">
        <f t="shared" ref="AX27:AY27" si="294">AX28+AX29+AX30</f>
        <v>100</v>
      </c>
      <c r="AY27" s="49">
        <f t="shared" si="294"/>
        <v>100</v>
      </c>
      <c r="AZ27" s="293">
        <f t="shared" si="52"/>
        <v>100</v>
      </c>
      <c r="BA27" s="49"/>
      <c r="BB27" s="49"/>
      <c r="BC27" s="48"/>
      <c r="BD27" s="49"/>
      <c r="BE27" s="49"/>
      <c r="BF27" s="48"/>
      <c r="BG27" s="49"/>
      <c r="BH27" s="49"/>
      <c r="BI27" s="48"/>
      <c r="BJ27" s="49">
        <f>BJ28+BJ29+BJ30</f>
        <v>13283.9</v>
      </c>
      <c r="BK27" s="49">
        <f>BK28+BK29+BK30</f>
        <v>9600.8094299999993</v>
      </c>
      <c r="BL27" s="48">
        <f t="shared" ref="BL27:BL28" si="295">BK27/BJ27*100</f>
        <v>72.274026678912065</v>
      </c>
      <c r="BM27" s="49">
        <f>SUM(BM28:BM31)</f>
        <v>225</v>
      </c>
      <c r="BN27" s="49">
        <f>SUM(BN28:BN31)</f>
        <v>225</v>
      </c>
      <c r="BO27" s="48">
        <f t="shared" ref="BO27" si="296">BN27/BM27*100</f>
        <v>100</v>
      </c>
      <c r="BP27" s="49"/>
      <c r="BQ27" s="49"/>
      <c r="BR27" s="48"/>
      <c r="BS27" s="49">
        <f>SUM(BS28:BS30)</f>
        <v>40538.699999999997</v>
      </c>
      <c r="BT27" s="49">
        <f>SUM(BT28:BT30)</f>
        <v>0</v>
      </c>
      <c r="BU27" s="48"/>
      <c r="BV27" s="49">
        <f>BV28+BV29+BV30</f>
        <v>53400</v>
      </c>
      <c r="BW27" s="49"/>
      <c r="BX27" s="48">
        <f t="shared" ref="BX27:BX28" si="297">BW27/BV27*100</f>
        <v>0</v>
      </c>
      <c r="BY27" s="49">
        <f>BY28+BY29+BY30</f>
        <v>46600</v>
      </c>
      <c r="BZ27" s="49">
        <f>BZ28+BZ29+BZ30</f>
        <v>335.81599999999997</v>
      </c>
      <c r="CA27" s="48">
        <f t="shared" ref="CA27:CA29" si="298">BZ27/BY27*100</f>
        <v>0.72063519313304714</v>
      </c>
      <c r="CB27" s="49">
        <f>CB28+CB29+CB30</f>
        <v>0</v>
      </c>
      <c r="CC27" s="49">
        <f>CC28+CC29+CC30</f>
        <v>0</v>
      </c>
      <c r="CD27" s="48"/>
      <c r="CE27" s="49">
        <f>CE28+CE29+CE30</f>
        <v>0</v>
      </c>
      <c r="CF27" s="49">
        <f>CF28+CF29+CF30</f>
        <v>0</v>
      </c>
      <c r="CG27" s="48"/>
      <c r="CH27" s="49">
        <f>CH28+CH29+CH30</f>
        <v>0</v>
      </c>
      <c r="CI27" s="49">
        <f>CI28+CI29+CI30</f>
        <v>0</v>
      </c>
      <c r="CJ27" s="48"/>
      <c r="CK27" s="49">
        <f>CK28+CK29+CK30</f>
        <v>0</v>
      </c>
      <c r="CL27" s="49">
        <f>CL28+CL29+CL30</f>
        <v>0</v>
      </c>
      <c r="CM27" s="48"/>
      <c r="CN27" s="49">
        <f>CN28+CN29+CN30</f>
        <v>0</v>
      </c>
      <c r="CO27" s="49">
        <f>CO28+CO29+CO30</f>
        <v>0</v>
      </c>
      <c r="CP27" s="48"/>
      <c r="CQ27" s="49">
        <f>CQ28+CQ29+CQ30</f>
        <v>0</v>
      </c>
      <c r="CR27" s="49">
        <f>CR28+CR29+CR30</f>
        <v>0</v>
      </c>
      <c r="CS27" s="48"/>
      <c r="CT27" s="49">
        <f>CT28+CT29+CT30</f>
        <v>0</v>
      </c>
      <c r="CU27" s="49">
        <f>CU28+CU29+CU30</f>
        <v>0</v>
      </c>
      <c r="CV27" s="48"/>
      <c r="CW27" s="49">
        <f t="shared" ref="CW27:CX27" si="299">CW28+CW29+CW30</f>
        <v>10901.846890000001</v>
      </c>
      <c r="CX27" s="49">
        <f t="shared" si="299"/>
        <v>45.976300000000002</v>
      </c>
      <c r="CY27" s="293">
        <f t="shared" ref="CY27:CY28" si="300">CX27/CW27*100</f>
        <v>0.42172945982366478</v>
      </c>
      <c r="CZ27" s="49">
        <f>CZ28+CZ29+CZ30</f>
        <v>0</v>
      </c>
      <c r="DA27" s="49">
        <f>DA28+DA29+DA30</f>
        <v>0</v>
      </c>
      <c r="DB27" s="48"/>
      <c r="DC27" s="49">
        <f>DC28+DC29+DC30</f>
        <v>0</v>
      </c>
      <c r="DD27" s="49">
        <f>DD28+DD29+DD30</f>
        <v>0</v>
      </c>
      <c r="DE27" s="48"/>
      <c r="DF27" s="49">
        <f>DF28+DF29+DF30</f>
        <v>0</v>
      </c>
      <c r="DG27" s="49">
        <f>DG28+DG29+DG30</f>
        <v>0</v>
      </c>
      <c r="DH27" s="48"/>
      <c r="DI27" s="49">
        <f>DI28+DI29+DI30</f>
        <v>0</v>
      </c>
      <c r="DJ27" s="49">
        <f>DJ28+DJ29+DJ30</f>
        <v>0</v>
      </c>
      <c r="DK27" s="48"/>
      <c r="DL27" s="49">
        <f>DL28+DL29+DL30</f>
        <v>0</v>
      </c>
      <c r="DM27" s="49">
        <f>DM28+DM29+DM30</f>
        <v>0</v>
      </c>
      <c r="DN27" s="48"/>
      <c r="DO27" s="49">
        <f>DO28+DO29+DO30</f>
        <v>0</v>
      </c>
      <c r="DP27" s="49">
        <f>DP28+DP29+DP30</f>
        <v>0</v>
      </c>
      <c r="DQ27" s="48"/>
      <c r="DR27" s="49">
        <f>DR28+DR29+DR30</f>
        <v>0</v>
      </c>
      <c r="DS27" s="49">
        <f>DS28+DS29+DS30</f>
        <v>0</v>
      </c>
      <c r="DT27" s="48"/>
      <c r="DU27" s="49">
        <f>DU28+DU29+DU30</f>
        <v>0</v>
      </c>
      <c r="DV27" s="49">
        <f>DV28+DV29+DV30</f>
        <v>0</v>
      </c>
      <c r="DW27" s="48"/>
      <c r="DX27" s="49">
        <f>DX28+DX29+DX30</f>
        <v>3506.12</v>
      </c>
      <c r="DY27" s="49">
        <f>DY28+DY29+DY30</f>
        <v>0</v>
      </c>
      <c r="DZ27" s="48"/>
      <c r="EA27" s="49">
        <f>EA28+EA29+EA30</f>
        <v>0</v>
      </c>
      <c r="EB27" s="49">
        <f>EB28+EB29+EB30</f>
        <v>0</v>
      </c>
      <c r="EC27" s="48"/>
      <c r="ED27" s="49">
        <f>ED28+ED29+ED30</f>
        <v>0</v>
      </c>
      <c r="EE27" s="49">
        <f>EE28+EE29+EE30</f>
        <v>0</v>
      </c>
      <c r="EF27" s="48"/>
      <c r="EG27" s="49">
        <f>EG28+EG29+EG30</f>
        <v>540</v>
      </c>
      <c r="EH27" s="49">
        <f>EH28+EH29+EH30</f>
        <v>540</v>
      </c>
      <c r="EI27" s="48">
        <f>EH27/EG27*100</f>
        <v>100</v>
      </c>
      <c r="EJ27" s="49">
        <f>EJ28+EJ29+EJ30</f>
        <v>75</v>
      </c>
      <c r="EK27" s="49">
        <f>EK28+EK29+EK30</f>
        <v>75</v>
      </c>
      <c r="EL27" s="48">
        <f>EK27/EJ27*100</f>
        <v>100</v>
      </c>
      <c r="EM27" s="49">
        <f>EM28+EM29+EM30</f>
        <v>0</v>
      </c>
      <c r="EN27" s="49">
        <f>EN28+EN29+EN30</f>
        <v>0</v>
      </c>
      <c r="EO27" s="48"/>
      <c r="EP27" s="49">
        <f>EP28+EP29+EP30</f>
        <v>0</v>
      </c>
      <c r="EQ27" s="49">
        <f>EQ28+EQ29+EQ30</f>
        <v>0</v>
      </c>
      <c r="ER27" s="48"/>
      <c r="ES27" s="49">
        <f>ES28+ES29+ES30</f>
        <v>0</v>
      </c>
      <c r="ET27" s="49">
        <f>ET28+ET29+ET30</f>
        <v>0</v>
      </c>
      <c r="EU27" s="48"/>
      <c r="EV27" s="49">
        <f>EV28+EV29+EV30</f>
        <v>0</v>
      </c>
      <c r="EW27" s="49">
        <f>EW28+EW29+EW30</f>
        <v>0</v>
      </c>
      <c r="EX27" s="48"/>
      <c r="EY27" s="49">
        <f>EY28+EY29+EY30</f>
        <v>1070</v>
      </c>
      <c r="EZ27" s="49">
        <f>EZ28+EZ29+EZ30</f>
        <v>1070</v>
      </c>
      <c r="FA27" s="48">
        <f>EZ27/EY27*100</f>
        <v>100</v>
      </c>
      <c r="FB27" s="49">
        <f>FB28+FB29+FB30</f>
        <v>0</v>
      </c>
      <c r="FC27" s="49">
        <f>FC28+FC29+FC30</f>
        <v>0</v>
      </c>
      <c r="FD27" s="48"/>
      <c r="FE27" s="49">
        <f>FE28+FE29+FE30</f>
        <v>0</v>
      </c>
      <c r="FF27" s="49">
        <f>FF28+FF29+FF30</f>
        <v>0</v>
      </c>
      <c r="FG27" s="48"/>
      <c r="FH27" s="49">
        <f>FH28+FH29+FH30</f>
        <v>0</v>
      </c>
      <c r="FI27" s="49">
        <f>FI28+FI29+FI30</f>
        <v>0</v>
      </c>
      <c r="FJ27" s="48"/>
      <c r="FK27" s="49"/>
      <c r="FL27" s="49"/>
      <c r="FM27" s="48"/>
      <c r="FN27" s="49">
        <f>FN28+FN29+FN30</f>
        <v>10000</v>
      </c>
      <c r="FO27" s="49">
        <f>FO28+FO29+FO30</f>
        <v>0</v>
      </c>
      <c r="FP27" s="48">
        <f>FO27/FN27*100</f>
        <v>0</v>
      </c>
      <c r="FQ27" s="49"/>
      <c r="FR27" s="49"/>
      <c r="FS27" s="48"/>
      <c r="FT27" s="49"/>
      <c r="FU27" s="49"/>
      <c r="FV27" s="48"/>
      <c r="FW27" s="49">
        <f>FW28+FW29+FW30</f>
        <v>0</v>
      </c>
      <c r="FX27" s="49">
        <f>FX28+FX29+FX30</f>
        <v>0</v>
      </c>
      <c r="FY27" s="48"/>
      <c r="FZ27" s="49">
        <f>FZ28+FZ29+FZ30</f>
        <v>150</v>
      </c>
      <c r="GA27" s="49">
        <f>GA28+GA29+GA30</f>
        <v>150</v>
      </c>
      <c r="GB27" s="48">
        <f t="shared" ref="GB27:GB28" si="301">GA27/FZ27*100</f>
        <v>100</v>
      </c>
      <c r="GC27" s="49"/>
      <c r="GD27" s="49"/>
      <c r="GE27" s="48"/>
      <c r="GF27" s="49"/>
      <c r="GG27" s="49"/>
      <c r="GH27" s="48"/>
      <c r="GI27" s="49"/>
      <c r="GJ27" s="49"/>
      <c r="GK27" s="48"/>
      <c r="GL27" s="49"/>
      <c r="GM27" s="49"/>
      <c r="GN27" s="48"/>
    </row>
    <row r="28" spans="1:196" ht="31.5" x14ac:dyDescent="0.25">
      <c r="A28" s="25" t="s">
        <v>215</v>
      </c>
      <c r="B28" s="50">
        <f t="shared" si="102"/>
        <v>118413.76689</v>
      </c>
      <c r="C28" s="50">
        <f t="shared" si="103"/>
        <v>39165.536590000003</v>
      </c>
      <c r="D28" s="46">
        <f t="shared" si="34"/>
        <v>33.075154704252149</v>
      </c>
      <c r="E28" s="46"/>
      <c r="F28" s="46"/>
      <c r="G28" s="46"/>
      <c r="H28" s="46"/>
      <c r="I28" s="46"/>
      <c r="J28" s="42"/>
      <c r="K28" s="46">
        <v>1071.9000000000001</v>
      </c>
      <c r="L28" s="46">
        <v>866.9</v>
      </c>
      <c r="M28" s="42">
        <f t="shared" si="216"/>
        <v>80.875081630749122</v>
      </c>
      <c r="N28" s="46">
        <v>7799</v>
      </c>
      <c r="O28" s="46">
        <v>6150.2864099999997</v>
      </c>
      <c r="P28" s="42">
        <f t="shared" si="94"/>
        <v>78.85993601743813</v>
      </c>
      <c r="Q28" s="204">
        <v>21223</v>
      </c>
      <c r="R28" s="204">
        <v>15994.9</v>
      </c>
      <c r="S28" s="42">
        <f t="shared" si="279"/>
        <v>75.365876643264386</v>
      </c>
      <c r="T28" s="203">
        <v>1700</v>
      </c>
      <c r="U28" s="203">
        <v>1507.23813</v>
      </c>
      <c r="V28" s="42">
        <f t="shared" si="282"/>
        <v>88.661066470588239</v>
      </c>
      <c r="W28" s="203">
        <v>2158</v>
      </c>
      <c r="X28" s="203">
        <v>1629.42632</v>
      </c>
      <c r="Y28" s="42">
        <f t="shared" si="285"/>
        <v>75.506316960148297</v>
      </c>
      <c r="Z28" s="46"/>
      <c r="AA28" s="46"/>
      <c r="AB28" s="42"/>
      <c r="AC28" s="46"/>
      <c r="AD28" s="46"/>
      <c r="AE28" s="42"/>
      <c r="AF28" s="20"/>
      <c r="AG28" s="46"/>
      <c r="AH28" s="42"/>
      <c r="AI28" s="203">
        <v>2000</v>
      </c>
      <c r="AJ28" s="203">
        <v>2000</v>
      </c>
      <c r="AK28" s="42">
        <f t="shared" si="289"/>
        <v>100</v>
      </c>
      <c r="AL28" s="203"/>
      <c r="AM28" s="203"/>
      <c r="AN28" s="42"/>
      <c r="AO28" s="203"/>
      <c r="AP28" s="203"/>
      <c r="AQ28" s="42"/>
      <c r="AR28" s="203"/>
      <c r="AS28" s="295"/>
      <c r="AT28" s="42"/>
      <c r="AU28" s="203"/>
      <c r="AV28" s="203"/>
      <c r="AW28" s="42"/>
      <c r="AX28" s="203">
        <v>100</v>
      </c>
      <c r="AY28" s="203">
        <v>100</v>
      </c>
      <c r="AZ28" s="203">
        <f t="shared" si="52"/>
        <v>100</v>
      </c>
      <c r="BA28" s="203"/>
      <c r="BB28" s="203"/>
      <c r="BC28" s="42"/>
      <c r="BD28" s="203"/>
      <c r="BE28" s="203"/>
      <c r="BF28" s="42"/>
      <c r="BG28" s="203"/>
      <c r="BH28" s="203"/>
      <c r="BI28" s="42"/>
      <c r="BJ28" s="203">
        <v>13283.9</v>
      </c>
      <c r="BK28" s="203">
        <v>9600.8094299999993</v>
      </c>
      <c r="BL28" s="42">
        <f t="shared" si="295"/>
        <v>72.274026678912065</v>
      </c>
      <c r="BM28" s="203"/>
      <c r="BN28" s="203"/>
      <c r="BO28" s="42"/>
      <c r="BP28" s="203"/>
      <c r="BQ28" s="203"/>
      <c r="BR28" s="42"/>
      <c r="BS28" s="203"/>
      <c r="BT28" s="203"/>
      <c r="BU28" s="42"/>
      <c r="BV28" s="203">
        <v>53400</v>
      </c>
      <c r="BW28" s="203">
        <v>0</v>
      </c>
      <c r="BX28" s="42">
        <f t="shared" si="297"/>
        <v>0</v>
      </c>
      <c r="BY28" s="203"/>
      <c r="BZ28" s="203">
        <v>0</v>
      </c>
      <c r="CA28" s="42"/>
      <c r="CB28" s="203"/>
      <c r="CC28" s="203"/>
      <c r="CD28" s="42"/>
      <c r="CE28" s="203"/>
      <c r="CF28" s="203"/>
      <c r="CG28" s="42"/>
      <c r="CH28" s="203"/>
      <c r="CI28" s="203"/>
      <c r="CJ28" s="42"/>
      <c r="CK28" s="203"/>
      <c r="CL28" s="203"/>
      <c r="CM28" s="42"/>
      <c r="CN28" s="203"/>
      <c r="CO28" s="203"/>
      <c r="CP28" s="42"/>
      <c r="CQ28" s="203"/>
      <c r="CR28" s="203"/>
      <c r="CS28" s="42"/>
      <c r="CT28" s="203"/>
      <c r="CU28" s="203"/>
      <c r="CV28" s="42"/>
      <c r="CW28" s="203">
        <v>10901.846890000001</v>
      </c>
      <c r="CX28" s="203">
        <v>45.976300000000002</v>
      </c>
      <c r="CY28" s="203">
        <f t="shared" si="300"/>
        <v>0.42172945982366478</v>
      </c>
      <c r="CZ28" s="203"/>
      <c r="DA28" s="203"/>
      <c r="DB28" s="42"/>
      <c r="DC28" s="203"/>
      <c r="DD28" s="203"/>
      <c r="DE28" s="42"/>
      <c r="DF28" s="203"/>
      <c r="DG28" s="203"/>
      <c r="DH28" s="42"/>
      <c r="DI28" s="203"/>
      <c r="DJ28" s="203"/>
      <c r="DK28" s="42"/>
      <c r="DL28" s="203"/>
      <c r="DM28" s="203"/>
      <c r="DN28" s="42"/>
      <c r="DO28" s="203"/>
      <c r="DP28" s="203"/>
      <c r="DQ28" s="42"/>
      <c r="DR28" s="203"/>
      <c r="DS28" s="203"/>
      <c r="DT28" s="42"/>
      <c r="DU28" s="203"/>
      <c r="DV28" s="203"/>
      <c r="DW28" s="42"/>
      <c r="DX28" s="203">
        <v>3506.12</v>
      </c>
      <c r="DY28" s="203"/>
      <c r="DZ28" s="42"/>
      <c r="EA28" s="203"/>
      <c r="EB28" s="203"/>
      <c r="EC28" s="42"/>
      <c r="ED28" s="203"/>
      <c r="EE28" s="203"/>
      <c r="EF28" s="42"/>
      <c r="EG28" s="203">
        <v>300</v>
      </c>
      <c r="EH28" s="203">
        <v>300</v>
      </c>
      <c r="EI28" s="42">
        <f>EH28/EG28*100</f>
        <v>100</v>
      </c>
      <c r="EJ28" s="203">
        <v>75</v>
      </c>
      <c r="EK28" s="203">
        <v>75</v>
      </c>
      <c r="EL28" s="42">
        <f>EK28/EJ28*100</f>
        <v>100</v>
      </c>
      <c r="EM28" s="203"/>
      <c r="EN28" s="203"/>
      <c r="EO28" s="42"/>
      <c r="EP28" s="203"/>
      <c r="EQ28" s="203"/>
      <c r="ER28" s="42"/>
      <c r="ES28" s="203"/>
      <c r="ET28" s="203"/>
      <c r="EU28" s="42"/>
      <c r="EV28" s="203"/>
      <c r="EW28" s="203"/>
      <c r="EX28" s="42"/>
      <c r="EY28" s="203">
        <v>895</v>
      </c>
      <c r="EZ28" s="203">
        <v>895</v>
      </c>
      <c r="FA28" s="42">
        <f>EZ28/EY28*100</f>
        <v>100</v>
      </c>
      <c r="FB28" s="203"/>
      <c r="FC28" s="203"/>
      <c r="FD28" s="42"/>
      <c r="FE28" s="203"/>
      <c r="FF28" s="203"/>
      <c r="FG28" s="42"/>
      <c r="FH28" s="203"/>
      <c r="FI28" s="203"/>
      <c r="FJ28" s="42"/>
      <c r="FK28" s="203"/>
      <c r="FL28" s="203"/>
      <c r="FM28" s="42"/>
      <c r="FN28" s="203"/>
      <c r="FO28" s="203"/>
      <c r="FP28" s="42"/>
      <c r="FQ28" s="203"/>
      <c r="FR28" s="203"/>
      <c r="FS28" s="42"/>
      <c r="FT28" s="203"/>
      <c r="FU28" s="203"/>
      <c r="FV28" s="42"/>
      <c r="FW28" s="203"/>
      <c r="FX28" s="203"/>
      <c r="FY28" s="42"/>
      <c r="FZ28" s="203"/>
      <c r="GA28" s="203"/>
      <c r="GB28" s="42"/>
      <c r="GC28" s="203"/>
      <c r="GD28" s="203"/>
      <c r="GE28" s="42"/>
      <c r="GF28" s="203"/>
      <c r="GG28" s="203"/>
      <c r="GH28" s="42"/>
      <c r="GI28" s="203"/>
      <c r="GJ28" s="203"/>
      <c r="GK28" s="42"/>
      <c r="GL28" s="203"/>
      <c r="GM28" s="203"/>
      <c r="GN28" s="42"/>
    </row>
    <row r="29" spans="1:196" ht="15.75" x14ac:dyDescent="0.25">
      <c r="A29" s="25" t="s">
        <v>213</v>
      </c>
      <c r="B29" s="50">
        <f t="shared" si="102"/>
        <v>79686.5</v>
      </c>
      <c r="C29" s="50">
        <f t="shared" si="103"/>
        <v>900.81600000000003</v>
      </c>
      <c r="D29" s="46">
        <f t="shared" si="34"/>
        <v>1.1304499507444801</v>
      </c>
      <c r="E29" s="134"/>
      <c r="F29" s="134"/>
      <c r="G29" s="46"/>
      <c r="H29" s="50"/>
      <c r="I29" s="134"/>
      <c r="J29" s="134"/>
      <c r="K29" s="50"/>
      <c r="L29" s="50"/>
      <c r="M29" s="134"/>
      <c r="N29" s="50"/>
      <c r="O29" s="134"/>
      <c r="P29" s="42"/>
      <c r="Q29" s="50"/>
      <c r="R29" s="134"/>
      <c r="S29" s="42"/>
      <c r="T29" s="50"/>
      <c r="U29" s="50"/>
      <c r="V29" s="42"/>
      <c r="W29" s="50"/>
      <c r="X29" s="50"/>
      <c r="Y29" s="42"/>
      <c r="Z29" s="50"/>
      <c r="AA29" s="50"/>
      <c r="AB29" s="134"/>
      <c r="AC29" s="50"/>
      <c r="AD29" s="134"/>
      <c r="AE29" s="134"/>
      <c r="AF29" s="50"/>
      <c r="AG29" s="134"/>
      <c r="AH29" s="134"/>
      <c r="AI29" s="50"/>
      <c r="AJ29" s="134"/>
      <c r="AK29" s="42"/>
      <c r="AL29" s="50"/>
      <c r="AM29" s="134"/>
      <c r="AN29" s="42"/>
      <c r="AO29" s="50"/>
      <c r="AP29" s="134"/>
      <c r="AQ29" s="42"/>
      <c r="AR29" s="50"/>
      <c r="AS29" s="50"/>
      <c r="AT29" s="42"/>
      <c r="AU29" s="50"/>
      <c r="AV29" s="134"/>
      <c r="AW29" s="42"/>
      <c r="AX29" s="50"/>
      <c r="AY29" s="134"/>
      <c r="AZ29" s="203"/>
      <c r="BA29" s="50"/>
      <c r="BB29" s="134"/>
      <c r="BC29" s="42"/>
      <c r="BD29" s="50"/>
      <c r="BE29" s="134"/>
      <c r="BF29" s="42"/>
      <c r="BG29" s="50"/>
      <c r="BH29" s="134"/>
      <c r="BI29" s="42"/>
      <c r="BJ29" s="50"/>
      <c r="BK29" s="134"/>
      <c r="BL29" s="42"/>
      <c r="BM29" s="50"/>
      <c r="BN29" s="134"/>
      <c r="BO29" s="42"/>
      <c r="BP29" s="50"/>
      <c r="BQ29" s="134"/>
      <c r="BR29" s="42"/>
      <c r="BS29" s="50">
        <v>22521.5</v>
      </c>
      <c r="BT29" s="134"/>
      <c r="BU29" s="42"/>
      <c r="BV29" s="50"/>
      <c r="BW29" s="134"/>
      <c r="BX29" s="42"/>
      <c r="BY29" s="50">
        <v>46600</v>
      </c>
      <c r="BZ29" s="134">
        <v>335.81599999999997</v>
      </c>
      <c r="CA29" s="42">
        <f t="shared" si="298"/>
        <v>0.72063519313304714</v>
      </c>
      <c r="CB29" s="50"/>
      <c r="CC29" s="134"/>
      <c r="CD29" s="42"/>
      <c r="CE29" s="50"/>
      <c r="CF29" s="134"/>
      <c r="CG29" s="42"/>
      <c r="CH29" s="50"/>
      <c r="CI29" s="134"/>
      <c r="CJ29" s="42"/>
      <c r="CK29" s="50"/>
      <c r="CL29" s="134"/>
      <c r="CM29" s="42"/>
      <c r="CN29" s="50"/>
      <c r="CO29" s="134"/>
      <c r="CP29" s="42"/>
      <c r="CQ29" s="50"/>
      <c r="CR29" s="134"/>
      <c r="CS29" s="42"/>
      <c r="CT29" s="50"/>
      <c r="CU29" s="134"/>
      <c r="CV29" s="42"/>
      <c r="CW29" s="50"/>
      <c r="CX29" s="134"/>
      <c r="CY29" s="203"/>
      <c r="CZ29" s="50"/>
      <c r="DA29" s="134"/>
      <c r="DB29" s="42"/>
      <c r="DC29" s="50"/>
      <c r="DD29" s="134"/>
      <c r="DE29" s="42"/>
      <c r="DF29" s="50"/>
      <c r="DG29" s="134"/>
      <c r="DH29" s="42"/>
      <c r="DI29" s="50"/>
      <c r="DJ29" s="134"/>
      <c r="DK29" s="42"/>
      <c r="DL29" s="50"/>
      <c r="DM29" s="134"/>
      <c r="DN29" s="42"/>
      <c r="DO29" s="50"/>
      <c r="DP29" s="134"/>
      <c r="DQ29" s="42"/>
      <c r="DR29" s="50"/>
      <c r="DS29" s="134"/>
      <c r="DT29" s="42"/>
      <c r="DU29" s="50"/>
      <c r="DV29" s="134"/>
      <c r="DW29" s="42"/>
      <c r="DX29" s="50"/>
      <c r="DY29" s="134"/>
      <c r="DZ29" s="42"/>
      <c r="EA29" s="50"/>
      <c r="EB29" s="134"/>
      <c r="EC29" s="42"/>
      <c r="ED29" s="50"/>
      <c r="EE29" s="134"/>
      <c r="EF29" s="42"/>
      <c r="EG29" s="50">
        <v>240</v>
      </c>
      <c r="EH29" s="50">
        <v>240</v>
      </c>
      <c r="EI29" s="42">
        <f>EH29/EG29*100</f>
        <v>100</v>
      </c>
      <c r="EJ29" s="50"/>
      <c r="EK29" s="50"/>
      <c r="EL29" s="42"/>
      <c r="EM29" s="50"/>
      <c r="EN29" s="50"/>
      <c r="EO29" s="42"/>
      <c r="EP29" s="50"/>
      <c r="EQ29" s="50"/>
      <c r="ER29" s="42"/>
      <c r="ES29" s="50"/>
      <c r="ET29" s="50"/>
      <c r="EU29" s="42"/>
      <c r="EV29" s="50"/>
      <c r="EW29" s="50"/>
      <c r="EX29" s="42"/>
      <c r="EY29" s="50">
        <v>175</v>
      </c>
      <c r="EZ29" s="50">
        <v>175</v>
      </c>
      <c r="FA29" s="42">
        <f>EZ29/EY29*100</f>
        <v>100</v>
      </c>
      <c r="FB29" s="50"/>
      <c r="FC29" s="134"/>
      <c r="FD29" s="42"/>
      <c r="FE29" s="50"/>
      <c r="FF29" s="50"/>
      <c r="FG29" s="42"/>
      <c r="FH29" s="50"/>
      <c r="FI29" s="50"/>
      <c r="FJ29" s="42"/>
      <c r="FK29" s="50"/>
      <c r="FL29" s="50"/>
      <c r="FM29" s="42"/>
      <c r="FN29" s="50">
        <v>10000</v>
      </c>
      <c r="FO29" s="50"/>
      <c r="FP29" s="42">
        <f>FO29/FN29*100</f>
        <v>0</v>
      </c>
      <c r="FQ29" s="50"/>
      <c r="FR29" s="50"/>
      <c r="FS29" s="42"/>
      <c r="FT29" s="50"/>
      <c r="FU29" s="50"/>
      <c r="FV29" s="42"/>
      <c r="FW29" s="50"/>
      <c r="FX29" s="134"/>
      <c r="FY29" s="42"/>
      <c r="FZ29" s="50">
        <v>150</v>
      </c>
      <c r="GA29" s="50">
        <v>150</v>
      </c>
      <c r="GB29" s="42">
        <f>GA29/FZ29*100</f>
        <v>100</v>
      </c>
      <c r="GC29" s="50"/>
      <c r="GD29" s="50"/>
      <c r="GE29" s="42"/>
      <c r="GF29" s="50"/>
      <c r="GG29" s="50"/>
      <c r="GH29" s="42"/>
      <c r="GI29" s="50"/>
      <c r="GJ29" s="50"/>
      <c r="GK29" s="42"/>
      <c r="GL29" s="50"/>
      <c r="GM29" s="50"/>
      <c r="GN29" s="42"/>
    </row>
    <row r="30" spans="1:196" ht="15.75" x14ac:dyDescent="0.25">
      <c r="A30" s="25" t="s">
        <v>214</v>
      </c>
      <c r="B30" s="50">
        <f t="shared" si="102"/>
        <v>18017.2</v>
      </c>
      <c r="C30" s="50">
        <f t="shared" si="103"/>
        <v>0</v>
      </c>
      <c r="D30" s="50"/>
      <c r="E30" s="134"/>
      <c r="F30" s="134"/>
      <c r="G30" s="46"/>
      <c r="H30" s="50"/>
      <c r="I30" s="134"/>
      <c r="J30" s="134"/>
      <c r="K30" s="50"/>
      <c r="L30" s="50"/>
      <c r="M30" s="134"/>
      <c r="N30" s="50"/>
      <c r="O30" s="134"/>
      <c r="P30" s="42"/>
      <c r="Q30" s="50"/>
      <c r="R30" s="134"/>
      <c r="S30" s="42"/>
      <c r="T30" s="50"/>
      <c r="U30" s="50"/>
      <c r="V30" s="42"/>
      <c r="W30" s="50"/>
      <c r="X30" s="50"/>
      <c r="Y30" s="42"/>
      <c r="Z30" s="50"/>
      <c r="AA30" s="50"/>
      <c r="AB30" s="134"/>
      <c r="AC30" s="50"/>
      <c r="AD30" s="134"/>
      <c r="AE30" s="134"/>
      <c r="AF30" s="50"/>
      <c r="AG30" s="134"/>
      <c r="AH30" s="134"/>
      <c r="AI30" s="50"/>
      <c r="AJ30" s="134"/>
      <c r="AK30" s="42"/>
      <c r="AL30" s="50"/>
      <c r="AM30" s="134"/>
      <c r="AN30" s="42"/>
      <c r="AO30" s="50"/>
      <c r="AP30" s="134"/>
      <c r="AQ30" s="42"/>
      <c r="AR30" s="50"/>
      <c r="AS30" s="134"/>
      <c r="AT30" s="42"/>
      <c r="AU30" s="50"/>
      <c r="AV30" s="134"/>
      <c r="AW30" s="42"/>
      <c r="AX30" s="50"/>
      <c r="AY30" s="134"/>
      <c r="AZ30" s="203"/>
      <c r="BA30" s="50"/>
      <c r="BB30" s="134"/>
      <c r="BC30" s="42"/>
      <c r="BD30" s="50"/>
      <c r="BE30" s="134"/>
      <c r="BF30" s="42"/>
      <c r="BG30" s="50"/>
      <c r="BH30" s="134"/>
      <c r="BI30" s="42"/>
      <c r="BJ30" s="50"/>
      <c r="BK30" s="134"/>
      <c r="BL30" s="42"/>
      <c r="BM30" s="50"/>
      <c r="BN30" s="134"/>
      <c r="BO30" s="42"/>
      <c r="BP30" s="50"/>
      <c r="BQ30" s="134"/>
      <c r="BR30" s="42"/>
      <c r="BS30" s="50">
        <v>18017.2</v>
      </c>
      <c r="BT30" s="134"/>
      <c r="BU30" s="42"/>
      <c r="BV30" s="50"/>
      <c r="BW30" s="134"/>
      <c r="BX30" s="42"/>
      <c r="BY30" s="50"/>
      <c r="BZ30" s="134"/>
      <c r="CA30" s="42"/>
      <c r="CB30" s="50"/>
      <c r="CC30" s="134"/>
      <c r="CD30" s="42"/>
      <c r="CE30" s="50"/>
      <c r="CF30" s="134"/>
      <c r="CG30" s="42"/>
      <c r="CH30" s="50"/>
      <c r="CI30" s="134"/>
      <c r="CJ30" s="42"/>
      <c r="CK30" s="50"/>
      <c r="CL30" s="134"/>
      <c r="CM30" s="42"/>
      <c r="CN30" s="50"/>
      <c r="CO30" s="134"/>
      <c r="CP30" s="42"/>
      <c r="CQ30" s="50"/>
      <c r="CR30" s="134"/>
      <c r="CS30" s="42"/>
      <c r="CT30" s="50"/>
      <c r="CU30" s="134"/>
      <c r="CV30" s="42"/>
      <c r="CW30" s="50"/>
      <c r="CX30" s="134"/>
      <c r="CY30" s="203"/>
      <c r="CZ30" s="50"/>
      <c r="DA30" s="134"/>
      <c r="DB30" s="42"/>
      <c r="DC30" s="50"/>
      <c r="DD30" s="134"/>
      <c r="DE30" s="42"/>
      <c r="DF30" s="50"/>
      <c r="DG30" s="134"/>
      <c r="DH30" s="42"/>
      <c r="DI30" s="50"/>
      <c r="DJ30" s="134"/>
      <c r="DK30" s="42"/>
      <c r="DL30" s="50"/>
      <c r="DM30" s="134"/>
      <c r="DN30" s="42"/>
      <c r="DO30" s="50"/>
      <c r="DP30" s="134"/>
      <c r="DQ30" s="42"/>
      <c r="DR30" s="50"/>
      <c r="DS30" s="134"/>
      <c r="DT30" s="42"/>
      <c r="DU30" s="50"/>
      <c r="DV30" s="134"/>
      <c r="DW30" s="42"/>
      <c r="DX30" s="50"/>
      <c r="DY30" s="134"/>
      <c r="DZ30" s="42"/>
      <c r="EA30" s="50"/>
      <c r="EB30" s="134"/>
      <c r="EC30" s="42"/>
      <c r="ED30" s="50"/>
      <c r="EE30" s="134"/>
      <c r="EF30" s="42"/>
      <c r="EG30" s="50"/>
      <c r="EH30" s="134"/>
      <c r="EI30" s="42"/>
      <c r="EJ30" s="50"/>
      <c r="EK30" s="134"/>
      <c r="EL30" s="42"/>
      <c r="EM30" s="50"/>
      <c r="EN30" s="134"/>
      <c r="EO30" s="42"/>
      <c r="EP30" s="50"/>
      <c r="EQ30" s="134"/>
      <c r="ER30" s="42"/>
      <c r="ES30" s="50"/>
      <c r="ET30" s="134"/>
      <c r="EU30" s="42"/>
      <c r="EV30" s="50"/>
      <c r="EW30" s="134"/>
      <c r="EX30" s="42"/>
      <c r="EY30" s="50"/>
      <c r="EZ30" s="134"/>
      <c r="FA30" s="42"/>
      <c r="FB30" s="50"/>
      <c r="FC30" s="134"/>
      <c r="FD30" s="42"/>
      <c r="FE30" s="50"/>
      <c r="FF30" s="134"/>
      <c r="FG30" s="42"/>
      <c r="FH30" s="50"/>
      <c r="FI30" s="134"/>
      <c r="FJ30" s="42"/>
      <c r="FK30" s="50"/>
      <c r="FL30" s="134"/>
      <c r="FM30" s="42"/>
      <c r="FN30" s="50"/>
      <c r="FO30" s="134"/>
      <c r="FP30" s="42"/>
      <c r="FQ30" s="50"/>
      <c r="FR30" s="134"/>
      <c r="FS30" s="42"/>
      <c r="FT30" s="50"/>
      <c r="FU30" s="134"/>
      <c r="FV30" s="42"/>
      <c r="FW30" s="50"/>
      <c r="FX30" s="134"/>
      <c r="FY30" s="42"/>
      <c r="FZ30" s="50"/>
      <c r="GA30" s="134"/>
      <c r="GB30" s="42"/>
      <c r="GC30" s="50"/>
      <c r="GD30" s="134"/>
      <c r="GE30" s="42"/>
      <c r="GF30" s="50"/>
      <c r="GG30" s="134"/>
      <c r="GH30" s="42"/>
      <c r="GI30" s="50"/>
      <c r="GJ30" s="134"/>
      <c r="GK30" s="42"/>
      <c r="GL30" s="50"/>
      <c r="GM30" s="134"/>
      <c r="GN30" s="42"/>
    </row>
    <row r="31" spans="1:196" ht="15.75" x14ac:dyDescent="0.25">
      <c r="A31" s="25" t="s">
        <v>561</v>
      </c>
      <c r="B31" s="50">
        <f t="shared" si="102"/>
        <v>225</v>
      </c>
      <c r="C31" s="50">
        <f t="shared" si="103"/>
        <v>225</v>
      </c>
      <c r="D31" s="50"/>
      <c r="E31" s="134"/>
      <c r="F31" s="134"/>
      <c r="G31" s="46"/>
      <c r="H31" s="50"/>
      <c r="I31" s="134"/>
      <c r="J31" s="134"/>
      <c r="K31" s="50"/>
      <c r="L31" s="50"/>
      <c r="M31" s="134"/>
      <c r="N31" s="50"/>
      <c r="O31" s="134"/>
      <c r="P31" s="42"/>
      <c r="Q31" s="50"/>
      <c r="R31" s="134"/>
      <c r="S31" s="42"/>
      <c r="T31" s="50"/>
      <c r="U31" s="50"/>
      <c r="V31" s="42"/>
      <c r="W31" s="50"/>
      <c r="X31" s="50"/>
      <c r="Y31" s="42"/>
      <c r="Z31" s="50"/>
      <c r="AA31" s="50"/>
      <c r="AB31" s="134"/>
      <c r="AC31" s="50"/>
      <c r="AD31" s="134"/>
      <c r="AE31" s="134"/>
      <c r="AF31" s="50"/>
      <c r="AG31" s="134"/>
      <c r="AH31" s="134"/>
      <c r="AI31" s="50"/>
      <c r="AJ31" s="134"/>
      <c r="AK31" s="42"/>
      <c r="AL31" s="50"/>
      <c r="AM31" s="134"/>
      <c r="AN31" s="42"/>
      <c r="AO31" s="50"/>
      <c r="AP31" s="134"/>
      <c r="AQ31" s="42"/>
      <c r="AR31" s="50"/>
      <c r="AS31" s="134"/>
      <c r="AT31" s="42"/>
      <c r="AU31" s="50"/>
      <c r="AV31" s="134"/>
      <c r="AW31" s="42"/>
      <c r="AX31" s="50"/>
      <c r="AY31" s="134"/>
      <c r="AZ31" s="203"/>
      <c r="BA31" s="50"/>
      <c r="BB31" s="134"/>
      <c r="BC31" s="42"/>
      <c r="BD31" s="50"/>
      <c r="BE31" s="134"/>
      <c r="BF31" s="42"/>
      <c r="BG31" s="50"/>
      <c r="BH31" s="134"/>
      <c r="BI31" s="42"/>
      <c r="BJ31" s="50"/>
      <c r="BK31" s="134"/>
      <c r="BL31" s="42"/>
      <c r="BM31" s="50">
        <v>225</v>
      </c>
      <c r="BN31" s="50">
        <v>225</v>
      </c>
      <c r="BO31" s="42">
        <f>BN31/BM31*100</f>
        <v>100</v>
      </c>
      <c r="BP31" s="50"/>
      <c r="BQ31" s="134"/>
      <c r="BR31" s="42"/>
      <c r="BS31" s="50"/>
      <c r="BT31" s="134"/>
      <c r="BU31" s="42"/>
      <c r="BV31" s="50"/>
      <c r="BW31" s="134"/>
      <c r="BX31" s="42"/>
      <c r="BY31" s="50"/>
      <c r="BZ31" s="134"/>
      <c r="CA31" s="42"/>
      <c r="CB31" s="50"/>
      <c r="CC31" s="134"/>
      <c r="CD31" s="42"/>
      <c r="CE31" s="50"/>
      <c r="CF31" s="134"/>
      <c r="CG31" s="42"/>
      <c r="CH31" s="50"/>
      <c r="CI31" s="134"/>
      <c r="CJ31" s="42"/>
      <c r="CK31" s="50"/>
      <c r="CL31" s="134"/>
      <c r="CM31" s="42"/>
      <c r="CN31" s="50"/>
      <c r="CO31" s="134"/>
      <c r="CP31" s="42"/>
      <c r="CQ31" s="50"/>
      <c r="CR31" s="134"/>
      <c r="CS31" s="42"/>
      <c r="CT31" s="50"/>
      <c r="CU31" s="134"/>
      <c r="CV31" s="42"/>
      <c r="CW31" s="50"/>
      <c r="CX31" s="134"/>
      <c r="CY31" s="203"/>
      <c r="CZ31" s="50"/>
      <c r="DA31" s="134"/>
      <c r="DB31" s="42"/>
      <c r="DC31" s="50"/>
      <c r="DD31" s="134"/>
      <c r="DE31" s="42"/>
      <c r="DF31" s="50"/>
      <c r="DG31" s="134"/>
      <c r="DH31" s="42"/>
      <c r="DI31" s="50"/>
      <c r="DJ31" s="134"/>
      <c r="DK31" s="42"/>
      <c r="DL31" s="50"/>
      <c r="DM31" s="134"/>
      <c r="DN31" s="42"/>
      <c r="DO31" s="50"/>
      <c r="DP31" s="134"/>
      <c r="DQ31" s="42"/>
      <c r="DR31" s="50"/>
      <c r="DS31" s="134"/>
      <c r="DT31" s="42"/>
      <c r="DU31" s="50"/>
      <c r="DV31" s="134"/>
      <c r="DW31" s="42"/>
      <c r="DX31" s="50"/>
      <c r="DY31" s="134"/>
      <c r="DZ31" s="42"/>
      <c r="EA31" s="50"/>
      <c r="EB31" s="134"/>
      <c r="EC31" s="42"/>
      <c r="ED31" s="50"/>
      <c r="EE31" s="134"/>
      <c r="EF31" s="42"/>
      <c r="EG31" s="50"/>
      <c r="EH31" s="134"/>
      <c r="EI31" s="42"/>
      <c r="EJ31" s="50"/>
      <c r="EK31" s="134"/>
      <c r="EL31" s="42"/>
      <c r="EM31" s="50"/>
      <c r="EN31" s="134"/>
      <c r="EO31" s="42"/>
      <c r="EP31" s="50"/>
      <c r="EQ31" s="134"/>
      <c r="ER31" s="42"/>
      <c r="ES31" s="50"/>
      <c r="ET31" s="134"/>
      <c r="EU31" s="42"/>
      <c r="EV31" s="50"/>
      <c r="EW31" s="134"/>
      <c r="EX31" s="42"/>
      <c r="EY31" s="50"/>
      <c r="EZ31" s="134"/>
      <c r="FA31" s="42"/>
      <c r="FB31" s="50"/>
      <c r="FC31" s="134"/>
      <c r="FD31" s="42"/>
      <c r="FE31" s="50"/>
      <c r="FF31" s="134"/>
      <c r="FG31" s="42"/>
      <c r="FH31" s="50"/>
      <c r="FI31" s="134"/>
      <c r="FJ31" s="42"/>
      <c r="FK31" s="50"/>
      <c r="FL31" s="134"/>
      <c r="FM31" s="42"/>
      <c r="FN31" s="50"/>
      <c r="FO31" s="134"/>
      <c r="FP31" s="42"/>
      <c r="FQ31" s="50"/>
      <c r="FR31" s="134"/>
      <c r="FS31" s="42"/>
      <c r="FT31" s="50"/>
      <c r="FU31" s="134"/>
      <c r="FV31" s="42"/>
      <c r="FW31" s="50"/>
      <c r="FX31" s="134"/>
      <c r="FY31" s="42"/>
      <c r="FZ31" s="50"/>
      <c r="GA31" s="134"/>
      <c r="GB31" s="42"/>
      <c r="GC31" s="50"/>
      <c r="GD31" s="134"/>
      <c r="GE31" s="42"/>
      <c r="GF31" s="50"/>
      <c r="GG31" s="134"/>
      <c r="GH31" s="42"/>
      <c r="GI31" s="50"/>
      <c r="GJ31" s="134"/>
      <c r="GK31" s="42"/>
      <c r="GL31" s="50"/>
      <c r="GM31" s="134"/>
      <c r="GN31" s="42"/>
    </row>
    <row r="32" spans="1:196" s="52" customFormat="1" ht="31.5" x14ac:dyDescent="0.25">
      <c r="A32" s="195" t="s">
        <v>225</v>
      </c>
      <c r="B32" s="134">
        <f t="shared" si="102"/>
        <v>156823.84343000001</v>
      </c>
      <c r="C32" s="134">
        <f t="shared" si="103"/>
        <v>127540.25873999999</v>
      </c>
      <c r="D32" s="49">
        <f t="shared" si="34"/>
        <v>81.327083911783433</v>
      </c>
      <c r="E32" s="49">
        <f t="shared" ref="E32:AD32" si="302">E33+E34+E35+E36+E37+E38+E39</f>
        <v>8750</v>
      </c>
      <c r="F32" s="49">
        <f t="shared" ref="F32" si="303">F33+F34+F35+F36+F37+F38+F39</f>
        <v>8750</v>
      </c>
      <c r="G32" s="49">
        <f t="shared" ref="G32:G33" si="304">F32/E32*100</f>
        <v>100</v>
      </c>
      <c r="H32" s="49">
        <f t="shared" si="302"/>
        <v>95000</v>
      </c>
      <c r="I32" s="49">
        <f t="shared" si="302"/>
        <v>94480.83064</v>
      </c>
      <c r="J32" s="134">
        <f t="shared" ref="J32" si="305">I32/H32*100</f>
        <v>99.453505936842106</v>
      </c>
      <c r="K32" s="49">
        <f t="shared" si="302"/>
        <v>812.4</v>
      </c>
      <c r="L32" s="49">
        <f t="shared" ref="L32" si="306">L33+L34+L35+L36+L37+L38+L39</f>
        <v>812.4</v>
      </c>
      <c r="M32" s="48">
        <f t="shared" si="216"/>
        <v>100</v>
      </c>
      <c r="N32" s="49">
        <f t="shared" si="302"/>
        <v>2749</v>
      </c>
      <c r="O32" s="49">
        <f t="shared" si="302"/>
        <v>1928.5244</v>
      </c>
      <c r="P32" s="48">
        <f t="shared" si="94"/>
        <v>70.15367042560932</v>
      </c>
      <c r="Q32" s="49">
        <f t="shared" ref="Q32:R32" si="307">Q33+Q34+Q35+Q36+Q37+Q38+Q39</f>
        <v>9641</v>
      </c>
      <c r="R32" s="49">
        <f t="shared" si="307"/>
        <v>5387.0789299999997</v>
      </c>
      <c r="S32" s="48">
        <f t="shared" ref="S32:S33" si="308">R32/Q32*100</f>
        <v>55.876765169588218</v>
      </c>
      <c r="T32" s="49">
        <f t="shared" ref="T32" si="309">T33+T34+T35+T36+T37+T38+T39</f>
        <v>3100</v>
      </c>
      <c r="U32" s="49">
        <f t="shared" ref="U32" si="310">U33+U34+U35+U36+U37+U38+U39</f>
        <v>2651.6212300000002</v>
      </c>
      <c r="V32" s="48">
        <f t="shared" ref="V32:V33" si="311">U32/T32*100</f>
        <v>85.536168709677426</v>
      </c>
      <c r="W32" s="49">
        <f t="shared" ref="W32" si="312">W33+W34+W35+W36+W37+W38+W39</f>
        <v>0</v>
      </c>
      <c r="X32" s="49">
        <f t="shared" ref="X32" si="313">X33+X34+X35+X36+X37+X38+X39</f>
        <v>0</v>
      </c>
      <c r="Y32" s="48"/>
      <c r="Z32" s="49">
        <f t="shared" si="302"/>
        <v>0</v>
      </c>
      <c r="AA32" s="49">
        <f t="shared" ref="AA32" si="314">AA33+AA34+AA35+AA36+AA37+AA38+AA39</f>
        <v>0</v>
      </c>
      <c r="AB32" s="49">
        <f t="shared" si="302"/>
        <v>0</v>
      </c>
      <c r="AC32" s="49">
        <f t="shared" si="302"/>
        <v>0</v>
      </c>
      <c r="AD32" s="49">
        <f t="shared" si="302"/>
        <v>0</v>
      </c>
      <c r="AE32" s="49">
        <f t="shared" ref="AE32:AG32" si="315">AE33+AE34+AE35+AE36+AE37+AE38+AE39</f>
        <v>0</v>
      </c>
      <c r="AF32" s="49">
        <f t="shared" si="315"/>
        <v>0</v>
      </c>
      <c r="AG32" s="49">
        <f t="shared" si="315"/>
        <v>0</v>
      </c>
      <c r="AH32" s="48"/>
      <c r="AI32" s="49">
        <f t="shared" ref="AI32:AJ32" si="316">AI33+AI34+AI35+AI36+AI37+AI38+AI39</f>
        <v>2000</v>
      </c>
      <c r="AJ32" s="49">
        <f t="shared" si="316"/>
        <v>2000</v>
      </c>
      <c r="AK32" s="48">
        <f t="shared" ref="AK32:AK33" si="317">AJ32/AI32*100</f>
        <v>100</v>
      </c>
      <c r="AL32" s="49">
        <f t="shared" ref="AL32:AM32" si="318">AL33+AL34+AL35+AL36+AL37+AL38+AL39</f>
        <v>0</v>
      </c>
      <c r="AM32" s="49">
        <f t="shared" si="318"/>
        <v>0</v>
      </c>
      <c r="AN32" s="48"/>
      <c r="AO32" s="49">
        <f t="shared" ref="AO32:AP32" si="319">AO33+AO34+AO35+AO36+AO37+AO38+AO39</f>
        <v>0</v>
      </c>
      <c r="AP32" s="49">
        <f t="shared" si="319"/>
        <v>0</v>
      </c>
      <c r="AQ32" s="48"/>
      <c r="AR32" s="49">
        <f t="shared" ref="AR32:AS32" si="320">AR33+AR34+AR35+AR36+AR37+AR38+AR39</f>
        <v>0</v>
      </c>
      <c r="AS32" s="49">
        <f t="shared" si="320"/>
        <v>0</v>
      </c>
      <c r="AT32" s="48"/>
      <c r="AU32" s="49">
        <f t="shared" ref="AU32:AV32" si="321">AU33+AU34+AU35+AU36+AU37+AU38+AU39</f>
        <v>0</v>
      </c>
      <c r="AV32" s="49">
        <f t="shared" si="321"/>
        <v>0</v>
      </c>
      <c r="AW32" s="48"/>
      <c r="AX32" s="49">
        <f t="shared" ref="AX32:AY32" si="322">AX33+AX34+AX35+AX36+AX37+AX38+AX39</f>
        <v>100</v>
      </c>
      <c r="AY32" s="49">
        <f t="shared" si="322"/>
        <v>100</v>
      </c>
      <c r="AZ32" s="293">
        <f t="shared" si="52"/>
        <v>100</v>
      </c>
      <c r="BA32" s="49"/>
      <c r="BB32" s="49"/>
      <c r="BC32" s="48"/>
      <c r="BD32" s="49"/>
      <c r="BE32" s="49"/>
      <c r="BF32" s="48"/>
      <c r="BG32" s="49"/>
      <c r="BH32" s="49"/>
      <c r="BI32" s="48"/>
      <c r="BJ32" s="49">
        <f t="shared" ref="BJ32:BK32" si="323">BJ33+BJ34+BJ35+BJ36+BJ37+BJ38+BJ39</f>
        <v>8685.7000000000007</v>
      </c>
      <c r="BK32" s="49">
        <f t="shared" si="323"/>
        <v>6291.1907099999999</v>
      </c>
      <c r="BL32" s="48">
        <f t="shared" ref="BL32:BL33" si="324">BK32/BJ32*100</f>
        <v>72.431591121038025</v>
      </c>
      <c r="BM32" s="49"/>
      <c r="BN32" s="49"/>
      <c r="BO32" s="48"/>
      <c r="BP32" s="49">
        <f t="shared" ref="BP32:BQ32" si="325">BP33+BP34+BP35+BP36+BP37+BP38+BP39</f>
        <v>0</v>
      </c>
      <c r="BQ32" s="49">
        <f t="shared" si="325"/>
        <v>0</v>
      </c>
      <c r="BR32" s="48"/>
      <c r="BS32" s="49">
        <f t="shared" ref="BS32:BT32" si="326">BS33+BS34+BS35+BS36+BS37+BS38+BS39</f>
        <v>0</v>
      </c>
      <c r="BT32" s="49">
        <f t="shared" si="326"/>
        <v>0</v>
      </c>
      <c r="BU32" s="48"/>
      <c r="BV32" s="49">
        <f t="shared" ref="BV32:BW32" si="327">BV33+BV34+BV35+BV36+BV37+BV38+BV39</f>
        <v>0</v>
      </c>
      <c r="BW32" s="49">
        <f t="shared" si="327"/>
        <v>0</v>
      </c>
      <c r="BX32" s="48"/>
      <c r="BY32" s="49">
        <f t="shared" ref="BY32:BZ32" si="328">BY33+BY34+BY35+BY36+BY37+BY38+BY39</f>
        <v>0</v>
      </c>
      <c r="BZ32" s="49">
        <f t="shared" si="328"/>
        <v>0</v>
      </c>
      <c r="CA32" s="48"/>
      <c r="CB32" s="49">
        <f t="shared" ref="CB32:CC32" si="329">CB33+CB34+CB35+CB36+CB37+CB38+CB39</f>
        <v>2570</v>
      </c>
      <c r="CC32" s="49">
        <f t="shared" si="329"/>
        <v>806.24680000000001</v>
      </c>
      <c r="CD32" s="48">
        <f t="shared" ref="CD32:CD36" si="330">CC32/CB32*100</f>
        <v>31.371470817120624</v>
      </c>
      <c r="CE32" s="49">
        <f t="shared" ref="CE32:CF32" si="331">CE33+CE34+CE35+CE36+CE37+CE38+CE39</f>
        <v>0</v>
      </c>
      <c r="CF32" s="49">
        <f t="shared" si="331"/>
        <v>0</v>
      </c>
      <c r="CG32" s="48"/>
      <c r="CH32" s="49">
        <f t="shared" ref="CH32:CI32" si="332">CH33+CH34+CH35+CH36+CH37+CH38+CH39</f>
        <v>0</v>
      </c>
      <c r="CI32" s="49">
        <f t="shared" si="332"/>
        <v>0</v>
      </c>
      <c r="CJ32" s="48"/>
      <c r="CK32" s="49">
        <f t="shared" ref="CK32:CL32" si="333">CK33+CK34+CK35+CK36+CK37+CK38+CK39</f>
        <v>0</v>
      </c>
      <c r="CL32" s="49">
        <f t="shared" si="333"/>
        <v>0</v>
      </c>
      <c r="CM32" s="48"/>
      <c r="CN32" s="49">
        <f t="shared" ref="CN32:CO32" si="334">CN33+CN34+CN35+CN36+CN37+CN38+CN39</f>
        <v>0</v>
      </c>
      <c r="CO32" s="49">
        <f t="shared" si="334"/>
        <v>0</v>
      </c>
      <c r="CP32" s="48"/>
      <c r="CQ32" s="49">
        <f t="shared" ref="CQ32:CR32" si="335">CQ33+CQ34+CQ35+CQ36+CQ37+CQ38+CQ39</f>
        <v>0</v>
      </c>
      <c r="CR32" s="49">
        <f t="shared" si="335"/>
        <v>0</v>
      </c>
      <c r="CS32" s="48"/>
      <c r="CT32" s="49">
        <f t="shared" ref="CT32:CU32" si="336">CT33+CT34+CT35+CT36+CT37+CT38+CT39</f>
        <v>0</v>
      </c>
      <c r="CU32" s="49">
        <f t="shared" si="336"/>
        <v>0</v>
      </c>
      <c r="CV32" s="48"/>
      <c r="CW32" s="49">
        <f t="shared" ref="CW32:CX32" si="337">CW33+CW34+CW35+CW36+CW37+CW38+CW39</f>
        <v>0</v>
      </c>
      <c r="CX32" s="49">
        <f t="shared" si="337"/>
        <v>0</v>
      </c>
      <c r="CY32" s="293"/>
      <c r="CZ32" s="49">
        <f t="shared" ref="CZ32:DA32" si="338">CZ33+CZ34+CZ35+CZ36+CZ37+CZ38+CZ39</f>
        <v>0</v>
      </c>
      <c r="DA32" s="49">
        <f t="shared" si="338"/>
        <v>0</v>
      </c>
      <c r="DB32" s="48"/>
      <c r="DC32" s="49">
        <f t="shared" ref="DC32:DD32" si="339">DC33+DC34+DC35+DC36+DC37+DC38+DC39</f>
        <v>0</v>
      </c>
      <c r="DD32" s="49">
        <f t="shared" si="339"/>
        <v>0</v>
      </c>
      <c r="DE32" s="48"/>
      <c r="DF32" s="49">
        <f t="shared" ref="DF32:DG32" si="340">DF33+DF34+DF35+DF36+DF37+DF38+DF39</f>
        <v>0</v>
      </c>
      <c r="DG32" s="49">
        <f t="shared" si="340"/>
        <v>0</v>
      </c>
      <c r="DH32" s="48"/>
      <c r="DI32" s="49">
        <f t="shared" ref="DI32:DJ32" si="341">DI33+DI34+DI35+DI36+DI37+DI38+DI39</f>
        <v>0</v>
      </c>
      <c r="DJ32" s="49">
        <f t="shared" si="341"/>
        <v>0</v>
      </c>
      <c r="DK32" s="48"/>
      <c r="DL32" s="49">
        <f t="shared" ref="DL32:DM32" si="342">DL33+DL34+DL35+DL36+DL37+DL38+DL39</f>
        <v>0</v>
      </c>
      <c r="DM32" s="49">
        <f t="shared" si="342"/>
        <v>0</v>
      </c>
      <c r="DN32" s="48"/>
      <c r="DO32" s="49">
        <f t="shared" ref="DO32:DP32" si="343">DO33+DO34+DO35+DO36+DO37+DO38+DO39</f>
        <v>0</v>
      </c>
      <c r="DP32" s="49">
        <f t="shared" si="343"/>
        <v>0</v>
      </c>
      <c r="DQ32" s="48"/>
      <c r="DR32" s="49">
        <f t="shared" ref="DR32:DS32" si="344">DR33+DR34+DR35+DR36+DR37+DR38+DR39</f>
        <v>0</v>
      </c>
      <c r="DS32" s="49">
        <f t="shared" si="344"/>
        <v>0</v>
      </c>
      <c r="DT32" s="48"/>
      <c r="DU32" s="49">
        <f t="shared" ref="DU32:DV32" si="345">DU33+DU34+DU35+DU36+DU37+DU38+DU39</f>
        <v>0</v>
      </c>
      <c r="DV32" s="49">
        <f t="shared" si="345"/>
        <v>0</v>
      </c>
      <c r="DW32" s="48"/>
      <c r="DX32" s="49">
        <f t="shared" ref="DX32:DY32" si="346">DX33+DX34+DX35+DX36+DX37+DX38+DX39</f>
        <v>2600.22343</v>
      </c>
      <c r="DY32" s="49">
        <f t="shared" si="346"/>
        <v>862.36603000000002</v>
      </c>
      <c r="DZ32" s="294">
        <f>DY32/DX32*100</f>
        <v>33.165074202873406</v>
      </c>
      <c r="EA32" s="49">
        <f t="shared" ref="EA32:EB32" si="347">EA33+EA34+EA35+EA36+EA37+EA38+EA39</f>
        <v>0</v>
      </c>
      <c r="EB32" s="49">
        <f t="shared" si="347"/>
        <v>0</v>
      </c>
      <c r="EC32" s="48"/>
      <c r="ED32" s="49">
        <f t="shared" ref="ED32:EE32" si="348">ED33+ED34+ED35+ED36+ED37+ED38+ED39</f>
        <v>0</v>
      </c>
      <c r="EE32" s="49">
        <f t="shared" si="348"/>
        <v>0</v>
      </c>
      <c r="EF32" s="48"/>
      <c r="EG32" s="49">
        <f t="shared" ref="EG32:EH32" si="349">EG33+EG34+EG35+EG36+EG37+EG38+EG39</f>
        <v>250</v>
      </c>
      <c r="EH32" s="49">
        <f t="shared" si="349"/>
        <v>250</v>
      </c>
      <c r="EI32" s="48">
        <f t="shared" ref="EI32:EI34" si="350">EH32/EG32*100</f>
        <v>100</v>
      </c>
      <c r="EJ32" s="49">
        <f t="shared" ref="EJ32:EK32" si="351">EJ33+EJ34+EJ35+EJ36+EJ37+EJ38+EJ39</f>
        <v>100</v>
      </c>
      <c r="EK32" s="49">
        <f t="shared" si="351"/>
        <v>100</v>
      </c>
      <c r="EL32" s="48">
        <f t="shared" ref="EL32:EL33" si="352">EK32/EJ32*100</f>
        <v>100</v>
      </c>
      <c r="EM32" s="49">
        <f t="shared" ref="EM32:EN32" si="353">EM33+EM34+EM35+EM36+EM37+EM38+EM39</f>
        <v>0</v>
      </c>
      <c r="EN32" s="49">
        <f t="shared" si="353"/>
        <v>0</v>
      </c>
      <c r="EO32" s="48"/>
      <c r="EP32" s="49">
        <f t="shared" ref="EP32:EQ32" si="354">EP33+EP34+EP35+EP36+EP37+EP38+EP39</f>
        <v>0</v>
      </c>
      <c r="EQ32" s="49">
        <f t="shared" si="354"/>
        <v>0</v>
      </c>
      <c r="ER32" s="48"/>
      <c r="ES32" s="49">
        <f t="shared" ref="ES32:ET32" si="355">ES33+ES34+ES35+ES36+ES37+ES38+ES39</f>
        <v>0</v>
      </c>
      <c r="ET32" s="49">
        <f t="shared" si="355"/>
        <v>0</v>
      </c>
      <c r="EU32" s="48"/>
      <c r="EV32" s="49">
        <f t="shared" ref="EV32:EW32" si="356">EV33+EV34+EV35+EV36+EV37+EV38+EV39</f>
        <v>0</v>
      </c>
      <c r="EW32" s="49">
        <f t="shared" si="356"/>
        <v>0</v>
      </c>
      <c r="EX32" s="48"/>
      <c r="EY32" s="49">
        <f t="shared" ref="EY32:EZ32" si="357">EY33+EY34+EY35+EY36+EY37+EY38+EY39</f>
        <v>120</v>
      </c>
      <c r="EZ32" s="49">
        <f t="shared" si="357"/>
        <v>120</v>
      </c>
      <c r="FA32" s="48">
        <f t="shared" ref="FA32:FA45" si="358">EZ32/EY32*100</f>
        <v>100</v>
      </c>
      <c r="FB32" s="49">
        <f t="shared" ref="FB32:FC32" si="359">FB33+FB34+FB35+FB36+FB37+FB38+FB39</f>
        <v>0</v>
      </c>
      <c r="FC32" s="49">
        <f t="shared" si="359"/>
        <v>0</v>
      </c>
      <c r="FD32" s="48"/>
      <c r="FE32" s="49">
        <f t="shared" ref="FE32:FF32" si="360">FE33+FE34+FE35+FE36+FE37+FE38+FE39</f>
        <v>10186.92</v>
      </c>
      <c r="FF32" s="49">
        <f t="shared" si="360"/>
        <v>0</v>
      </c>
      <c r="FG32" s="48">
        <f t="shared" ref="FG32:FG33" si="361">FF32/FE32*100</f>
        <v>0</v>
      </c>
      <c r="FH32" s="49">
        <f t="shared" ref="FH32:FI32" si="362">FH33+FH34+FH35+FH36+FH37+FH38+FH39</f>
        <v>0</v>
      </c>
      <c r="FI32" s="49">
        <f t="shared" si="362"/>
        <v>0</v>
      </c>
      <c r="FJ32" s="48"/>
      <c r="FK32" s="49"/>
      <c r="FL32" s="49"/>
      <c r="FM32" s="48"/>
      <c r="FN32" s="49">
        <f t="shared" ref="FN32:FO32" si="363">FN33+FN34+FN35+FN36+FN37+FN38+FN39</f>
        <v>10000</v>
      </c>
      <c r="FO32" s="49">
        <f t="shared" si="363"/>
        <v>3000</v>
      </c>
      <c r="FP32" s="48">
        <f t="shared" ref="FP32:FP34" si="364">FO32/FN32*100</f>
        <v>30</v>
      </c>
      <c r="FQ32" s="49"/>
      <c r="FR32" s="49"/>
      <c r="FS32" s="48"/>
      <c r="FT32" s="49"/>
      <c r="FU32" s="49"/>
      <c r="FV32" s="48"/>
      <c r="FW32" s="49">
        <f t="shared" ref="FW32:FX32" si="365">FW33+FW34+FW35+FW36+FW37+FW38+FW39</f>
        <v>158.6</v>
      </c>
      <c r="FX32" s="49">
        <f t="shared" si="365"/>
        <v>0</v>
      </c>
      <c r="FY32" s="48"/>
      <c r="FZ32" s="49"/>
      <c r="GA32" s="49"/>
      <c r="GB32" s="48"/>
      <c r="GC32" s="49"/>
      <c r="GD32" s="49"/>
      <c r="GE32" s="48"/>
      <c r="GF32" s="49"/>
      <c r="GG32" s="49"/>
      <c r="GH32" s="48"/>
      <c r="GI32" s="49"/>
      <c r="GJ32" s="49"/>
      <c r="GK32" s="48"/>
      <c r="GL32" s="49"/>
      <c r="GM32" s="49"/>
      <c r="GN32" s="48"/>
    </row>
    <row r="33" spans="1:196" ht="31.5" x14ac:dyDescent="0.25">
      <c r="A33" s="25" t="s">
        <v>224</v>
      </c>
      <c r="B33" s="50">
        <f t="shared" si="102"/>
        <v>50823.843430000001</v>
      </c>
      <c r="C33" s="50">
        <f t="shared" si="103"/>
        <v>29479.436259999999</v>
      </c>
      <c r="D33" s="46">
        <f t="shared" si="34"/>
        <v>58.003162040671342</v>
      </c>
      <c r="E33" s="46">
        <v>8750</v>
      </c>
      <c r="F33" s="46">
        <v>8750</v>
      </c>
      <c r="G33" s="46">
        <f t="shared" si="304"/>
        <v>100</v>
      </c>
      <c r="H33" s="46"/>
      <c r="I33" s="46"/>
      <c r="J33" s="50"/>
      <c r="K33" s="46">
        <v>812.4</v>
      </c>
      <c r="L33" s="46">
        <v>812.4</v>
      </c>
      <c r="M33" s="42">
        <f t="shared" si="216"/>
        <v>100</v>
      </c>
      <c r="N33" s="46">
        <v>2749</v>
      </c>
      <c r="O33" s="46">
        <v>1928.5244</v>
      </c>
      <c r="P33" s="42">
        <f t="shared" si="94"/>
        <v>70.15367042560932</v>
      </c>
      <c r="Q33" s="204">
        <v>9641</v>
      </c>
      <c r="R33" s="204">
        <v>5387.0789299999997</v>
      </c>
      <c r="S33" s="42">
        <f t="shared" si="308"/>
        <v>55.876765169588218</v>
      </c>
      <c r="T33" s="203">
        <v>3100</v>
      </c>
      <c r="U33" s="203">
        <v>2651.6212300000002</v>
      </c>
      <c r="V33" s="42">
        <f t="shared" si="311"/>
        <v>85.536168709677426</v>
      </c>
      <c r="W33" s="203"/>
      <c r="X33" s="203"/>
      <c r="Y33" s="42"/>
      <c r="Z33" s="46"/>
      <c r="AA33" s="46"/>
      <c r="AB33" s="42"/>
      <c r="AC33" s="46"/>
      <c r="AD33" s="46"/>
      <c r="AE33" s="42"/>
      <c r="AF33" s="46"/>
      <c r="AG33" s="46"/>
      <c r="AH33" s="42"/>
      <c r="AI33" s="203">
        <v>2000</v>
      </c>
      <c r="AJ33" s="203">
        <v>2000</v>
      </c>
      <c r="AK33" s="42">
        <f t="shared" si="317"/>
        <v>100</v>
      </c>
      <c r="AL33" s="203"/>
      <c r="AM33" s="203"/>
      <c r="AN33" s="42"/>
      <c r="AO33" s="203"/>
      <c r="AP33" s="203"/>
      <c r="AQ33" s="42"/>
      <c r="AR33" s="203"/>
      <c r="AS33" s="295"/>
      <c r="AT33" s="42"/>
      <c r="AU33" s="203"/>
      <c r="AV33" s="203"/>
      <c r="AW33" s="42"/>
      <c r="AX33" s="203">
        <v>100</v>
      </c>
      <c r="AY33" s="203">
        <v>100</v>
      </c>
      <c r="AZ33" s="203">
        <f t="shared" si="52"/>
        <v>100</v>
      </c>
      <c r="BA33" s="203"/>
      <c r="BB33" s="203"/>
      <c r="BC33" s="42"/>
      <c r="BD33" s="203"/>
      <c r="BE33" s="203"/>
      <c r="BF33" s="42"/>
      <c r="BG33" s="203"/>
      <c r="BH33" s="203"/>
      <c r="BI33" s="42"/>
      <c r="BJ33" s="203">
        <v>8685.7000000000007</v>
      </c>
      <c r="BK33" s="203">
        <v>6291.1907099999999</v>
      </c>
      <c r="BL33" s="42">
        <f t="shared" si="324"/>
        <v>72.431591121038025</v>
      </c>
      <c r="BM33" s="203"/>
      <c r="BN33" s="203"/>
      <c r="BO33" s="42"/>
      <c r="BP33" s="203"/>
      <c r="BQ33" s="203"/>
      <c r="BR33" s="42"/>
      <c r="BS33" s="203"/>
      <c r="BT33" s="203"/>
      <c r="BU33" s="42"/>
      <c r="BV33" s="203"/>
      <c r="BW33" s="203"/>
      <c r="BX33" s="42"/>
      <c r="BY33" s="203"/>
      <c r="BZ33" s="203"/>
      <c r="CA33" s="42"/>
      <c r="CB33" s="203">
        <v>1745</v>
      </c>
      <c r="CC33" s="203">
        <v>401.25496000000004</v>
      </c>
      <c r="CD33" s="42">
        <f t="shared" si="330"/>
        <v>22.994553581661894</v>
      </c>
      <c r="CE33" s="203"/>
      <c r="CF33" s="203"/>
      <c r="CG33" s="42"/>
      <c r="CH33" s="203"/>
      <c r="CI33" s="203"/>
      <c r="CJ33" s="42"/>
      <c r="CK33" s="203"/>
      <c r="CL33" s="203"/>
      <c r="CM33" s="42"/>
      <c r="CN33" s="203"/>
      <c r="CO33" s="203"/>
      <c r="CP33" s="42"/>
      <c r="CQ33" s="203"/>
      <c r="CR33" s="203"/>
      <c r="CS33" s="42"/>
      <c r="CT33" s="203"/>
      <c r="CU33" s="203"/>
      <c r="CV33" s="42"/>
      <c r="CW33" s="203"/>
      <c r="CX33" s="203"/>
      <c r="CY33" s="203"/>
      <c r="CZ33" s="203"/>
      <c r="DA33" s="203"/>
      <c r="DB33" s="42"/>
      <c r="DC33" s="203"/>
      <c r="DD33" s="203"/>
      <c r="DE33" s="42"/>
      <c r="DF33" s="203"/>
      <c r="DG33" s="203"/>
      <c r="DH33" s="42"/>
      <c r="DI33" s="203"/>
      <c r="DJ33" s="203"/>
      <c r="DK33" s="42"/>
      <c r="DL33" s="203"/>
      <c r="DM33" s="203"/>
      <c r="DN33" s="42"/>
      <c r="DO33" s="203"/>
      <c r="DP33" s="203"/>
      <c r="DQ33" s="42"/>
      <c r="DR33" s="203"/>
      <c r="DS33" s="203"/>
      <c r="DT33" s="42"/>
      <c r="DU33" s="203"/>
      <c r="DV33" s="203"/>
      <c r="DW33" s="42"/>
      <c r="DX33" s="203">
        <v>2600.22343</v>
      </c>
      <c r="DY33" s="203">
        <v>862.36603000000002</v>
      </c>
      <c r="DZ33" s="42">
        <f>DY33/DX33*100</f>
        <v>33.165074202873406</v>
      </c>
      <c r="EA33" s="203"/>
      <c r="EB33" s="203"/>
      <c r="EC33" s="42"/>
      <c r="ED33" s="203"/>
      <c r="EE33" s="203"/>
      <c r="EF33" s="42"/>
      <c r="EG33" s="203">
        <v>75</v>
      </c>
      <c r="EH33" s="203">
        <v>75</v>
      </c>
      <c r="EI33" s="42">
        <f t="shared" si="350"/>
        <v>100</v>
      </c>
      <c r="EJ33" s="203">
        <v>100</v>
      </c>
      <c r="EK33" s="203">
        <v>100</v>
      </c>
      <c r="EL33" s="42">
        <f t="shared" si="352"/>
        <v>100</v>
      </c>
      <c r="EM33" s="203"/>
      <c r="EN33" s="203"/>
      <c r="EO33" s="42"/>
      <c r="EP33" s="203"/>
      <c r="EQ33" s="203"/>
      <c r="ER33" s="42"/>
      <c r="ES33" s="203"/>
      <c r="ET33" s="203"/>
      <c r="EU33" s="42"/>
      <c r="EV33" s="203"/>
      <c r="EW33" s="203"/>
      <c r="EX33" s="42"/>
      <c r="EY33" s="203">
        <v>120</v>
      </c>
      <c r="EZ33" s="203">
        <v>120</v>
      </c>
      <c r="FA33" s="42">
        <f t="shared" si="358"/>
        <v>100</v>
      </c>
      <c r="FB33" s="203"/>
      <c r="FC33" s="203"/>
      <c r="FD33" s="42"/>
      <c r="FE33" s="203">
        <v>10186.92</v>
      </c>
      <c r="FF33" s="203"/>
      <c r="FG33" s="42">
        <f t="shared" si="361"/>
        <v>0</v>
      </c>
      <c r="FH33" s="203"/>
      <c r="FI33" s="203"/>
      <c r="FJ33" s="42"/>
      <c r="FK33" s="203"/>
      <c r="FL33" s="203"/>
      <c r="FM33" s="42"/>
      <c r="FN33" s="203"/>
      <c r="FO33" s="203"/>
      <c r="FP33" s="42"/>
      <c r="FQ33" s="203"/>
      <c r="FR33" s="203"/>
      <c r="FS33" s="42"/>
      <c r="FT33" s="203"/>
      <c r="FU33" s="203"/>
      <c r="FV33" s="42"/>
      <c r="FW33" s="203">
        <v>158.6</v>
      </c>
      <c r="FX33" s="203"/>
      <c r="FY33" s="42"/>
      <c r="FZ33" s="203"/>
      <c r="GA33" s="203"/>
      <c r="GB33" s="42"/>
      <c r="GC33" s="203"/>
      <c r="GD33" s="203"/>
      <c r="GE33" s="42"/>
      <c r="GF33" s="203"/>
      <c r="GG33" s="203"/>
      <c r="GH33" s="42"/>
      <c r="GI33" s="203"/>
      <c r="GJ33" s="203"/>
      <c r="GK33" s="42"/>
      <c r="GL33" s="203"/>
      <c r="GM33" s="203"/>
      <c r="GN33" s="42"/>
    </row>
    <row r="34" spans="1:196" ht="15.75" x14ac:dyDescent="0.25">
      <c r="A34" s="25" t="s">
        <v>218</v>
      </c>
      <c r="B34" s="50">
        <f t="shared" si="102"/>
        <v>105775</v>
      </c>
      <c r="C34" s="50">
        <f t="shared" si="103"/>
        <v>97835.822480000003</v>
      </c>
      <c r="D34" s="46">
        <f t="shared" si="34"/>
        <v>92.494277929567488</v>
      </c>
      <c r="E34" s="134"/>
      <c r="F34" s="134"/>
      <c r="G34" s="134"/>
      <c r="H34" s="50">
        <v>95000</v>
      </c>
      <c r="I34" s="50">
        <v>94480.83064</v>
      </c>
      <c r="J34" s="50">
        <f>I34/H34*100</f>
        <v>99.453505936842106</v>
      </c>
      <c r="K34" s="134"/>
      <c r="L34" s="134"/>
      <c r="M34" s="134"/>
      <c r="N34" s="134"/>
      <c r="O34" s="134"/>
      <c r="P34" s="42"/>
      <c r="Q34" s="134"/>
      <c r="R34" s="134"/>
      <c r="S34" s="42"/>
      <c r="T34" s="134"/>
      <c r="U34" s="134"/>
      <c r="V34" s="42"/>
      <c r="W34" s="134"/>
      <c r="X34" s="134"/>
      <c r="Y34" s="42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42"/>
      <c r="AL34" s="134"/>
      <c r="AM34" s="134"/>
      <c r="AN34" s="42"/>
      <c r="AO34" s="134"/>
      <c r="AP34" s="134"/>
      <c r="AQ34" s="42"/>
      <c r="AR34" s="134"/>
      <c r="AS34" s="134"/>
      <c r="AT34" s="42"/>
      <c r="AU34" s="134"/>
      <c r="AV34" s="134"/>
      <c r="AW34" s="42"/>
      <c r="AX34" s="134"/>
      <c r="AY34" s="134"/>
      <c r="AZ34" s="203"/>
      <c r="BA34" s="134"/>
      <c r="BB34" s="134"/>
      <c r="BC34" s="42"/>
      <c r="BD34" s="134"/>
      <c r="BE34" s="134"/>
      <c r="BF34" s="42"/>
      <c r="BG34" s="134"/>
      <c r="BH34" s="134"/>
      <c r="BI34" s="42"/>
      <c r="BJ34" s="134"/>
      <c r="BK34" s="134"/>
      <c r="BL34" s="42"/>
      <c r="BM34" s="134"/>
      <c r="BN34" s="134"/>
      <c r="BO34" s="42"/>
      <c r="BP34" s="134"/>
      <c r="BQ34" s="134"/>
      <c r="BR34" s="42"/>
      <c r="BS34" s="134"/>
      <c r="BT34" s="134"/>
      <c r="BU34" s="42"/>
      <c r="BV34" s="134"/>
      <c r="BW34" s="134"/>
      <c r="BX34" s="42"/>
      <c r="BY34" s="134"/>
      <c r="BZ34" s="134"/>
      <c r="CA34" s="42"/>
      <c r="CB34" s="50">
        <v>600</v>
      </c>
      <c r="CC34" s="50">
        <v>179.99184</v>
      </c>
      <c r="CD34" s="42">
        <f t="shared" si="330"/>
        <v>29.998639999999998</v>
      </c>
      <c r="CE34" s="50"/>
      <c r="CF34" s="134"/>
      <c r="CG34" s="42"/>
      <c r="CH34" s="50"/>
      <c r="CI34" s="134"/>
      <c r="CJ34" s="42"/>
      <c r="CK34" s="50"/>
      <c r="CL34" s="134"/>
      <c r="CM34" s="42"/>
      <c r="CN34" s="50"/>
      <c r="CO34" s="134"/>
      <c r="CP34" s="42"/>
      <c r="CQ34" s="50"/>
      <c r="CR34" s="134"/>
      <c r="CS34" s="42"/>
      <c r="CT34" s="50"/>
      <c r="CU34" s="50"/>
      <c r="CV34" s="42"/>
      <c r="CW34" s="134"/>
      <c r="CX34" s="134"/>
      <c r="CY34" s="203"/>
      <c r="CZ34" s="50"/>
      <c r="DA34" s="134"/>
      <c r="DB34" s="42"/>
      <c r="DC34" s="50"/>
      <c r="DD34" s="50"/>
      <c r="DE34" s="42"/>
      <c r="DF34" s="50"/>
      <c r="DG34" s="134"/>
      <c r="DH34" s="42"/>
      <c r="DI34" s="50"/>
      <c r="DJ34" s="50"/>
      <c r="DK34" s="42"/>
      <c r="DL34" s="134"/>
      <c r="DM34" s="134"/>
      <c r="DN34" s="42"/>
      <c r="DO34" s="50"/>
      <c r="DP34" s="50"/>
      <c r="DQ34" s="42"/>
      <c r="DR34" s="50"/>
      <c r="DS34" s="50"/>
      <c r="DT34" s="42"/>
      <c r="DU34" s="50"/>
      <c r="DV34" s="50"/>
      <c r="DW34" s="42"/>
      <c r="DX34" s="50"/>
      <c r="DY34" s="50"/>
      <c r="DZ34" s="42"/>
      <c r="EA34" s="50"/>
      <c r="EB34" s="50"/>
      <c r="EC34" s="42"/>
      <c r="ED34" s="50"/>
      <c r="EE34" s="50"/>
      <c r="EF34" s="42"/>
      <c r="EG34" s="50">
        <v>175</v>
      </c>
      <c r="EH34" s="50">
        <v>175</v>
      </c>
      <c r="EI34" s="42">
        <f t="shared" si="350"/>
        <v>100</v>
      </c>
      <c r="EJ34" s="50"/>
      <c r="EK34" s="50"/>
      <c r="EL34" s="42"/>
      <c r="EM34" s="50"/>
      <c r="EN34" s="50"/>
      <c r="EO34" s="42"/>
      <c r="EP34" s="50"/>
      <c r="EQ34" s="50"/>
      <c r="ER34" s="42"/>
      <c r="ES34" s="50"/>
      <c r="ET34" s="50"/>
      <c r="EU34" s="42"/>
      <c r="EV34" s="50"/>
      <c r="EW34" s="50"/>
      <c r="EX34" s="42"/>
      <c r="EY34" s="50"/>
      <c r="EZ34" s="50"/>
      <c r="FA34" s="42"/>
      <c r="FB34" s="50"/>
      <c r="FC34" s="134"/>
      <c r="FD34" s="42"/>
      <c r="FE34" s="50"/>
      <c r="FF34" s="50"/>
      <c r="FG34" s="42"/>
      <c r="FH34" s="50"/>
      <c r="FI34" s="50"/>
      <c r="FJ34" s="42"/>
      <c r="FK34" s="50"/>
      <c r="FL34" s="50"/>
      <c r="FM34" s="42"/>
      <c r="FN34" s="50">
        <v>10000</v>
      </c>
      <c r="FO34" s="50">
        <v>3000</v>
      </c>
      <c r="FP34" s="42">
        <f t="shared" si="364"/>
        <v>30</v>
      </c>
      <c r="FQ34" s="50"/>
      <c r="FR34" s="50"/>
      <c r="FS34" s="42"/>
      <c r="FT34" s="50"/>
      <c r="FU34" s="50"/>
      <c r="FV34" s="42"/>
      <c r="FW34" s="50"/>
      <c r="FX34" s="50"/>
      <c r="FY34" s="42"/>
      <c r="FZ34" s="50"/>
      <c r="GA34" s="50"/>
      <c r="GB34" s="42"/>
      <c r="GC34" s="50"/>
      <c r="GD34" s="50"/>
      <c r="GE34" s="42"/>
      <c r="GF34" s="50"/>
      <c r="GG34" s="50"/>
      <c r="GH34" s="42"/>
      <c r="GI34" s="50"/>
      <c r="GJ34" s="50"/>
      <c r="GK34" s="42"/>
      <c r="GL34" s="50"/>
      <c r="GM34" s="50"/>
      <c r="GN34" s="42"/>
    </row>
    <row r="35" spans="1:196" ht="15.75" x14ac:dyDescent="0.25">
      <c r="A35" s="25" t="s">
        <v>219</v>
      </c>
      <c r="B35" s="50">
        <f t="shared" si="102"/>
        <v>0</v>
      </c>
      <c r="C35" s="50">
        <f t="shared" si="103"/>
        <v>0</v>
      </c>
      <c r="D35" s="46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42"/>
      <c r="Q35" s="134"/>
      <c r="R35" s="134"/>
      <c r="S35" s="42"/>
      <c r="T35" s="134"/>
      <c r="U35" s="134"/>
      <c r="V35" s="42"/>
      <c r="W35" s="134"/>
      <c r="X35" s="134"/>
      <c r="Y35" s="42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42"/>
      <c r="AL35" s="134"/>
      <c r="AM35" s="134"/>
      <c r="AN35" s="42"/>
      <c r="AO35" s="134"/>
      <c r="AP35" s="134"/>
      <c r="AQ35" s="42"/>
      <c r="AR35" s="134"/>
      <c r="AS35" s="134"/>
      <c r="AT35" s="42"/>
      <c r="AU35" s="134"/>
      <c r="AV35" s="134"/>
      <c r="AW35" s="42"/>
      <c r="AX35" s="134"/>
      <c r="AY35" s="134"/>
      <c r="AZ35" s="203"/>
      <c r="BA35" s="134"/>
      <c r="BB35" s="134"/>
      <c r="BC35" s="42"/>
      <c r="BD35" s="134"/>
      <c r="BE35" s="134"/>
      <c r="BF35" s="42"/>
      <c r="BG35" s="134"/>
      <c r="BH35" s="134"/>
      <c r="BI35" s="42"/>
      <c r="BJ35" s="134"/>
      <c r="BK35" s="134"/>
      <c r="BL35" s="42"/>
      <c r="BM35" s="134"/>
      <c r="BN35" s="134"/>
      <c r="BO35" s="42"/>
      <c r="BP35" s="134"/>
      <c r="BQ35" s="134"/>
      <c r="BR35" s="42"/>
      <c r="BS35" s="134"/>
      <c r="BT35" s="134"/>
      <c r="BU35" s="42"/>
      <c r="BV35" s="134"/>
      <c r="BW35" s="134"/>
      <c r="BX35" s="42"/>
      <c r="BY35" s="134"/>
      <c r="BZ35" s="134"/>
      <c r="CA35" s="42"/>
      <c r="CB35" s="134"/>
      <c r="CC35" s="134"/>
      <c r="CD35" s="42"/>
      <c r="CE35" s="134"/>
      <c r="CF35" s="134"/>
      <c r="CG35" s="42"/>
      <c r="CH35" s="134"/>
      <c r="CI35" s="134"/>
      <c r="CJ35" s="42"/>
      <c r="CK35" s="134"/>
      <c r="CL35" s="134"/>
      <c r="CM35" s="42"/>
      <c r="CN35" s="134"/>
      <c r="CO35" s="134"/>
      <c r="CP35" s="42"/>
      <c r="CQ35" s="134"/>
      <c r="CR35" s="134"/>
      <c r="CS35" s="42"/>
      <c r="CT35" s="134"/>
      <c r="CU35" s="134"/>
      <c r="CV35" s="42"/>
      <c r="CW35" s="134"/>
      <c r="CX35" s="134"/>
      <c r="CY35" s="203"/>
      <c r="CZ35" s="134"/>
      <c r="DA35" s="134"/>
      <c r="DB35" s="42"/>
      <c r="DC35" s="134"/>
      <c r="DD35" s="134"/>
      <c r="DE35" s="42"/>
      <c r="DF35" s="134"/>
      <c r="DG35" s="134"/>
      <c r="DH35" s="42"/>
      <c r="DI35" s="134"/>
      <c r="DJ35" s="134"/>
      <c r="DK35" s="42"/>
      <c r="DL35" s="134"/>
      <c r="DM35" s="134"/>
      <c r="DN35" s="42"/>
      <c r="DO35" s="134"/>
      <c r="DP35" s="134"/>
      <c r="DQ35" s="42"/>
      <c r="DR35" s="134"/>
      <c r="DS35" s="134"/>
      <c r="DT35" s="42"/>
      <c r="DU35" s="134"/>
      <c r="DV35" s="134"/>
      <c r="DW35" s="42"/>
      <c r="DX35" s="134"/>
      <c r="DY35" s="134"/>
      <c r="DZ35" s="42"/>
      <c r="EA35" s="134"/>
      <c r="EB35" s="134"/>
      <c r="EC35" s="42"/>
      <c r="ED35" s="134"/>
      <c r="EE35" s="134"/>
      <c r="EF35" s="42"/>
      <c r="EG35" s="134"/>
      <c r="EH35" s="134"/>
      <c r="EI35" s="42"/>
      <c r="EJ35" s="134"/>
      <c r="EK35" s="134"/>
      <c r="EL35" s="42"/>
      <c r="EM35" s="134"/>
      <c r="EN35" s="134"/>
      <c r="EO35" s="42"/>
      <c r="EP35" s="134"/>
      <c r="EQ35" s="134"/>
      <c r="ER35" s="42"/>
      <c r="ES35" s="134"/>
      <c r="ET35" s="134"/>
      <c r="EU35" s="42"/>
      <c r="EV35" s="134"/>
      <c r="EW35" s="134"/>
      <c r="EX35" s="42"/>
      <c r="EY35" s="134"/>
      <c r="EZ35" s="134"/>
      <c r="FA35" s="42"/>
      <c r="FB35" s="134"/>
      <c r="FC35" s="134"/>
      <c r="FD35" s="42"/>
      <c r="FE35" s="134"/>
      <c r="FF35" s="134"/>
      <c r="FG35" s="42"/>
      <c r="FH35" s="134"/>
      <c r="FI35" s="134"/>
      <c r="FJ35" s="42"/>
      <c r="FK35" s="134"/>
      <c r="FL35" s="134"/>
      <c r="FM35" s="42"/>
      <c r="FN35" s="134"/>
      <c r="FO35" s="134"/>
      <c r="FP35" s="42"/>
      <c r="FQ35" s="134"/>
      <c r="FR35" s="134"/>
      <c r="FS35" s="42"/>
      <c r="FT35" s="134"/>
      <c r="FU35" s="134"/>
      <c r="FV35" s="42"/>
      <c r="FW35" s="134"/>
      <c r="FX35" s="134"/>
      <c r="FY35" s="42"/>
      <c r="FZ35" s="134"/>
      <c r="GA35" s="134"/>
      <c r="GB35" s="42"/>
      <c r="GC35" s="134"/>
      <c r="GD35" s="134"/>
      <c r="GE35" s="42"/>
      <c r="GF35" s="134"/>
      <c r="GG35" s="134"/>
      <c r="GH35" s="42"/>
      <c r="GI35" s="134"/>
      <c r="GJ35" s="134"/>
      <c r="GK35" s="42"/>
      <c r="GL35" s="134"/>
      <c r="GM35" s="134"/>
      <c r="GN35" s="42"/>
    </row>
    <row r="36" spans="1:196" ht="15.75" x14ac:dyDescent="0.25">
      <c r="A36" s="25" t="s">
        <v>220</v>
      </c>
      <c r="B36" s="50">
        <f t="shared" si="102"/>
        <v>225</v>
      </c>
      <c r="C36" s="50">
        <f t="shared" si="103"/>
        <v>225</v>
      </c>
      <c r="D36" s="46">
        <f t="shared" si="34"/>
        <v>100</v>
      </c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42"/>
      <c r="Q36" s="134"/>
      <c r="R36" s="134"/>
      <c r="S36" s="42"/>
      <c r="T36" s="134"/>
      <c r="U36" s="134"/>
      <c r="V36" s="42"/>
      <c r="W36" s="134"/>
      <c r="X36" s="134"/>
      <c r="Y36" s="42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42"/>
      <c r="AL36" s="134"/>
      <c r="AM36" s="134"/>
      <c r="AN36" s="42"/>
      <c r="AO36" s="134"/>
      <c r="AP36" s="134"/>
      <c r="AQ36" s="42"/>
      <c r="AR36" s="134"/>
      <c r="AS36" s="134"/>
      <c r="AT36" s="42"/>
      <c r="AU36" s="134"/>
      <c r="AV36" s="134"/>
      <c r="AW36" s="42"/>
      <c r="AX36" s="134"/>
      <c r="AY36" s="134"/>
      <c r="AZ36" s="203"/>
      <c r="BA36" s="134"/>
      <c r="BB36" s="134"/>
      <c r="BC36" s="42"/>
      <c r="BD36" s="134"/>
      <c r="BE36" s="134"/>
      <c r="BF36" s="42"/>
      <c r="BG36" s="134"/>
      <c r="BH36" s="134"/>
      <c r="BI36" s="42"/>
      <c r="BJ36" s="134"/>
      <c r="BK36" s="134"/>
      <c r="BL36" s="42"/>
      <c r="BM36" s="134"/>
      <c r="BN36" s="134"/>
      <c r="BO36" s="42"/>
      <c r="BP36" s="134"/>
      <c r="BQ36" s="134"/>
      <c r="BR36" s="42"/>
      <c r="BS36" s="134"/>
      <c r="BT36" s="134"/>
      <c r="BU36" s="42"/>
      <c r="BV36" s="134"/>
      <c r="BW36" s="134"/>
      <c r="BX36" s="42"/>
      <c r="BY36" s="134"/>
      <c r="BZ36" s="134"/>
      <c r="CA36" s="42"/>
      <c r="CB36" s="50">
        <v>225</v>
      </c>
      <c r="CC36" s="50">
        <v>225</v>
      </c>
      <c r="CD36" s="42">
        <f t="shared" si="330"/>
        <v>100</v>
      </c>
      <c r="CE36" s="50"/>
      <c r="CF36" s="134"/>
      <c r="CG36" s="42"/>
      <c r="CH36" s="50"/>
      <c r="CI36" s="134"/>
      <c r="CJ36" s="42"/>
      <c r="CK36" s="50"/>
      <c r="CL36" s="134"/>
      <c r="CM36" s="42"/>
      <c r="CN36" s="50"/>
      <c r="CO36" s="134"/>
      <c r="CP36" s="42"/>
      <c r="CQ36" s="50"/>
      <c r="CR36" s="134"/>
      <c r="CS36" s="42"/>
      <c r="CT36" s="50"/>
      <c r="CU36" s="50"/>
      <c r="CV36" s="42"/>
      <c r="CW36" s="134"/>
      <c r="CX36" s="134"/>
      <c r="CY36" s="203"/>
      <c r="CZ36" s="50"/>
      <c r="DA36" s="134"/>
      <c r="DB36" s="42"/>
      <c r="DC36" s="50"/>
      <c r="DD36" s="50"/>
      <c r="DE36" s="42"/>
      <c r="DF36" s="50"/>
      <c r="DG36" s="134"/>
      <c r="DH36" s="42"/>
      <c r="DI36" s="50"/>
      <c r="DJ36" s="50"/>
      <c r="DK36" s="42"/>
      <c r="DL36" s="134"/>
      <c r="DM36" s="134"/>
      <c r="DN36" s="42"/>
      <c r="DO36" s="50"/>
      <c r="DP36" s="50"/>
      <c r="DQ36" s="42"/>
      <c r="DR36" s="50"/>
      <c r="DS36" s="50"/>
      <c r="DT36" s="42"/>
      <c r="DU36" s="50"/>
      <c r="DV36" s="50"/>
      <c r="DW36" s="42"/>
      <c r="DX36" s="50"/>
      <c r="DY36" s="50"/>
      <c r="DZ36" s="42"/>
      <c r="EA36" s="50"/>
      <c r="EB36" s="50"/>
      <c r="EC36" s="42"/>
      <c r="ED36" s="50"/>
      <c r="EE36" s="50"/>
      <c r="EF36" s="42"/>
      <c r="EG36" s="50"/>
      <c r="EH36" s="50"/>
      <c r="EI36" s="42"/>
      <c r="EJ36" s="50"/>
      <c r="EK36" s="50"/>
      <c r="EL36" s="42"/>
      <c r="EM36" s="50"/>
      <c r="EN36" s="50"/>
      <c r="EO36" s="42"/>
      <c r="EP36" s="50"/>
      <c r="EQ36" s="50"/>
      <c r="ER36" s="42"/>
      <c r="ES36" s="50"/>
      <c r="ET36" s="50"/>
      <c r="EU36" s="42"/>
      <c r="EV36" s="50"/>
      <c r="EW36" s="50"/>
      <c r="EX36" s="42"/>
      <c r="EY36" s="50"/>
      <c r="EZ36" s="50"/>
      <c r="FA36" s="42"/>
      <c r="FB36" s="50"/>
      <c r="FC36" s="134"/>
      <c r="FD36" s="42"/>
      <c r="FE36" s="50"/>
      <c r="FF36" s="50"/>
      <c r="FG36" s="42"/>
      <c r="FH36" s="50"/>
      <c r="FI36" s="50"/>
      <c r="FJ36" s="42"/>
      <c r="FK36" s="50"/>
      <c r="FL36" s="50"/>
      <c r="FM36" s="42"/>
      <c r="FN36" s="50"/>
      <c r="FO36" s="50"/>
      <c r="FP36" s="42"/>
      <c r="FQ36" s="50"/>
      <c r="FR36" s="50"/>
      <c r="FS36" s="42"/>
      <c r="FT36" s="50"/>
      <c r="FU36" s="50"/>
      <c r="FV36" s="42"/>
      <c r="FW36" s="50"/>
      <c r="FX36" s="50"/>
      <c r="FY36" s="42"/>
      <c r="FZ36" s="50"/>
      <c r="GA36" s="50"/>
      <c r="GB36" s="42"/>
      <c r="GC36" s="50"/>
      <c r="GD36" s="50"/>
      <c r="GE36" s="42"/>
      <c r="GF36" s="50"/>
      <c r="GG36" s="50"/>
      <c r="GH36" s="42"/>
      <c r="GI36" s="50"/>
      <c r="GJ36" s="50"/>
      <c r="GK36" s="42"/>
      <c r="GL36" s="50"/>
      <c r="GM36" s="50"/>
      <c r="GN36" s="42"/>
    </row>
    <row r="37" spans="1:196" ht="15.75" x14ac:dyDescent="0.25">
      <c r="A37" s="25" t="s">
        <v>221</v>
      </c>
      <c r="B37" s="50">
        <f t="shared" si="102"/>
        <v>0</v>
      </c>
      <c r="C37" s="50">
        <f t="shared" si="103"/>
        <v>0</v>
      </c>
      <c r="D37" s="50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42"/>
      <c r="Q37" s="134"/>
      <c r="R37" s="134"/>
      <c r="S37" s="42"/>
      <c r="T37" s="134"/>
      <c r="U37" s="134"/>
      <c r="V37" s="42"/>
      <c r="W37" s="134"/>
      <c r="X37" s="134"/>
      <c r="Y37" s="42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42"/>
      <c r="AL37" s="134"/>
      <c r="AM37" s="134"/>
      <c r="AN37" s="42"/>
      <c r="AO37" s="134"/>
      <c r="AP37" s="134"/>
      <c r="AQ37" s="42"/>
      <c r="AR37" s="134"/>
      <c r="AS37" s="134"/>
      <c r="AT37" s="42"/>
      <c r="AU37" s="134"/>
      <c r="AV37" s="134"/>
      <c r="AW37" s="42"/>
      <c r="AX37" s="134"/>
      <c r="AY37" s="134"/>
      <c r="AZ37" s="203"/>
      <c r="BA37" s="134"/>
      <c r="BB37" s="134"/>
      <c r="BC37" s="42"/>
      <c r="BD37" s="134"/>
      <c r="BE37" s="134"/>
      <c r="BF37" s="42"/>
      <c r="BG37" s="134"/>
      <c r="BH37" s="134"/>
      <c r="BI37" s="42"/>
      <c r="BJ37" s="134"/>
      <c r="BK37" s="134"/>
      <c r="BL37" s="42"/>
      <c r="BM37" s="134"/>
      <c r="BN37" s="134"/>
      <c r="BO37" s="42"/>
      <c r="BP37" s="134"/>
      <c r="BQ37" s="134"/>
      <c r="BR37" s="42"/>
      <c r="BS37" s="134"/>
      <c r="BT37" s="134"/>
      <c r="BU37" s="42"/>
      <c r="BV37" s="134"/>
      <c r="BW37" s="134"/>
      <c r="BX37" s="42"/>
      <c r="BY37" s="134"/>
      <c r="BZ37" s="134"/>
      <c r="CA37" s="42"/>
      <c r="CB37" s="134"/>
      <c r="CC37" s="134"/>
      <c r="CD37" s="42"/>
      <c r="CE37" s="134"/>
      <c r="CF37" s="134"/>
      <c r="CG37" s="42"/>
      <c r="CH37" s="134"/>
      <c r="CI37" s="134"/>
      <c r="CJ37" s="42"/>
      <c r="CK37" s="134"/>
      <c r="CL37" s="134"/>
      <c r="CM37" s="42"/>
      <c r="CN37" s="134"/>
      <c r="CO37" s="134"/>
      <c r="CP37" s="42"/>
      <c r="CQ37" s="134"/>
      <c r="CR37" s="134"/>
      <c r="CS37" s="42"/>
      <c r="CT37" s="134"/>
      <c r="CU37" s="134"/>
      <c r="CV37" s="42"/>
      <c r="CW37" s="134"/>
      <c r="CX37" s="134"/>
      <c r="CY37" s="203"/>
      <c r="CZ37" s="134"/>
      <c r="DA37" s="134"/>
      <c r="DB37" s="42"/>
      <c r="DC37" s="134"/>
      <c r="DD37" s="134"/>
      <c r="DE37" s="42"/>
      <c r="DF37" s="134"/>
      <c r="DG37" s="134"/>
      <c r="DH37" s="42"/>
      <c r="DI37" s="134"/>
      <c r="DJ37" s="134"/>
      <c r="DK37" s="42"/>
      <c r="DL37" s="134"/>
      <c r="DM37" s="134"/>
      <c r="DN37" s="42"/>
      <c r="DO37" s="134"/>
      <c r="DP37" s="134"/>
      <c r="DQ37" s="42"/>
      <c r="DR37" s="134"/>
      <c r="DS37" s="134"/>
      <c r="DT37" s="42"/>
      <c r="DU37" s="134"/>
      <c r="DV37" s="134"/>
      <c r="DW37" s="42"/>
      <c r="DX37" s="134"/>
      <c r="DY37" s="134"/>
      <c r="DZ37" s="42"/>
      <c r="EA37" s="134"/>
      <c r="EB37" s="134"/>
      <c r="EC37" s="42"/>
      <c r="ED37" s="134"/>
      <c r="EE37" s="134"/>
      <c r="EF37" s="42"/>
      <c r="EG37" s="134"/>
      <c r="EH37" s="134"/>
      <c r="EI37" s="42"/>
      <c r="EJ37" s="134"/>
      <c r="EK37" s="134"/>
      <c r="EL37" s="42"/>
      <c r="EM37" s="134"/>
      <c r="EN37" s="134"/>
      <c r="EO37" s="42"/>
      <c r="EP37" s="134"/>
      <c r="EQ37" s="134"/>
      <c r="ER37" s="42"/>
      <c r="ES37" s="134"/>
      <c r="ET37" s="134"/>
      <c r="EU37" s="42"/>
      <c r="EV37" s="134"/>
      <c r="EW37" s="134"/>
      <c r="EX37" s="42"/>
      <c r="EY37" s="134"/>
      <c r="EZ37" s="134"/>
      <c r="FA37" s="42"/>
      <c r="FB37" s="134"/>
      <c r="FC37" s="134"/>
      <c r="FD37" s="42"/>
      <c r="FE37" s="134"/>
      <c r="FF37" s="134"/>
      <c r="FG37" s="42"/>
      <c r="FH37" s="134"/>
      <c r="FI37" s="134"/>
      <c r="FJ37" s="42"/>
      <c r="FK37" s="134"/>
      <c r="FL37" s="134"/>
      <c r="FM37" s="42"/>
      <c r="FN37" s="134"/>
      <c r="FO37" s="134"/>
      <c r="FP37" s="42"/>
      <c r="FQ37" s="134"/>
      <c r="FR37" s="134"/>
      <c r="FS37" s="42"/>
      <c r="FT37" s="134"/>
      <c r="FU37" s="134"/>
      <c r="FV37" s="42"/>
      <c r="FW37" s="134"/>
      <c r="FX37" s="134"/>
      <c r="FY37" s="42"/>
      <c r="FZ37" s="134"/>
      <c r="GA37" s="134"/>
      <c r="GB37" s="42"/>
      <c r="GC37" s="134"/>
      <c r="GD37" s="134"/>
      <c r="GE37" s="42"/>
      <c r="GF37" s="134"/>
      <c r="GG37" s="134"/>
      <c r="GH37" s="42"/>
      <c r="GI37" s="134"/>
      <c r="GJ37" s="134"/>
      <c r="GK37" s="42"/>
      <c r="GL37" s="134"/>
      <c r="GM37" s="134"/>
      <c r="GN37" s="42"/>
    </row>
    <row r="38" spans="1:196" ht="15.75" x14ac:dyDescent="0.25">
      <c r="A38" s="25" t="s">
        <v>222</v>
      </c>
      <c r="B38" s="50">
        <f t="shared" si="102"/>
        <v>0</v>
      </c>
      <c r="C38" s="50">
        <f t="shared" si="103"/>
        <v>0</v>
      </c>
      <c r="D38" s="50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42"/>
      <c r="Q38" s="134"/>
      <c r="R38" s="134"/>
      <c r="S38" s="42"/>
      <c r="T38" s="134"/>
      <c r="U38" s="134"/>
      <c r="V38" s="42"/>
      <c r="W38" s="134"/>
      <c r="X38" s="134"/>
      <c r="Y38" s="42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42"/>
      <c r="AL38" s="134"/>
      <c r="AM38" s="134"/>
      <c r="AN38" s="42"/>
      <c r="AO38" s="134"/>
      <c r="AP38" s="134"/>
      <c r="AQ38" s="42"/>
      <c r="AR38" s="134"/>
      <c r="AS38" s="134"/>
      <c r="AT38" s="42"/>
      <c r="AU38" s="134"/>
      <c r="AV38" s="134"/>
      <c r="AW38" s="42"/>
      <c r="AX38" s="134"/>
      <c r="AY38" s="134"/>
      <c r="AZ38" s="203"/>
      <c r="BA38" s="134"/>
      <c r="BB38" s="134"/>
      <c r="BC38" s="42"/>
      <c r="BD38" s="134"/>
      <c r="BE38" s="134"/>
      <c r="BF38" s="42"/>
      <c r="BG38" s="134"/>
      <c r="BH38" s="134"/>
      <c r="BI38" s="42"/>
      <c r="BJ38" s="134"/>
      <c r="BK38" s="134"/>
      <c r="BL38" s="42"/>
      <c r="BM38" s="134"/>
      <c r="BN38" s="134"/>
      <c r="BO38" s="42"/>
      <c r="BP38" s="134"/>
      <c r="BQ38" s="134"/>
      <c r="BR38" s="42"/>
      <c r="BS38" s="134"/>
      <c r="BT38" s="134"/>
      <c r="BU38" s="42"/>
      <c r="BV38" s="134"/>
      <c r="BW38" s="134"/>
      <c r="BX38" s="42"/>
      <c r="BY38" s="134"/>
      <c r="BZ38" s="134"/>
      <c r="CA38" s="42"/>
      <c r="CB38" s="134"/>
      <c r="CC38" s="134"/>
      <c r="CD38" s="42"/>
      <c r="CE38" s="134"/>
      <c r="CF38" s="134"/>
      <c r="CG38" s="42"/>
      <c r="CH38" s="134"/>
      <c r="CI38" s="134"/>
      <c r="CJ38" s="42"/>
      <c r="CK38" s="134"/>
      <c r="CL38" s="134"/>
      <c r="CM38" s="42"/>
      <c r="CN38" s="134"/>
      <c r="CO38" s="134"/>
      <c r="CP38" s="42"/>
      <c r="CQ38" s="134"/>
      <c r="CR38" s="134"/>
      <c r="CS38" s="42"/>
      <c r="CT38" s="134"/>
      <c r="CU38" s="134"/>
      <c r="CV38" s="42"/>
      <c r="CW38" s="134"/>
      <c r="CX38" s="134"/>
      <c r="CY38" s="203"/>
      <c r="CZ38" s="134"/>
      <c r="DA38" s="134"/>
      <c r="DB38" s="42"/>
      <c r="DC38" s="134"/>
      <c r="DD38" s="134"/>
      <c r="DE38" s="42"/>
      <c r="DF38" s="134"/>
      <c r="DG38" s="134"/>
      <c r="DH38" s="42"/>
      <c r="DI38" s="134"/>
      <c r="DJ38" s="134"/>
      <c r="DK38" s="42"/>
      <c r="DL38" s="134"/>
      <c r="DM38" s="134"/>
      <c r="DN38" s="42"/>
      <c r="DO38" s="134"/>
      <c r="DP38" s="134"/>
      <c r="DQ38" s="42"/>
      <c r="DR38" s="134"/>
      <c r="DS38" s="134"/>
      <c r="DT38" s="42"/>
      <c r="DU38" s="134"/>
      <c r="DV38" s="134"/>
      <c r="DW38" s="42"/>
      <c r="DX38" s="134"/>
      <c r="DY38" s="134"/>
      <c r="DZ38" s="42"/>
      <c r="EA38" s="134"/>
      <c r="EB38" s="134"/>
      <c r="EC38" s="42"/>
      <c r="ED38" s="134"/>
      <c r="EE38" s="134"/>
      <c r="EF38" s="42"/>
      <c r="EG38" s="134"/>
      <c r="EH38" s="134"/>
      <c r="EI38" s="42"/>
      <c r="EJ38" s="134"/>
      <c r="EK38" s="134"/>
      <c r="EL38" s="42"/>
      <c r="EM38" s="134"/>
      <c r="EN38" s="134"/>
      <c r="EO38" s="42"/>
      <c r="EP38" s="134"/>
      <c r="EQ38" s="134"/>
      <c r="ER38" s="42"/>
      <c r="ES38" s="134"/>
      <c r="ET38" s="134"/>
      <c r="EU38" s="42"/>
      <c r="EV38" s="134"/>
      <c r="EW38" s="134"/>
      <c r="EX38" s="42"/>
      <c r="EY38" s="134"/>
      <c r="EZ38" s="134"/>
      <c r="FA38" s="42"/>
      <c r="FB38" s="134"/>
      <c r="FC38" s="134"/>
      <c r="FD38" s="42"/>
      <c r="FE38" s="134"/>
      <c r="FF38" s="134"/>
      <c r="FG38" s="42"/>
      <c r="FH38" s="134"/>
      <c r="FI38" s="134"/>
      <c r="FJ38" s="42"/>
      <c r="FK38" s="134"/>
      <c r="FL38" s="134"/>
      <c r="FM38" s="42"/>
      <c r="FN38" s="134"/>
      <c r="FO38" s="134"/>
      <c r="FP38" s="42"/>
      <c r="FQ38" s="134"/>
      <c r="FR38" s="134"/>
      <c r="FS38" s="42"/>
      <c r="FT38" s="134"/>
      <c r="FU38" s="134"/>
      <c r="FV38" s="42"/>
      <c r="FW38" s="134"/>
      <c r="FX38" s="134"/>
      <c r="FY38" s="42"/>
      <c r="FZ38" s="134"/>
      <c r="GA38" s="134"/>
      <c r="GB38" s="42"/>
      <c r="GC38" s="134"/>
      <c r="GD38" s="134"/>
      <c r="GE38" s="42"/>
      <c r="GF38" s="134"/>
      <c r="GG38" s="134"/>
      <c r="GH38" s="42"/>
      <c r="GI38" s="134"/>
      <c r="GJ38" s="134"/>
      <c r="GK38" s="42"/>
      <c r="GL38" s="134"/>
      <c r="GM38" s="134"/>
      <c r="GN38" s="42"/>
    </row>
    <row r="39" spans="1:196" ht="15.75" x14ac:dyDescent="0.25">
      <c r="A39" s="25" t="s">
        <v>223</v>
      </c>
      <c r="B39" s="50">
        <f t="shared" si="102"/>
        <v>0</v>
      </c>
      <c r="C39" s="50">
        <f t="shared" si="103"/>
        <v>0</v>
      </c>
      <c r="D39" s="50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42"/>
      <c r="Q39" s="134"/>
      <c r="R39" s="134"/>
      <c r="S39" s="42"/>
      <c r="T39" s="134"/>
      <c r="U39" s="134"/>
      <c r="V39" s="42"/>
      <c r="W39" s="134"/>
      <c r="X39" s="134"/>
      <c r="Y39" s="42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42"/>
      <c r="AL39" s="134"/>
      <c r="AM39" s="134"/>
      <c r="AN39" s="42"/>
      <c r="AO39" s="134"/>
      <c r="AP39" s="134"/>
      <c r="AQ39" s="42"/>
      <c r="AR39" s="134"/>
      <c r="AS39" s="134"/>
      <c r="AT39" s="42"/>
      <c r="AU39" s="134"/>
      <c r="AV39" s="134"/>
      <c r="AW39" s="42"/>
      <c r="AX39" s="134"/>
      <c r="AY39" s="134"/>
      <c r="AZ39" s="203"/>
      <c r="BA39" s="134"/>
      <c r="BB39" s="134"/>
      <c r="BC39" s="42"/>
      <c r="BD39" s="134"/>
      <c r="BE39" s="134"/>
      <c r="BF39" s="42"/>
      <c r="BG39" s="134"/>
      <c r="BH39" s="134"/>
      <c r="BI39" s="42"/>
      <c r="BJ39" s="134"/>
      <c r="BK39" s="134"/>
      <c r="BL39" s="42"/>
      <c r="BM39" s="134"/>
      <c r="BN39" s="134"/>
      <c r="BO39" s="42"/>
      <c r="BP39" s="134"/>
      <c r="BQ39" s="134"/>
      <c r="BR39" s="42"/>
      <c r="BS39" s="134"/>
      <c r="BT39" s="134"/>
      <c r="BU39" s="42"/>
      <c r="BV39" s="134"/>
      <c r="BW39" s="134"/>
      <c r="BX39" s="42"/>
      <c r="BY39" s="134"/>
      <c r="BZ39" s="134"/>
      <c r="CA39" s="42"/>
      <c r="CB39" s="134"/>
      <c r="CC39" s="134"/>
      <c r="CD39" s="42"/>
      <c r="CE39" s="134"/>
      <c r="CF39" s="134"/>
      <c r="CG39" s="42"/>
      <c r="CH39" s="134"/>
      <c r="CI39" s="134"/>
      <c r="CJ39" s="42"/>
      <c r="CK39" s="134"/>
      <c r="CL39" s="134"/>
      <c r="CM39" s="42"/>
      <c r="CN39" s="134"/>
      <c r="CO39" s="134"/>
      <c r="CP39" s="42"/>
      <c r="CQ39" s="134"/>
      <c r="CR39" s="134"/>
      <c r="CS39" s="42"/>
      <c r="CT39" s="134"/>
      <c r="CU39" s="134"/>
      <c r="CV39" s="42"/>
      <c r="CW39" s="134"/>
      <c r="CX39" s="134"/>
      <c r="CY39" s="203"/>
      <c r="CZ39" s="134"/>
      <c r="DA39" s="134"/>
      <c r="DB39" s="42"/>
      <c r="DC39" s="134"/>
      <c r="DD39" s="134"/>
      <c r="DE39" s="42"/>
      <c r="DF39" s="134"/>
      <c r="DG39" s="134"/>
      <c r="DH39" s="42"/>
      <c r="DI39" s="134"/>
      <c r="DJ39" s="134"/>
      <c r="DK39" s="42"/>
      <c r="DL39" s="134"/>
      <c r="DM39" s="134"/>
      <c r="DN39" s="42"/>
      <c r="DO39" s="134"/>
      <c r="DP39" s="134"/>
      <c r="DQ39" s="42"/>
      <c r="DR39" s="134"/>
      <c r="DS39" s="134"/>
      <c r="DT39" s="42"/>
      <c r="DU39" s="134"/>
      <c r="DV39" s="134"/>
      <c r="DW39" s="42"/>
      <c r="DX39" s="134"/>
      <c r="DY39" s="134"/>
      <c r="DZ39" s="42"/>
      <c r="EA39" s="134"/>
      <c r="EB39" s="134"/>
      <c r="EC39" s="42"/>
      <c r="ED39" s="134"/>
      <c r="EE39" s="134"/>
      <c r="EF39" s="42"/>
      <c r="EG39" s="134"/>
      <c r="EH39" s="134"/>
      <c r="EI39" s="42"/>
      <c r="EJ39" s="134"/>
      <c r="EK39" s="134"/>
      <c r="EL39" s="42"/>
      <c r="EM39" s="134"/>
      <c r="EN39" s="134"/>
      <c r="EO39" s="42"/>
      <c r="EP39" s="134"/>
      <c r="EQ39" s="134"/>
      <c r="ER39" s="42"/>
      <c r="ES39" s="134"/>
      <c r="ET39" s="134"/>
      <c r="EU39" s="42"/>
      <c r="EV39" s="134"/>
      <c r="EW39" s="134"/>
      <c r="EX39" s="42"/>
      <c r="EY39" s="134"/>
      <c r="EZ39" s="134"/>
      <c r="FA39" s="42"/>
      <c r="FB39" s="134"/>
      <c r="FC39" s="134"/>
      <c r="FD39" s="42"/>
      <c r="FE39" s="134"/>
      <c r="FF39" s="134"/>
      <c r="FG39" s="42"/>
      <c r="FH39" s="134"/>
      <c r="FI39" s="134"/>
      <c r="FJ39" s="42"/>
      <c r="FK39" s="134"/>
      <c r="FL39" s="134"/>
      <c r="FM39" s="42"/>
      <c r="FN39" s="134"/>
      <c r="FO39" s="134"/>
      <c r="FP39" s="42"/>
      <c r="FQ39" s="134"/>
      <c r="FR39" s="134"/>
      <c r="FS39" s="42"/>
      <c r="FT39" s="134"/>
      <c r="FU39" s="134"/>
      <c r="FV39" s="42"/>
      <c r="FW39" s="134"/>
      <c r="FX39" s="134"/>
      <c r="FY39" s="42"/>
      <c r="FZ39" s="134"/>
      <c r="GA39" s="134"/>
      <c r="GB39" s="42"/>
      <c r="GC39" s="134"/>
      <c r="GD39" s="134"/>
      <c r="GE39" s="42"/>
      <c r="GF39" s="134"/>
      <c r="GG39" s="134"/>
      <c r="GH39" s="42"/>
      <c r="GI39" s="134"/>
      <c r="GJ39" s="134"/>
      <c r="GK39" s="42"/>
      <c r="GL39" s="134"/>
      <c r="GM39" s="134"/>
      <c r="GN39" s="42"/>
    </row>
    <row r="40" spans="1:196" s="52" customFormat="1" ht="31.5" x14ac:dyDescent="0.25">
      <c r="A40" s="195" t="s">
        <v>229</v>
      </c>
      <c r="B40" s="134">
        <f t="shared" si="102"/>
        <v>8800.652</v>
      </c>
      <c r="C40" s="134">
        <f t="shared" si="103"/>
        <v>8096.2310799999996</v>
      </c>
      <c r="D40" s="49">
        <f t="shared" si="34"/>
        <v>91.995809855906131</v>
      </c>
      <c r="E40" s="49">
        <f t="shared" ref="E40:AD40" si="366">E41+E42+E43</f>
        <v>0</v>
      </c>
      <c r="F40" s="49">
        <f t="shared" ref="F40" si="367">F41+F42+F43</f>
        <v>0</v>
      </c>
      <c r="G40" s="49"/>
      <c r="H40" s="49">
        <f t="shared" si="366"/>
        <v>0</v>
      </c>
      <c r="I40" s="49">
        <f t="shared" si="366"/>
        <v>0</v>
      </c>
      <c r="J40" s="49">
        <f t="shared" si="366"/>
        <v>0</v>
      </c>
      <c r="K40" s="49">
        <f t="shared" si="366"/>
        <v>744.7</v>
      </c>
      <c r="L40" s="49">
        <f t="shared" ref="L40" si="368">L41+L42+L43</f>
        <v>744.7</v>
      </c>
      <c r="M40" s="48">
        <f t="shared" si="216"/>
        <v>100</v>
      </c>
      <c r="N40" s="49">
        <f t="shared" si="366"/>
        <v>330</v>
      </c>
      <c r="O40" s="49">
        <f t="shared" si="366"/>
        <v>330</v>
      </c>
      <c r="P40" s="48">
        <f t="shared" si="94"/>
        <v>100</v>
      </c>
      <c r="Q40" s="49">
        <f t="shared" ref="Q40:R40" si="369">Q41+Q42+Q43</f>
        <v>1001</v>
      </c>
      <c r="R40" s="49">
        <f t="shared" si="369"/>
        <v>995</v>
      </c>
      <c r="S40" s="48">
        <f t="shared" ref="S40:S41" si="370">R40/Q40*100</f>
        <v>99.400599400599404</v>
      </c>
      <c r="T40" s="49">
        <f t="shared" ref="T40" si="371">T41+T42+T43</f>
        <v>320</v>
      </c>
      <c r="U40" s="49">
        <f t="shared" ref="U40" si="372">U41+U42+U43</f>
        <v>320</v>
      </c>
      <c r="V40" s="48">
        <f t="shared" ref="V40:V41" si="373">U40/T40*100</f>
        <v>100</v>
      </c>
      <c r="W40" s="49">
        <f t="shared" ref="W40" si="374">W41+W42+W43</f>
        <v>139</v>
      </c>
      <c r="X40" s="49">
        <f t="shared" ref="X40" si="375">X41+X42+X43</f>
        <v>111</v>
      </c>
      <c r="Y40" s="48">
        <f t="shared" ref="Y40:Y50" si="376">X40/W40*100</f>
        <v>79.856115107913666</v>
      </c>
      <c r="Z40" s="49">
        <f t="shared" si="366"/>
        <v>0</v>
      </c>
      <c r="AA40" s="49">
        <f t="shared" ref="AA40" si="377">AA41+AA42+AA43</f>
        <v>0</v>
      </c>
      <c r="AB40" s="49">
        <f t="shared" si="366"/>
        <v>0</v>
      </c>
      <c r="AC40" s="49">
        <f t="shared" si="366"/>
        <v>0</v>
      </c>
      <c r="AD40" s="49">
        <f t="shared" si="366"/>
        <v>0</v>
      </c>
      <c r="AE40" s="49">
        <f t="shared" ref="AE40:AG40" si="378">AE41+AE42+AE43</f>
        <v>0</v>
      </c>
      <c r="AF40" s="49">
        <f t="shared" si="378"/>
        <v>0</v>
      </c>
      <c r="AG40" s="49">
        <f t="shared" si="378"/>
        <v>0</v>
      </c>
      <c r="AH40" s="48"/>
      <c r="AI40" s="49">
        <f t="shared" ref="AI40:AJ40" si="379">AI41+AI42+AI43</f>
        <v>1000</v>
      </c>
      <c r="AJ40" s="49">
        <f t="shared" si="379"/>
        <v>1000</v>
      </c>
      <c r="AK40" s="48">
        <f t="shared" ref="AK40:AK41" si="380">AJ40/AI40*100</f>
        <v>100</v>
      </c>
      <c r="AL40" s="49">
        <f t="shared" ref="AL40:AM40" si="381">AL41+AL42+AL43</f>
        <v>0</v>
      </c>
      <c r="AM40" s="49">
        <f t="shared" si="381"/>
        <v>0</v>
      </c>
      <c r="AN40" s="48"/>
      <c r="AO40" s="49">
        <f t="shared" ref="AO40:AP40" si="382">AO41+AO42+AO43</f>
        <v>0</v>
      </c>
      <c r="AP40" s="49">
        <f t="shared" si="382"/>
        <v>0</v>
      </c>
      <c r="AQ40" s="48"/>
      <c r="AR40" s="49">
        <f t="shared" ref="AR40:AS40" si="383">AR41+AR42+AR43</f>
        <v>0</v>
      </c>
      <c r="AS40" s="49">
        <f t="shared" si="383"/>
        <v>0</v>
      </c>
      <c r="AT40" s="48"/>
      <c r="AU40" s="49">
        <f t="shared" ref="AU40:AV40" si="384">AU41+AU42+AU43</f>
        <v>0</v>
      </c>
      <c r="AV40" s="49">
        <f t="shared" si="384"/>
        <v>0</v>
      </c>
      <c r="AW40" s="48"/>
      <c r="AX40" s="49">
        <f t="shared" ref="AX40:AY40" si="385">AX41+AX42+AX43</f>
        <v>100</v>
      </c>
      <c r="AY40" s="49">
        <f t="shared" si="385"/>
        <v>100</v>
      </c>
      <c r="AZ40" s="293">
        <f t="shared" si="52"/>
        <v>100</v>
      </c>
      <c r="BA40" s="49"/>
      <c r="BB40" s="49"/>
      <c r="BC40" s="48"/>
      <c r="BD40" s="49"/>
      <c r="BE40" s="49"/>
      <c r="BF40" s="48"/>
      <c r="BG40" s="49"/>
      <c r="BH40" s="49"/>
      <c r="BI40" s="48"/>
      <c r="BJ40" s="49">
        <f t="shared" ref="BJ40:BK40" si="386">BJ41+BJ42+BJ43</f>
        <v>1788.2</v>
      </c>
      <c r="BK40" s="49">
        <f t="shared" si="386"/>
        <v>1418.9310800000001</v>
      </c>
      <c r="BL40" s="48">
        <f t="shared" ref="BL40:BL41" si="387">BK40/BJ40*100</f>
        <v>79.349685717481265</v>
      </c>
      <c r="BM40" s="49"/>
      <c r="BN40" s="49"/>
      <c r="BO40" s="48"/>
      <c r="BP40" s="49">
        <f t="shared" ref="BP40:BQ40" si="388">BP41+BP42+BP43</f>
        <v>0</v>
      </c>
      <c r="BQ40" s="49">
        <f t="shared" si="388"/>
        <v>0</v>
      </c>
      <c r="BR40" s="48"/>
      <c r="BS40" s="49">
        <f t="shared" ref="BS40:BT40" si="389">BS41+BS42+BS43</f>
        <v>0</v>
      </c>
      <c r="BT40" s="49">
        <f t="shared" si="389"/>
        <v>0</v>
      </c>
      <c r="BU40" s="48"/>
      <c r="BV40" s="49">
        <f t="shared" ref="BV40:BW40" si="390">BV41+BV42+BV43</f>
        <v>0</v>
      </c>
      <c r="BW40" s="49">
        <f t="shared" si="390"/>
        <v>0</v>
      </c>
      <c r="BX40" s="48"/>
      <c r="BY40" s="49">
        <f t="shared" ref="BY40:BZ40" si="391">BY41+BY42+BY43</f>
        <v>0</v>
      </c>
      <c r="BZ40" s="49">
        <f t="shared" si="391"/>
        <v>0</v>
      </c>
      <c r="CA40" s="48"/>
      <c r="CB40" s="49">
        <f t="shared" ref="CB40:CC40" si="392">CB41+CB42+CB43</f>
        <v>1600</v>
      </c>
      <c r="CC40" s="49">
        <f t="shared" si="392"/>
        <v>1600</v>
      </c>
      <c r="CD40" s="48">
        <f t="shared" ref="CD40:CD41" si="393">CC40/CB40*100</f>
        <v>100</v>
      </c>
      <c r="CE40" s="49">
        <f t="shared" ref="CE40:CF40" si="394">CE41+CE42+CE43</f>
        <v>0</v>
      </c>
      <c r="CF40" s="49">
        <f t="shared" si="394"/>
        <v>0</v>
      </c>
      <c r="CG40" s="48"/>
      <c r="CH40" s="49">
        <f t="shared" ref="CH40:CI40" si="395">CH41+CH42+CH43</f>
        <v>0</v>
      </c>
      <c r="CI40" s="49">
        <f t="shared" si="395"/>
        <v>0</v>
      </c>
      <c r="CJ40" s="48"/>
      <c r="CK40" s="49">
        <f t="shared" ref="CK40:CL40" si="396">CK41+CK42+CK43</f>
        <v>0</v>
      </c>
      <c r="CL40" s="49">
        <f t="shared" si="396"/>
        <v>0</v>
      </c>
      <c r="CM40" s="48"/>
      <c r="CN40" s="49">
        <f t="shared" ref="CN40:CO40" si="397">CN41+CN42+CN43</f>
        <v>0</v>
      </c>
      <c r="CO40" s="49">
        <f t="shared" si="397"/>
        <v>0</v>
      </c>
      <c r="CP40" s="48"/>
      <c r="CQ40" s="49">
        <f t="shared" ref="CQ40:CR40" si="398">CQ41+CQ42+CQ43</f>
        <v>0</v>
      </c>
      <c r="CR40" s="49">
        <f t="shared" si="398"/>
        <v>0</v>
      </c>
      <c r="CS40" s="48"/>
      <c r="CT40" s="49">
        <f t="shared" ref="CT40:CU40" si="399">CT41+CT42+CT43</f>
        <v>0</v>
      </c>
      <c r="CU40" s="49">
        <f t="shared" si="399"/>
        <v>0</v>
      </c>
      <c r="CV40" s="48"/>
      <c r="CW40" s="49">
        <f t="shared" ref="CW40:CX40" si="400">CW41+CW42+CW43</f>
        <v>0</v>
      </c>
      <c r="CX40" s="49">
        <f t="shared" si="400"/>
        <v>0</v>
      </c>
      <c r="CY40" s="293"/>
      <c r="CZ40" s="49">
        <f t="shared" ref="CZ40:DA40" si="401">CZ41+CZ42+CZ43</f>
        <v>0</v>
      </c>
      <c r="DA40" s="49">
        <f t="shared" si="401"/>
        <v>0</v>
      </c>
      <c r="DB40" s="48"/>
      <c r="DC40" s="49">
        <f t="shared" ref="DC40:DD40" si="402">DC41+DC42+DC43</f>
        <v>0</v>
      </c>
      <c r="DD40" s="49">
        <f t="shared" si="402"/>
        <v>0</v>
      </c>
      <c r="DE40" s="48"/>
      <c r="DF40" s="49">
        <f t="shared" ref="DF40:DG40" si="403">DF41+DF42+DF43</f>
        <v>0</v>
      </c>
      <c r="DG40" s="49">
        <f t="shared" si="403"/>
        <v>0</v>
      </c>
      <c r="DH40" s="48"/>
      <c r="DI40" s="49">
        <f t="shared" ref="DI40:DJ40" si="404">DI41+DI42+DI43</f>
        <v>0</v>
      </c>
      <c r="DJ40" s="49">
        <f t="shared" si="404"/>
        <v>0</v>
      </c>
      <c r="DK40" s="48"/>
      <c r="DL40" s="49">
        <f t="shared" ref="DL40:DM40" si="405">DL41+DL42+DL43</f>
        <v>0</v>
      </c>
      <c r="DM40" s="49">
        <f t="shared" si="405"/>
        <v>0</v>
      </c>
      <c r="DN40" s="48"/>
      <c r="DO40" s="49">
        <f t="shared" ref="DO40:DP40" si="406">DO41+DO42+DO43</f>
        <v>0</v>
      </c>
      <c r="DP40" s="49">
        <f t="shared" si="406"/>
        <v>0</v>
      </c>
      <c r="DQ40" s="48"/>
      <c r="DR40" s="49">
        <f t="shared" ref="DR40:DS40" si="407">DR41+DR42+DR43</f>
        <v>0</v>
      </c>
      <c r="DS40" s="49">
        <f t="shared" si="407"/>
        <v>0</v>
      </c>
      <c r="DT40" s="48"/>
      <c r="DU40" s="49">
        <f t="shared" ref="DU40:DV40" si="408">DU41+DU42+DU43</f>
        <v>1206.5999999999999</v>
      </c>
      <c r="DV40" s="49">
        <f t="shared" si="408"/>
        <v>1206.5999999999999</v>
      </c>
      <c r="DW40" s="48">
        <f>DV40/DU40*100</f>
        <v>100</v>
      </c>
      <c r="DX40" s="49">
        <f t="shared" ref="DX40:DY40" si="409">DX41+DX42+DX43</f>
        <v>142.55199999999999</v>
      </c>
      <c r="DY40" s="49">
        <f t="shared" si="409"/>
        <v>0</v>
      </c>
      <c r="DZ40" s="48"/>
      <c r="EA40" s="49">
        <f t="shared" ref="EA40:EB40" si="410">EA41+EA42+EA43</f>
        <v>0</v>
      </c>
      <c r="EB40" s="49">
        <f t="shared" si="410"/>
        <v>0</v>
      </c>
      <c r="EC40" s="48"/>
      <c r="ED40" s="49">
        <f t="shared" ref="ED40:EE40" si="411">ED41+ED42+ED43</f>
        <v>0</v>
      </c>
      <c r="EE40" s="49">
        <f t="shared" si="411"/>
        <v>0</v>
      </c>
      <c r="EF40" s="48"/>
      <c r="EG40" s="49">
        <f t="shared" ref="EG40:EH40" si="412">EG41+EG42+EG43</f>
        <v>170</v>
      </c>
      <c r="EH40" s="49">
        <f t="shared" si="412"/>
        <v>170</v>
      </c>
      <c r="EI40" s="48">
        <f t="shared" ref="EI40:EI41" si="413">EH40/EG40*100</f>
        <v>100</v>
      </c>
      <c r="EJ40" s="49">
        <f t="shared" ref="EJ40:EK40" si="414">EJ41+EJ42+EJ43</f>
        <v>100</v>
      </c>
      <c r="EK40" s="49">
        <f t="shared" si="414"/>
        <v>100</v>
      </c>
      <c r="EL40" s="48">
        <f t="shared" ref="EL40:EL41" si="415">EK40/EJ40*100</f>
        <v>100</v>
      </c>
      <c r="EM40" s="49">
        <f t="shared" ref="EM40:EN40" si="416">EM41+EM42+EM43</f>
        <v>0</v>
      </c>
      <c r="EN40" s="49">
        <f t="shared" si="416"/>
        <v>0</v>
      </c>
      <c r="EO40" s="48"/>
      <c r="EP40" s="49">
        <f t="shared" ref="EP40:EQ40" si="417">EP41+EP42+EP43</f>
        <v>0</v>
      </c>
      <c r="EQ40" s="49">
        <f t="shared" si="417"/>
        <v>0</v>
      </c>
      <c r="ER40" s="48"/>
      <c r="ES40" s="49">
        <f t="shared" ref="ES40:ET40" si="418">ES41+ES42+ES43</f>
        <v>0</v>
      </c>
      <c r="ET40" s="49">
        <f t="shared" si="418"/>
        <v>0</v>
      </c>
      <c r="EU40" s="48"/>
      <c r="EV40" s="49">
        <f t="shared" ref="EV40:EW40" si="419">EV41+EV42+EV43</f>
        <v>0</v>
      </c>
      <c r="EW40" s="49">
        <f t="shared" si="419"/>
        <v>0</v>
      </c>
      <c r="EX40" s="48"/>
      <c r="EY40" s="49">
        <f t="shared" ref="EY40:EZ40" si="420">EY41+EY42+EY43</f>
        <v>0</v>
      </c>
      <c r="EZ40" s="49">
        <f t="shared" si="420"/>
        <v>0</v>
      </c>
      <c r="FA40" s="48"/>
      <c r="FB40" s="49">
        <f t="shared" ref="FB40:FC40" si="421">FB41+FB42+FB43</f>
        <v>0</v>
      </c>
      <c r="FC40" s="49">
        <f t="shared" si="421"/>
        <v>0</v>
      </c>
      <c r="FD40" s="48"/>
      <c r="FE40" s="49">
        <f t="shared" ref="FE40:FF40" si="422">FE41+FE42+FE43</f>
        <v>0</v>
      </c>
      <c r="FF40" s="49">
        <f t="shared" si="422"/>
        <v>0</v>
      </c>
      <c r="FG40" s="48"/>
      <c r="FH40" s="49">
        <f t="shared" ref="FH40:FI40" si="423">FH41+FH42+FH43</f>
        <v>0</v>
      </c>
      <c r="FI40" s="49">
        <f t="shared" si="423"/>
        <v>0</v>
      </c>
      <c r="FJ40" s="48"/>
      <c r="FK40" s="49"/>
      <c r="FL40" s="49"/>
      <c r="FM40" s="48"/>
      <c r="FN40" s="49">
        <f t="shared" ref="FN40:FO40" si="424">FN41+FN42+FN43</f>
        <v>0</v>
      </c>
      <c r="FO40" s="49">
        <f t="shared" si="424"/>
        <v>0</v>
      </c>
      <c r="FP40" s="48"/>
      <c r="FQ40" s="49"/>
      <c r="FR40" s="49"/>
      <c r="FS40" s="48"/>
      <c r="FT40" s="49"/>
      <c r="FU40" s="49"/>
      <c r="FV40" s="48"/>
      <c r="FW40" s="49">
        <f t="shared" ref="FW40:FX40" si="425">FW41+FW42+FW43</f>
        <v>158.6</v>
      </c>
      <c r="FX40" s="49">
        <f t="shared" si="425"/>
        <v>0</v>
      </c>
      <c r="FY40" s="48"/>
      <c r="FZ40" s="49"/>
      <c r="GA40" s="49"/>
      <c r="GB40" s="48"/>
      <c r="GC40" s="49"/>
      <c r="GD40" s="49"/>
      <c r="GE40" s="48"/>
      <c r="GF40" s="49"/>
      <c r="GG40" s="49"/>
      <c r="GH40" s="48"/>
      <c r="GI40" s="49"/>
      <c r="GJ40" s="49"/>
      <c r="GK40" s="48"/>
      <c r="GL40" s="49"/>
      <c r="GM40" s="49"/>
      <c r="GN40" s="48"/>
    </row>
    <row r="41" spans="1:196" ht="31.5" x14ac:dyDescent="0.25">
      <c r="A41" s="25" t="s">
        <v>228</v>
      </c>
      <c r="B41" s="50">
        <f t="shared" si="102"/>
        <v>8800.652</v>
      </c>
      <c r="C41" s="50">
        <f t="shared" si="103"/>
        <v>8096.2310799999996</v>
      </c>
      <c r="D41" s="46">
        <f t="shared" si="34"/>
        <v>91.995809855906131</v>
      </c>
      <c r="E41" s="46"/>
      <c r="F41" s="46"/>
      <c r="G41" s="46"/>
      <c r="H41" s="46"/>
      <c r="I41" s="46"/>
      <c r="J41" s="42"/>
      <c r="K41" s="46">
        <v>744.7</v>
      </c>
      <c r="L41" s="46">
        <v>744.7</v>
      </c>
      <c r="M41" s="42">
        <f t="shared" si="216"/>
        <v>100</v>
      </c>
      <c r="N41" s="46">
        <v>330</v>
      </c>
      <c r="O41" s="46">
        <v>330</v>
      </c>
      <c r="P41" s="42">
        <f t="shared" si="94"/>
        <v>100</v>
      </c>
      <c r="Q41" s="204">
        <v>1001</v>
      </c>
      <c r="R41" s="204">
        <v>995</v>
      </c>
      <c r="S41" s="42">
        <f t="shared" si="370"/>
        <v>99.400599400599404</v>
      </c>
      <c r="T41" s="203">
        <v>320</v>
      </c>
      <c r="U41" s="203">
        <v>320</v>
      </c>
      <c r="V41" s="42">
        <f t="shared" si="373"/>
        <v>100</v>
      </c>
      <c r="W41" s="203">
        <v>139</v>
      </c>
      <c r="X41" s="203">
        <v>111</v>
      </c>
      <c r="Y41" s="42">
        <f t="shared" si="376"/>
        <v>79.856115107913666</v>
      </c>
      <c r="Z41" s="46"/>
      <c r="AA41" s="46"/>
      <c r="AB41" s="42"/>
      <c r="AC41" s="46"/>
      <c r="AD41" s="46"/>
      <c r="AE41" s="42"/>
      <c r="AF41" s="46"/>
      <c r="AG41" s="46"/>
      <c r="AH41" s="42"/>
      <c r="AI41" s="203">
        <v>1000</v>
      </c>
      <c r="AJ41" s="203">
        <v>1000</v>
      </c>
      <c r="AK41" s="42">
        <f t="shared" si="380"/>
        <v>100</v>
      </c>
      <c r="AL41" s="203"/>
      <c r="AM41" s="203"/>
      <c r="AN41" s="42"/>
      <c r="AO41" s="203"/>
      <c r="AP41" s="203"/>
      <c r="AQ41" s="42"/>
      <c r="AR41" s="203"/>
      <c r="AS41" s="295"/>
      <c r="AT41" s="42"/>
      <c r="AU41" s="203"/>
      <c r="AV41" s="203"/>
      <c r="AW41" s="42"/>
      <c r="AX41" s="203">
        <v>100</v>
      </c>
      <c r="AY41" s="203">
        <v>100</v>
      </c>
      <c r="AZ41" s="203">
        <f t="shared" si="52"/>
        <v>100</v>
      </c>
      <c r="BA41" s="203"/>
      <c r="BB41" s="203"/>
      <c r="BC41" s="42"/>
      <c r="BD41" s="203"/>
      <c r="BE41" s="203"/>
      <c r="BF41" s="42"/>
      <c r="BG41" s="203"/>
      <c r="BH41" s="203"/>
      <c r="BI41" s="42"/>
      <c r="BJ41" s="203">
        <v>1788.2</v>
      </c>
      <c r="BK41" s="203">
        <v>1418.9310800000001</v>
      </c>
      <c r="BL41" s="42">
        <f t="shared" si="387"/>
        <v>79.349685717481265</v>
      </c>
      <c r="BM41" s="203"/>
      <c r="BN41" s="203"/>
      <c r="BO41" s="42"/>
      <c r="BP41" s="203"/>
      <c r="BQ41" s="203"/>
      <c r="BR41" s="42"/>
      <c r="BS41" s="203"/>
      <c r="BT41" s="203"/>
      <c r="BU41" s="42"/>
      <c r="BV41" s="203"/>
      <c r="BW41" s="203"/>
      <c r="BX41" s="42"/>
      <c r="BY41" s="203"/>
      <c r="BZ41" s="203"/>
      <c r="CA41" s="42"/>
      <c r="CB41" s="203">
        <v>1600</v>
      </c>
      <c r="CC41" s="203">
        <v>1600</v>
      </c>
      <c r="CD41" s="42">
        <f t="shared" si="393"/>
        <v>100</v>
      </c>
      <c r="CE41" s="203"/>
      <c r="CF41" s="203"/>
      <c r="CG41" s="42"/>
      <c r="CH41" s="203"/>
      <c r="CI41" s="203"/>
      <c r="CJ41" s="42"/>
      <c r="CK41" s="203"/>
      <c r="CL41" s="203"/>
      <c r="CM41" s="42"/>
      <c r="CN41" s="203"/>
      <c r="CO41" s="203"/>
      <c r="CP41" s="42"/>
      <c r="CQ41" s="203"/>
      <c r="CR41" s="203"/>
      <c r="CS41" s="42"/>
      <c r="CT41" s="203"/>
      <c r="CU41" s="203"/>
      <c r="CV41" s="42"/>
      <c r="CW41" s="203"/>
      <c r="CX41" s="203"/>
      <c r="CY41" s="203"/>
      <c r="CZ41" s="203"/>
      <c r="DA41" s="203"/>
      <c r="DB41" s="42"/>
      <c r="DC41" s="203"/>
      <c r="DD41" s="203"/>
      <c r="DE41" s="42"/>
      <c r="DF41" s="203"/>
      <c r="DG41" s="203"/>
      <c r="DH41" s="42"/>
      <c r="DI41" s="203"/>
      <c r="DJ41" s="203"/>
      <c r="DK41" s="42"/>
      <c r="DL41" s="203"/>
      <c r="DM41" s="203"/>
      <c r="DN41" s="42"/>
      <c r="DO41" s="203"/>
      <c r="DP41" s="203"/>
      <c r="DQ41" s="42"/>
      <c r="DR41" s="203"/>
      <c r="DS41" s="203"/>
      <c r="DT41" s="42"/>
      <c r="DU41" s="203">
        <v>1206.5999999999999</v>
      </c>
      <c r="DV41" s="203">
        <v>1206.5999999999999</v>
      </c>
      <c r="DW41" s="42">
        <f>DV41/DU41*100</f>
        <v>100</v>
      </c>
      <c r="DX41" s="203">
        <v>142.55199999999999</v>
      </c>
      <c r="DY41" s="203"/>
      <c r="DZ41" s="42"/>
      <c r="EA41" s="203"/>
      <c r="EB41" s="203"/>
      <c r="EC41" s="42"/>
      <c r="ED41" s="203"/>
      <c r="EE41" s="203"/>
      <c r="EF41" s="42"/>
      <c r="EG41" s="203">
        <v>170</v>
      </c>
      <c r="EH41" s="203">
        <v>170</v>
      </c>
      <c r="EI41" s="42">
        <f t="shared" si="413"/>
        <v>100</v>
      </c>
      <c r="EJ41" s="203">
        <v>100</v>
      </c>
      <c r="EK41" s="203">
        <v>100</v>
      </c>
      <c r="EL41" s="42">
        <f t="shared" si="415"/>
        <v>100</v>
      </c>
      <c r="EM41" s="203"/>
      <c r="EN41" s="203"/>
      <c r="EO41" s="42"/>
      <c r="EP41" s="203"/>
      <c r="EQ41" s="203"/>
      <c r="ER41" s="42"/>
      <c r="ES41" s="203"/>
      <c r="ET41" s="203"/>
      <c r="EU41" s="42"/>
      <c r="EV41" s="203"/>
      <c r="EW41" s="203"/>
      <c r="EX41" s="42"/>
      <c r="EY41" s="203"/>
      <c r="EZ41" s="203"/>
      <c r="FA41" s="42"/>
      <c r="FB41" s="203"/>
      <c r="FC41" s="203"/>
      <c r="FD41" s="42"/>
      <c r="FE41" s="203"/>
      <c r="FF41" s="203"/>
      <c r="FG41" s="42"/>
      <c r="FH41" s="203"/>
      <c r="FI41" s="203"/>
      <c r="FJ41" s="42"/>
      <c r="FK41" s="203"/>
      <c r="FL41" s="203"/>
      <c r="FM41" s="42"/>
      <c r="FN41" s="203"/>
      <c r="FO41" s="203"/>
      <c r="FP41" s="42"/>
      <c r="FQ41" s="203"/>
      <c r="FR41" s="203"/>
      <c r="FS41" s="42"/>
      <c r="FT41" s="203"/>
      <c r="FU41" s="203"/>
      <c r="FV41" s="42"/>
      <c r="FW41" s="203">
        <v>158.6</v>
      </c>
      <c r="FX41" s="203"/>
      <c r="FY41" s="42"/>
      <c r="FZ41" s="203"/>
      <c r="GA41" s="203"/>
      <c r="GB41" s="42"/>
      <c r="GC41" s="203"/>
      <c r="GD41" s="203"/>
      <c r="GE41" s="42"/>
      <c r="GF41" s="203"/>
      <c r="GG41" s="203"/>
      <c r="GH41" s="42"/>
      <c r="GI41" s="203"/>
      <c r="GJ41" s="203"/>
      <c r="GK41" s="42"/>
      <c r="GL41" s="203"/>
      <c r="GM41" s="203"/>
      <c r="GN41" s="42"/>
    </row>
    <row r="42" spans="1:196" ht="15.75" x14ac:dyDescent="0.25">
      <c r="A42" s="25" t="s">
        <v>226</v>
      </c>
      <c r="B42" s="50">
        <f t="shared" si="102"/>
        <v>0</v>
      </c>
      <c r="C42" s="50">
        <f t="shared" si="103"/>
        <v>0</v>
      </c>
      <c r="D42" s="46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42"/>
      <c r="Q42" s="134"/>
      <c r="R42" s="134"/>
      <c r="S42" s="42"/>
      <c r="T42" s="134"/>
      <c r="U42" s="134"/>
      <c r="V42" s="42"/>
      <c r="W42" s="134"/>
      <c r="X42" s="134"/>
      <c r="Y42" s="42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42"/>
      <c r="AL42" s="134"/>
      <c r="AM42" s="134"/>
      <c r="AN42" s="42"/>
      <c r="AO42" s="134"/>
      <c r="AP42" s="134"/>
      <c r="AQ42" s="42"/>
      <c r="AR42" s="50"/>
      <c r="AS42" s="134"/>
      <c r="AT42" s="42"/>
      <c r="AU42" s="134"/>
      <c r="AV42" s="134"/>
      <c r="AW42" s="42"/>
      <c r="AX42" s="134"/>
      <c r="AY42" s="134"/>
      <c r="AZ42" s="203"/>
      <c r="BA42" s="134"/>
      <c r="BB42" s="134"/>
      <c r="BC42" s="42"/>
      <c r="BD42" s="134"/>
      <c r="BE42" s="134"/>
      <c r="BF42" s="42"/>
      <c r="BG42" s="134"/>
      <c r="BH42" s="134"/>
      <c r="BI42" s="42"/>
      <c r="BJ42" s="134"/>
      <c r="BK42" s="134"/>
      <c r="BL42" s="42"/>
      <c r="BM42" s="134"/>
      <c r="BN42" s="134"/>
      <c r="BO42" s="42"/>
      <c r="BP42" s="134"/>
      <c r="BQ42" s="134"/>
      <c r="BR42" s="42"/>
      <c r="BS42" s="134"/>
      <c r="BT42" s="134"/>
      <c r="BU42" s="42"/>
      <c r="BV42" s="134"/>
      <c r="BW42" s="134"/>
      <c r="BX42" s="42"/>
      <c r="BY42" s="134"/>
      <c r="BZ42" s="134"/>
      <c r="CA42" s="42"/>
      <c r="CB42" s="134"/>
      <c r="CC42" s="134"/>
      <c r="CD42" s="42"/>
      <c r="CE42" s="134"/>
      <c r="CF42" s="134"/>
      <c r="CG42" s="42"/>
      <c r="CH42" s="134"/>
      <c r="CI42" s="134"/>
      <c r="CJ42" s="42"/>
      <c r="CK42" s="134"/>
      <c r="CL42" s="134"/>
      <c r="CM42" s="42"/>
      <c r="CN42" s="134"/>
      <c r="CO42" s="134"/>
      <c r="CP42" s="42"/>
      <c r="CQ42" s="134"/>
      <c r="CR42" s="134"/>
      <c r="CS42" s="42"/>
      <c r="CT42" s="134"/>
      <c r="CU42" s="134"/>
      <c r="CV42" s="42"/>
      <c r="CW42" s="134"/>
      <c r="CX42" s="134"/>
      <c r="CY42" s="203"/>
      <c r="CZ42" s="134"/>
      <c r="DA42" s="134"/>
      <c r="DB42" s="42"/>
      <c r="DC42" s="134"/>
      <c r="DD42" s="134"/>
      <c r="DE42" s="42"/>
      <c r="DF42" s="134"/>
      <c r="DG42" s="134"/>
      <c r="DH42" s="42"/>
      <c r="DI42" s="134"/>
      <c r="DJ42" s="134"/>
      <c r="DK42" s="42"/>
      <c r="DL42" s="134"/>
      <c r="DM42" s="134"/>
      <c r="DN42" s="42"/>
      <c r="DO42" s="134"/>
      <c r="DP42" s="134"/>
      <c r="DQ42" s="42"/>
      <c r="DR42" s="134"/>
      <c r="DS42" s="134"/>
      <c r="DT42" s="42"/>
      <c r="DU42" s="134"/>
      <c r="DV42" s="134"/>
      <c r="DW42" s="42"/>
      <c r="DX42" s="134"/>
      <c r="DY42" s="134"/>
      <c r="DZ42" s="42"/>
      <c r="EA42" s="134"/>
      <c r="EB42" s="134"/>
      <c r="EC42" s="42"/>
      <c r="ED42" s="134"/>
      <c r="EE42" s="134"/>
      <c r="EF42" s="42"/>
      <c r="EG42" s="134"/>
      <c r="EH42" s="134"/>
      <c r="EI42" s="42"/>
      <c r="EJ42" s="134"/>
      <c r="EK42" s="134"/>
      <c r="EL42" s="42"/>
      <c r="EM42" s="134"/>
      <c r="EN42" s="134"/>
      <c r="EO42" s="42"/>
      <c r="EP42" s="134"/>
      <c r="EQ42" s="134"/>
      <c r="ER42" s="42"/>
      <c r="ES42" s="134"/>
      <c r="ET42" s="134"/>
      <c r="EU42" s="42"/>
      <c r="EV42" s="134"/>
      <c r="EW42" s="134"/>
      <c r="EX42" s="42"/>
      <c r="EY42" s="134"/>
      <c r="EZ42" s="134"/>
      <c r="FA42" s="42"/>
      <c r="FB42" s="134"/>
      <c r="FC42" s="134"/>
      <c r="FD42" s="42"/>
      <c r="FE42" s="134"/>
      <c r="FF42" s="134"/>
      <c r="FG42" s="42"/>
      <c r="FH42" s="134"/>
      <c r="FI42" s="134"/>
      <c r="FJ42" s="42"/>
      <c r="FK42" s="134"/>
      <c r="FL42" s="134"/>
      <c r="FM42" s="42"/>
      <c r="FN42" s="134"/>
      <c r="FO42" s="134"/>
      <c r="FP42" s="42"/>
      <c r="FQ42" s="134"/>
      <c r="FR42" s="134"/>
      <c r="FS42" s="42"/>
      <c r="FT42" s="134"/>
      <c r="FU42" s="134"/>
      <c r="FV42" s="42"/>
      <c r="FW42" s="134"/>
      <c r="FX42" s="134"/>
      <c r="FY42" s="42"/>
      <c r="FZ42" s="134"/>
      <c r="GA42" s="134"/>
      <c r="GB42" s="42"/>
      <c r="GC42" s="134"/>
      <c r="GD42" s="134"/>
      <c r="GE42" s="42"/>
      <c r="GF42" s="134"/>
      <c r="GG42" s="134"/>
      <c r="GH42" s="42"/>
      <c r="GI42" s="134"/>
      <c r="GJ42" s="134"/>
      <c r="GK42" s="42"/>
      <c r="GL42" s="134"/>
      <c r="GM42" s="134"/>
      <c r="GN42" s="42"/>
    </row>
    <row r="43" spans="1:196" ht="15.75" x14ac:dyDescent="0.25">
      <c r="A43" s="25" t="s">
        <v>227</v>
      </c>
      <c r="B43" s="50">
        <f t="shared" si="102"/>
        <v>0</v>
      </c>
      <c r="C43" s="50">
        <f t="shared" si="103"/>
        <v>0</v>
      </c>
      <c r="D43" s="50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42"/>
      <c r="Q43" s="134"/>
      <c r="R43" s="134"/>
      <c r="S43" s="42"/>
      <c r="T43" s="134"/>
      <c r="U43" s="134"/>
      <c r="V43" s="42"/>
      <c r="W43" s="134"/>
      <c r="X43" s="134"/>
      <c r="Y43" s="42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42"/>
      <c r="AL43" s="134"/>
      <c r="AM43" s="134"/>
      <c r="AN43" s="42"/>
      <c r="AO43" s="134"/>
      <c r="AP43" s="134"/>
      <c r="AQ43" s="42"/>
      <c r="AR43" s="134"/>
      <c r="AS43" s="134"/>
      <c r="AT43" s="42"/>
      <c r="AU43" s="134"/>
      <c r="AV43" s="134"/>
      <c r="AW43" s="42"/>
      <c r="AX43" s="134"/>
      <c r="AY43" s="134"/>
      <c r="AZ43" s="203"/>
      <c r="BA43" s="134"/>
      <c r="BB43" s="134"/>
      <c r="BC43" s="42"/>
      <c r="BD43" s="134"/>
      <c r="BE43" s="134"/>
      <c r="BF43" s="42"/>
      <c r="BG43" s="134"/>
      <c r="BH43" s="134"/>
      <c r="BI43" s="42"/>
      <c r="BJ43" s="134"/>
      <c r="BK43" s="134"/>
      <c r="BL43" s="42"/>
      <c r="BM43" s="134"/>
      <c r="BN43" s="134"/>
      <c r="BO43" s="42"/>
      <c r="BP43" s="134"/>
      <c r="BQ43" s="134"/>
      <c r="BR43" s="42"/>
      <c r="BS43" s="134"/>
      <c r="BT43" s="134"/>
      <c r="BU43" s="42"/>
      <c r="BV43" s="134"/>
      <c r="BW43" s="134"/>
      <c r="BX43" s="42"/>
      <c r="BY43" s="134"/>
      <c r="BZ43" s="134"/>
      <c r="CA43" s="42"/>
      <c r="CB43" s="134"/>
      <c r="CC43" s="134"/>
      <c r="CD43" s="42"/>
      <c r="CE43" s="134"/>
      <c r="CF43" s="134"/>
      <c r="CG43" s="42"/>
      <c r="CH43" s="134"/>
      <c r="CI43" s="134"/>
      <c r="CJ43" s="42"/>
      <c r="CK43" s="134"/>
      <c r="CL43" s="134"/>
      <c r="CM43" s="42"/>
      <c r="CN43" s="134"/>
      <c r="CO43" s="134"/>
      <c r="CP43" s="42"/>
      <c r="CQ43" s="134"/>
      <c r="CR43" s="134"/>
      <c r="CS43" s="42"/>
      <c r="CT43" s="134"/>
      <c r="CU43" s="134"/>
      <c r="CV43" s="42"/>
      <c r="CW43" s="134"/>
      <c r="CX43" s="134"/>
      <c r="CY43" s="203"/>
      <c r="CZ43" s="134"/>
      <c r="DA43" s="134"/>
      <c r="DB43" s="42"/>
      <c r="DC43" s="134"/>
      <c r="DD43" s="134"/>
      <c r="DE43" s="42"/>
      <c r="DF43" s="134"/>
      <c r="DG43" s="134"/>
      <c r="DH43" s="42"/>
      <c r="DI43" s="134"/>
      <c r="DJ43" s="134"/>
      <c r="DK43" s="42"/>
      <c r="DL43" s="134"/>
      <c r="DM43" s="134"/>
      <c r="DN43" s="42"/>
      <c r="DO43" s="134"/>
      <c r="DP43" s="134"/>
      <c r="DQ43" s="42"/>
      <c r="DR43" s="134"/>
      <c r="DS43" s="134"/>
      <c r="DT43" s="42"/>
      <c r="DU43" s="134"/>
      <c r="DV43" s="134"/>
      <c r="DW43" s="42"/>
      <c r="DX43" s="134"/>
      <c r="DY43" s="134"/>
      <c r="DZ43" s="42"/>
      <c r="EA43" s="134"/>
      <c r="EB43" s="134"/>
      <c r="EC43" s="42"/>
      <c r="ED43" s="134"/>
      <c r="EE43" s="134"/>
      <c r="EF43" s="42"/>
      <c r="EG43" s="134"/>
      <c r="EH43" s="134"/>
      <c r="EI43" s="42"/>
      <c r="EJ43" s="134"/>
      <c r="EK43" s="134"/>
      <c r="EL43" s="42"/>
      <c r="EM43" s="134"/>
      <c r="EN43" s="134"/>
      <c r="EO43" s="42"/>
      <c r="EP43" s="134"/>
      <c r="EQ43" s="134"/>
      <c r="ER43" s="42"/>
      <c r="ES43" s="134"/>
      <c r="ET43" s="134"/>
      <c r="EU43" s="42"/>
      <c r="EV43" s="134"/>
      <c r="EW43" s="134"/>
      <c r="EX43" s="42"/>
      <c r="EY43" s="134"/>
      <c r="EZ43" s="134"/>
      <c r="FA43" s="42"/>
      <c r="FB43" s="134"/>
      <c r="FC43" s="134"/>
      <c r="FD43" s="42"/>
      <c r="FE43" s="134"/>
      <c r="FF43" s="134"/>
      <c r="FG43" s="42"/>
      <c r="FH43" s="134"/>
      <c r="FI43" s="134"/>
      <c r="FJ43" s="42"/>
      <c r="FK43" s="134"/>
      <c r="FL43" s="134"/>
      <c r="FM43" s="42"/>
      <c r="FN43" s="134"/>
      <c r="FO43" s="134"/>
      <c r="FP43" s="42"/>
      <c r="FQ43" s="134"/>
      <c r="FR43" s="134"/>
      <c r="FS43" s="42"/>
      <c r="FT43" s="134"/>
      <c r="FU43" s="134"/>
      <c r="FV43" s="42"/>
      <c r="FW43" s="134"/>
      <c r="FX43" s="134"/>
      <c r="FY43" s="42"/>
      <c r="FZ43" s="134"/>
      <c r="GA43" s="134"/>
      <c r="GB43" s="42"/>
      <c r="GC43" s="134"/>
      <c r="GD43" s="134"/>
      <c r="GE43" s="42"/>
      <c r="GF43" s="134"/>
      <c r="GG43" s="134"/>
      <c r="GH43" s="42"/>
      <c r="GI43" s="134"/>
      <c r="GJ43" s="134"/>
      <c r="GK43" s="42"/>
      <c r="GL43" s="134"/>
      <c r="GM43" s="134"/>
      <c r="GN43" s="42"/>
    </row>
    <row r="44" spans="1:196" s="52" customFormat="1" ht="31.5" x14ac:dyDescent="0.25">
      <c r="A44" s="195" t="s">
        <v>233</v>
      </c>
      <c r="B44" s="134">
        <f t="shared" si="102"/>
        <v>91279.56</v>
      </c>
      <c r="C44" s="134">
        <f t="shared" si="103"/>
        <v>23288.95622</v>
      </c>
      <c r="D44" s="49">
        <f t="shared" si="34"/>
        <v>25.51387870406036</v>
      </c>
      <c r="E44" s="49">
        <f t="shared" ref="E44:AD44" si="426">E45+E46+E47</f>
        <v>0</v>
      </c>
      <c r="F44" s="49">
        <f t="shared" ref="F44" si="427">F45+F46+F47</f>
        <v>0</v>
      </c>
      <c r="G44" s="49">
        <f t="shared" si="426"/>
        <v>0</v>
      </c>
      <c r="H44" s="49">
        <f t="shared" si="426"/>
        <v>0</v>
      </c>
      <c r="I44" s="49">
        <f t="shared" si="426"/>
        <v>0</v>
      </c>
      <c r="J44" s="134"/>
      <c r="K44" s="49">
        <f t="shared" si="426"/>
        <v>1063.7</v>
      </c>
      <c r="L44" s="49">
        <f t="shared" ref="L44" si="428">L45+L46+L47</f>
        <v>704.93229000000008</v>
      </c>
      <c r="M44" s="48">
        <f t="shared" si="216"/>
        <v>66.271720409890008</v>
      </c>
      <c r="N44" s="49">
        <f t="shared" si="426"/>
        <v>2703</v>
      </c>
      <c r="O44" s="49">
        <f t="shared" si="426"/>
        <v>2352.9423299999999</v>
      </c>
      <c r="P44" s="48">
        <f t="shared" si="94"/>
        <v>87.049290788013309</v>
      </c>
      <c r="Q44" s="49">
        <f t="shared" ref="Q44:R44" si="429">Q45+Q46+Q47</f>
        <v>8174</v>
      </c>
      <c r="R44" s="49">
        <f t="shared" si="429"/>
        <v>7557.2</v>
      </c>
      <c r="S44" s="48">
        <f t="shared" ref="S44:S45" si="430">R44/Q44*100</f>
        <v>92.45412282848055</v>
      </c>
      <c r="T44" s="49">
        <f t="shared" ref="T44" si="431">T45+T46+T47</f>
        <v>1280</v>
      </c>
      <c r="U44" s="49">
        <f t="shared" ref="U44" si="432">U45+U46+U47</f>
        <v>1164.8</v>
      </c>
      <c r="V44" s="48">
        <f t="shared" ref="V44:V45" si="433">U44/T44*100</f>
        <v>90.999999999999986</v>
      </c>
      <c r="W44" s="49">
        <f t="shared" ref="W44" si="434">W45+W46+W47</f>
        <v>0</v>
      </c>
      <c r="X44" s="49">
        <f t="shared" ref="X44" si="435">X45+X46+X47</f>
        <v>0</v>
      </c>
      <c r="Y44" s="48"/>
      <c r="Z44" s="49">
        <f t="shared" si="426"/>
        <v>0</v>
      </c>
      <c r="AA44" s="49">
        <f t="shared" ref="AA44" si="436">AA45+AA46+AA47</f>
        <v>0</v>
      </c>
      <c r="AB44" s="49">
        <f t="shared" si="426"/>
        <v>0</v>
      </c>
      <c r="AC44" s="49">
        <f t="shared" si="426"/>
        <v>0</v>
      </c>
      <c r="AD44" s="49">
        <f t="shared" si="426"/>
        <v>0</v>
      </c>
      <c r="AE44" s="49">
        <f t="shared" ref="AE44:AG44" si="437">AE45+AE46+AE47</f>
        <v>0</v>
      </c>
      <c r="AF44" s="49">
        <f t="shared" si="437"/>
        <v>0</v>
      </c>
      <c r="AG44" s="49">
        <f t="shared" si="437"/>
        <v>0</v>
      </c>
      <c r="AH44" s="48"/>
      <c r="AI44" s="49">
        <f t="shared" ref="AI44:AJ44" si="438">AI45+AI46+AI47</f>
        <v>3000</v>
      </c>
      <c r="AJ44" s="49">
        <f t="shared" si="438"/>
        <v>3000</v>
      </c>
      <c r="AK44" s="48">
        <f t="shared" ref="AK44:AK45" si="439">AJ44/AI44*100</f>
        <v>100</v>
      </c>
      <c r="AL44" s="49">
        <f t="shared" ref="AL44:AM44" si="440">AL45+AL46+AL47</f>
        <v>0</v>
      </c>
      <c r="AM44" s="49">
        <f t="shared" si="440"/>
        <v>0</v>
      </c>
      <c r="AN44" s="48"/>
      <c r="AO44" s="49">
        <f t="shared" ref="AO44:AP44" si="441">AO45+AO46+AO47</f>
        <v>0</v>
      </c>
      <c r="AP44" s="49">
        <f t="shared" si="441"/>
        <v>0</v>
      </c>
      <c r="AQ44" s="48"/>
      <c r="AR44" s="49">
        <f t="shared" ref="AR44:AS44" si="442">AR45+AR46+AR47</f>
        <v>0</v>
      </c>
      <c r="AS44" s="49">
        <f t="shared" si="442"/>
        <v>0</v>
      </c>
      <c r="AT44" s="48"/>
      <c r="AU44" s="49">
        <f t="shared" ref="AU44:AV44" si="443">AU45+AU46+AU47</f>
        <v>0</v>
      </c>
      <c r="AV44" s="49">
        <f t="shared" si="443"/>
        <v>0</v>
      </c>
      <c r="AW44" s="48"/>
      <c r="AX44" s="49">
        <f t="shared" ref="AX44:AY44" si="444">AX45+AX46+AX47</f>
        <v>100</v>
      </c>
      <c r="AY44" s="49">
        <f t="shared" si="444"/>
        <v>100</v>
      </c>
      <c r="AZ44" s="293">
        <f t="shared" si="52"/>
        <v>100</v>
      </c>
      <c r="BA44" s="49"/>
      <c r="BB44" s="49"/>
      <c r="BC44" s="48"/>
      <c r="BD44" s="49"/>
      <c r="BE44" s="49"/>
      <c r="BF44" s="48"/>
      <c r="BG44" s="49"/>
      <c r="BH44" s="49"/>
      <c r="BI44" s="48"/>
      <c r="BJ44" s="49">
        <f t="shared" ref="BJ44:BK44" si="445">BJ45+BJ46+BJ47</f>
        <v>6642</v>
      </c>
      <c r="BK44" s="49">
        <f t="shared" si="445"/>
        <v>4133.9515899999997</v>
      </c>
      <c r="BL44" s="48">
        <f t="shared" ref="BL44:BL45" si="446">BK44/BJ44*100</f>
        <v>62.239560222824444</v>
      </c>
      <c r="BM44" s="49"/>
      <c r="BN44" s="49"/>
      <c r="BO44" s="48"/>
      <c r="BP44" s="49">
        <f>BP45+BP46+BP47+BP48</f>
        <v>100</v>
      </c>
      <c r="BQ44" s="49">
        <f>BQ45+BQ46+BQ47+BQ48</f>
        <v>100</v>
      </c>
      <c r="BR44" s="48">
        <f t="shared" ref="BR44" si="447">BQ44/BP44*100</f>
        <v>100</v>
      </c>
      <c r="BS44" s="49">
        <f t="shared" ref="BS44:BT44" si="448">BS45+BS46+BS47</f>
        <v>0</v>
      </c>
      <c r="BT44" s="49">
        <f t="shared" si="448"/>
        <v>0</v>
      </c>
      <c r="BU44" s="48"/>
      <c r="BV44" s="49">
        <f t="shared" ref="BV44:BW44" si="449">BV45+BV46+BV47</f>
        <v>0</v>
      </c>
      <c r="BW44" s="49">
        <f t="shared" si="449"/>
        <v>0</v>
      </c>
      <c r="BX44" s="48"/>
      <c r="BY44" s="49">
        <f t="shared" ref="BY44:BZ44" si="450">BY45+BY46+BY47</f>
        <v>0</v>
      </c>
      <c r="BZ44" s="49">
        <f t="shared" si="450"/>
        <v>0</v>
      </c>
      <c r="CA44" s="48"/>
      <c r="CB44" s="49">
        <f t="shared" ref="CB44:CC44" si="451">CB45+CB46+CB47</f>
        <v>4027.5</v>
      </c>
      <c r="CC44" s="49">
        <f t="shared" si="451"/>
        <v>3475.1300100000003</v>
      </c>
      <c r="CD44" s="48">
        <f t="shared" ref="CD44:CD45" si="452">CC44/CB44*100</f>
        <v>86.285040595903169</v>
      </c>
      <c r="CE44" s="49">
        <f t="shared" ref="CE44:CF44" si="453">CE45+CE46+CE47</f>
        <v>0</v>
      </c>
      <c r="CF44" s="49">
        <f t="shared" si="453"/>
        <v>0</v>
      </c>
      <c r="CG44" s="48"/>
      <c r="CH44" s="49">
        <f t="shared" ref="CH44:CI44" si="454">CH45+CH46+CH47</f>
        <v>0</v>
      </c>
      <c r="CI44" s="49">
        <f t="shared" si="454"/>
        <v>0</v>
      </c>
      <c r="CJ44" s="48"/>
      <c r="CK44" s="49">
        <f t="shared" ref="CK44:CL44" si="455">CK45+CK46+CK47</f>
        <v>0</v>
      </c>
      <c r="CL44" s="49">
        <f t="shared" si="455"/>
        <v>0</v>
      </c>
      <c r="CM44" s="48"/>
      <c r="CN44" s="49">
        <f t="shared" ref="CN44:CO44" si="456">CN45+CN46+CN47</f>
        <v>0</v>
      </c>
      <c r="CO44" s="49">
        <f t="shared" si="456"/>
        <v>0</v>
      </c>
      <c r="CP44" s="48"/>
      <c r="CQ44" s="49">
        <f t="shared" ref="CQ44:CR44" si="457">CQ45+CQ46+CQ47</f>
        <v>0</v>
      </c>
      <c r="CR44" s="49">
        <f t="shared" si="457"/>
        <v>0</v>
      </c>
      <c r="CS44" s="48"/>
      <c r="CT44" s="49">
        <f t="shared" ref="CT44:CU44" si="458">CT45+CT46+CT47</f>
        <v>0</v>
      </c>
      <c r="CU44" s="49">
        <f t="shared" si="458"/>
        <v>0</v>
      </c>
      <c r="CV44" s="48"/>
      <c r="CW44" s="49">
        <f t="shared" ref="CW44:CX44" si="459">CW45+CW46+CW47</f>
        <v>0</v>
      </c>
      <c r="CX44" s="49">
        <f t="shared" si="459"/>
        <v>0</v>
      </c>
      <c r="CY44" s="293"/>
      <c r="CZ44" s="49">
        <f t="shared" ref="CZ44:DA44" si="460">CZ45+CZ46+CZ47</f>
        <v>0</v>
      </c>
      <c r="DA44" s="49">
        <f t="shared" si="460"/>
        <v>0</v>
      </c>
      <c r="DB44" s="48"/>
      <c r="DC44" s="49">
        <f t="shared" ref="DC44:DD44" si="461">DC45+DC46+DC47</f>
        <v>0</v>
      </c>
      <c r="DD44" s="49">
        <f t="shared" si="461"/>
        <v>0</v>
      </c>
      <c r="DE44" s="48"/>
      <c r="DF44" s="49">
        <f t="shared" ref="DF44:DG44" si="462">DF45+DF46+DF47</f>
        <v>0</v>
      </c>
      <c r="DG44" s="49">
        <f t="shared" si="462"/>
        <v>0</v>
      </c>
      <c r="DH44" s="48"/>
      <c r="DI44" s="49">
        <f t="shared" ref="DI44:DJ44" si="463">DI45+DI46+DI47</f>
        <v>0</v>
      </c>
      <c r="DJ44" s="49">
        <f t="shared" si="463"/>
        <v>0</v>
      </c>
      <c r="DK44" s="48"/>
      <c r="DL44" s="49">
        <f t="shared" ref="DL44:DM44" si="464">DL45+DL46+DL47</f>
        <v>0</v>
      </c>
      <c r="DM44" s="49">
        <f t="shared" si="464"/>
        <v>0</v>
      </c>
      <c r="DN44" s="48"/>
      <c r="DO44" s="49">
        <f t="shared" ref="DO44:DP44" si="465">DO45+DO46+DO47</f>
        <v>0</v>
      </c>
      <c r="DP44" s="49">
        <f t="shared" si="465"/>
        <v>0</v>
      </c>
      <c r="DQ44" s="48"/>
      <c r="DR44" s="49">
        <f t="shared" ref="DR44:DS44" si="466">DR45+DR46+DR47</f>
        <v>0</v>
      </c>
      <c r="DS44" s="49">
        <f t="shared" si="466"/>
        <v>0</v>
      </c>
      <c r="DT44" s="48"/>
      <c r="DU44" s="49">
        <f t="shared" ref="DU44:DV44" si="467">DU45+DU46+DU47</f>
        <v>0</v>
      </c>
      <c r="DV44" s="49">
        <f t="shared" si="467"/>
        <v>0</v>
      </c>
      <c r="DW44" s="48"/>
      <c r="DX44" s="49">
        <f t="shared" ref="DX44:DY44" si="468">DX45+DX46+DX47</f>
        <v>1330.76</v>
      </c>
      <c r="DY44" s="49">
        <f t="shared" si="468"/>
        <v>0</v>
      </c>
      <c r="DZ44" s="48"/>
      <c r="EA44" s="49">
        <f t="shared" ref="EA44:EB44" si="469">EA45+EA46+EA47</f>
        <v>0</v>
      </c>
      <c r="EB44" s="49">
        <f t="shared" si="469"/>
        <v>0</v>
      </c>
      <c r="EC44" s="48"/>
      <c r="ED44" s="49">
        <f t="shared" ref="ED44:EE44" si="470">ED45+ED46+ED47</f>
        <v>0</v>
      </c>
      <c r="EE44" s="49">
        <f t="shared" si="470"/>
        <v>0</v>
      </c>
      <c r="EF44" s="48"/>
      <c r="EG44" s="49">
        <f t="shared" ref="EG44:EH44" si="471">EG45+EG46+EG47</f>
        <v>100</v>
      </c>
      <c r="EH44" s="49">
        <f t="shared" si="471"/>
        <v>100</v>
      </c>
      <c r="EI44" s="48">
        <f t="shared" ref="EI44:EI50" si="472">EH44/EG44*100</f>
        <v>100</v>
      </c>
      <c r="EJ44" s="49">
        <f t="shared" ref="EJ44:EK44" si="473">EJ45+EJ46+EJ47</f>
        <v>500</v>
      </c>
      <c r="EK44" s="49">
        <f t="shared" si="473"/>
        <v>500</v>
      </c>
      <c r="EL44" s="48">
        <f t="shared" ref="EL44" si="474">EK44/EJ44*100</f>
        <v>100</v>
      </c>
      <c r="EM44" s="49">
        <f t="shared" ref="EM44:EN44" si="475">EM45+EM46+EM47</f>
        <v>0</v>
      </c>
      <c r="EN44" s="49">
        <f t="shared" si="475"/>
        <v>0</v>
      </c>
      <c r="EO44" s="48"/>
      <c r="EP44" s="49">
        <f t="shared" ref="EP44:EQ44" si="476">EP45+EP46+EP47</f>
        <v>0</v>
      </c>
      <c r="EQ44" s="49">
        <f t="shared" si="476"/>
        <v>0</v>
      </c>
      <c r="ER44" s="48"/>
      <c r="ES44" s="49">
        <f t="shared" ref="ES44:ET44" si="477">ES45+ES46+ES47</f>
        <v>0</v>
      </c>
      <c r="ET44" s="49">
        <f t="shared" si="477"/>
        <v>0</v>
      </c>
      <c r="EU44" s="48"/>
      <c r="EV44" s="49">
        <f t="shared" ref="EV44:EW44" si="478">EV45+EV46+EV47</f>
        <v>0</v>
      </c>
      <c r="EW44" s="49">
        <f t="shared" si="478"/>
        <v>0</v>
      </c>
      <c r="EX44" s="48"/>
      <c r="EY44" s="49">
        <f t="shared" ref="EY44:EZ44" si="479">EY45+EY46+EY47</f>
        <v>100</v>
      </c>
      <c r="EZ44" s="49">
        <f t="shared" si="479"/>
        <v>100</v>
      </c>
      <c r="FA44" s="48">
        <f t="shared" si="358"/>
        <v>100</v>
      </c>
      <c r="FB44" s="49">
        <f t="shared" ref="FB44:FC44" si="480">FB45+FB46+FB47</f>
        <v>0</v>
      </c>
      <c r="FC44" s="49">
        <f t="shared" si="480"/>
        <v>0</v>
      </c>
      <c r="FD44" s="48"/>
      <c r="FE44" s="49">
        <f t="shared" ref="FE44:FF44" si="481">FE45+FE46+FE47</f>
        <v>0</v>
      </c>
      <c r="FF44" s="49">
        <f t="shared" si="481"/>
        <v>0</v>
      </c>
      <c r="FG44" s="48"/>
      <c r="FH44" s="49">
        <f t="shared" ref="FH44:FI44" si="482">FH45+FH46+FH47</f>
        <v>62000</v>
      </c>
      <c r="FI44" s="49">
        <f t="shared" si="482"/>
        <v>0</v>
      </c>
      <c r="FJ44" s="48"/>
      <c r="FK44" s="49"/>
      <c r="FL44" s="49"/>
      <c r="FM44" s="48"/>
      <c r="FN44" s="49">
        <f t="shared" ref="FN44:FO44" si="483">FN45+FN46+FN47</f>
        <v>0</v>
      </c>
      <c r="FO44" s="49">
        <f t="shared" si="483"/>
        <v>0</v>
      </c>
      <c r="FP44" s="48"/>
      <c r="FQ44" s="49"/>
      <c r="FR44" s="49"/>
      <c r="FS44" s="48"/>
      <c r="FT44" s="49"/>
      <c r="FU44" s="49"/>
      <c r="FV44" s="48"/>
      <c r="FW44" s="49">
        <f t="shared" ref="FW44:FX44" si="484">FW45+FW46+FW47</f>
        <v>158.6</v>
      </c>
      <c r="FX44" s="49">
        <f t="shared" si="484"/>
        <v>0</v>
      </c>
      <c r="FY44" s="48"/>
      <c r="FZ44" s="49"/>
      <c r="GA44" s="49"/>
      <c r="GB44" s="48"/>
      <c r="GC44" s="49"/>
      <c r="GD44" s="49"/>
      <c r="GE44" s="48"/>
      <c r="GF44" s="49"/>
      <c r="GG44" s="49"/>
      <c r="GH44" s="48"/>
      <c r="GI44" s="49"/>
      <c r="GJ44" s="49"/>
      <c r="GK44" s="48"/>
      <c r="GL44" s="49"/>
      <c r="GM44" s="49"/>
      <c r="GN44" s="48"/>
    </row>
    <row r="45" spans="1:196" ht="18.75" customHeight="1" x14ac:dyDescent="0.25">
      <c r="A45" s="25" t="s">
        <v>232</v>
      </c>
      <c r="B45" s="50">
        <f t="shared" si="102"/>
        <v>89865.46</v>
      </c>
      <c r="C45" s="50">
        <f t="shared" si="103"/>
        <v>22427.226210000001</v>
      </c>
      <c r="D45" s="46">
        <f t="shared" si="34"/>
        <v>24.956447349181765</v>
      </c>
      <c r="E45" s="46"/>
      <c r="F45" s="46"/>
      <c r="G45" s="46"/>
      <c r="H45" s="46"/>
      <c r="I45" s="46"/>
      <c r="J45" s="50"/>
      <c r="K45" s="46">
        <v>1063.7</v>
      </c>
      <c r="L45" s="46">
        <v>704.93229000000008</v>
      </c>
      <c r="M45" s="42">
        <f t="shared" si="216"/>
        <v>66.271720409890008</v>
      </c>
      <c r="N45" s="46">
        <v>2703</v>
      </c>
      <c r="O45" s="46">
        <v>2352.9423299999999</v>
      </c>
      <c r="P45" s="42">
        <f t="shared" si="94"/>
        <v>87.049290788013309</v>
      </c>
      <c r="Q45" s="204">
        <v>8174</v>
      </c>
      <c r="R45" s="204">
        <v>7557.2</v>
      </c>
      <c r="S45" s="42">
        <f t="shared" si="430"/>
        <v>92.45412282848055</v>
      </c>
      <c r="T45" s="203">
        <v>1280</v>
      </c>
      <c r="U45" s="203">
        <v>1164.8</v>
      </c>
      <c r="V45" s="42">
        <f t="shared" si="433"/>
        <v>90.999999999999986</v>
      </c>
      <c r="W45" s="203"/>
      <c r="X45" s="203"/>
      <c r="Y45" s="42"/>
      <c r="Z45" s="46"/>
      <c r="AA45" s="46"/>
      <c r="AB45" s="42"/>
      <c r="AC45" s="46"/>
      <c r="AD45" s="46"/>
      <c r="AE45" s="42"/>
      <c r="AF45" s="46"/>
      <c r="AG45" s="46"/>
      <c r="AH45" s="42"/>
      <c r="AI45" s="203">
        <v>3000</v>
      </c>
      <c r="AJ45" s="203">
        <v>3000</v>
      </c>
      <c r="AK45" s="42">
        <f t="shared" si="439"/>
        <v>100</v>
      </c>
      <c r="AL45" s="203"/>
      <c r="AM45" s="203"/>
      <c r="AN45" s="42"/>
      <c r="AO45" s="203"/>
      <c r="AP45" s="203"/>
      <c r="AQ45" s="42"/>
      <c r="AR45" s="203"/>
      <c r="AS45" s="295"/>
      <c r="AT45" s="42"/>
      <c r="AU45" s="203"/>
      <c r="AV45" s="203"/>
      <c r="AW45" s="42"/>
      <c r="AX45" s="203">
        <v>100</v>
      </c>
      <c r="AY45" s="203">
        <v>100</v>
      </c>
      <c r="AZ45" s="203">
        <f t="shared" si="52"/>
        <v>100</v>
      </c>
      <c r="BA45" s="203"/>
      <c r="BB45" s="203"/>
      <c r="BC45" s="42"/>
      <c r="BD45" s="203"/>
      <c r="BE45" s="203"/>
      <c r="BF45" s="42"/>
      <c r="BG45" s="203"/>
      <c r="BH45" s="203"/>
      <c r="BI45" s="42"/>
      <c r="BJ45" s="203">
        <v>6642</v>
      </c>
      <c r="BK45" s="203">
        <v>4133.9515899999997</v>
      </c>
      <c r="BL45" s="42">
        <f t="shared" si="446"/>
        <v>62.239560222824444</v>
      </c>
      <c r="BM45" s="203"/>
      <c r="BN45" s="203"/>
      <c r="BO45" s="42"/>
      <c r="BP45" s="203"/>
      <c r="BQ45" s="203"/>
      <c r="BR45" s="42"/>
      <c r="BS45" s="203"/>
      <c r="BT45" s="203"/>
      <c r="BU45" s="42"/>
      <c r="BV45" s="203"/>
      <c r="BW45" s="203"/>
      <c r="BX45" s="42"/>
      <c r="BY45" s="203"/>
      <c r="BZ45" s="203"/>
      <c r="CA45" s="42"/>
      <c r="CB45" s="203">
        <v>2813.4</v>
      </c>
      <c r="CC45" s="203">
        <v>2813.4</v>
      </c>
      <c r="CD45" s="42">
        <f t="shared" si="452"/>
        <v>100</v>
      </c>
      <c r="CE45" s="203"/>
      <c r="CF45" s="203"/>
      <c r="CG45" s="42"/>
      <c r="CH45" s="203"/>
      <c r="CI45" s="203"/>
      <c r="CJ45" s="42"/>
      <c r="CK45" s="203"/>
      <c r="CL45" s="203"/>
      <c r="CM45" s="42"/>
      <c r="CN45" s="203"/>
      <c r="CO45" s="203"/>
      <c r="CP45" s="42"/>
      <c r="CQ45" s="203"/>
      <c r="CR45" s="203"/>
      <c r="CS45" s="42"/>
      <c r="CT45" s="203"/>
      <c r="CU45" s="203"/>
      <c r="CV45" s="42"/>
      <c r="CW45" s="203"/>
      <c r="CX45" s="203"/>
      <c r="CY45" s="203"/>
      <c r="CZ45" s="203"/>
      <c r="DA45" s="203"/>
      <c r="DB45" s="42"/>
      <c r="DC45" s="203"/>
      <c r="DD45" s="203"/>
      <c r="DE45" s="42"/>
      <c r="DF45" s="203"/>
      <c r="DG45" s="203"/>
      <c r="DH45" s="42"/>
      <c r="DI45" s="203"/>
      <c r="DJ45" s="203"/>
      <c r="DK45" s="42"/>
      <c r="DL45" s="203"/>
      <c r="DM45" s="203"/>
      <c r="DN45" s="42"/>
      <c r="DO45" s="203"/>
      <c r="DP45" s="203"/>
      <c r="DQ45" s="42"/>
      <c r="DR45" s="203"/>
      <c r="DS45" s="203"/>
      <c r="DT45" s="42"/>
      <c r="DU45" s="203"/>
      <c r="DV45" s="203"/>
      <c r="DW45" s="42"/>
      <c r="DX45" s="203">
        <v>1330.76</v>
      </c>
      <c r="DY45" s="203"/>
      <c r="DZ45" s="42"/>
      <c r="EA45" s="203"/>
      <c r="EB45" s="203"/>
      <c r="EC45" s="42"/>
      <c r="ED45" s="203"/>
      <c r="EE45" s="203"/>
      <c r="EF45" s="42"/>
      <c r="EG45" s="203"/>
      <c r="EH45" s="203"/>
      <c r="EI45" s="42"/>
      <c r="EJ45" s="203">
        <v>500</v>
      </c>
      <c r="EK45" s="203">
        <v>500</v>
      </c>
      <c r="EL45" s="42">
        <f t="shared" ref="EL45:EL53" si="485">EK45/EJ45*100</f>
        <v>100</v>
      </c>
      <c r="EM45" s="203"/>
      <c r="EN45" s="203"/>
      <c r="EO45" s="42"/>
      <c r="EP45" s="203"/>
      <c r="EQ45" s="203"/>
      <c r="ER45" s="42"/>
      <c r="ES45" s="203"/>
      <c r="ET45" s="203"/>
      <c r="EU45" s="42"/>
      <c r="EV45" s="203"/>
      <c r="EW45" s="203"/>
      <c r="EX45" s="42"/>
      <c r="EY45" s="203">
        <v>100</v>
      </c>
      <c r="EZ45" s="203">
        <v>100</v>
      </c>
      <c r="FA45" s="42">
        <f t="shared" si="358"/>
        <v>100</v>
      </c>
      <c r="FB45" s="203"/>
      <c r="FC45" s="203"/>
      <c r="FD45" s="42"/>
      <c r="FE45" s="203"/>
      <c r="FF45" s="203"/>
      <c r="FG45" s="42"/>
      <c r="FH45" s="203">
        <v>62000</v>
      </c>
      <c r="FI45" s="203"/>
      <c r="FJ45" s="42"/>
      <c r="FK45" s="203"/>
      <c r="FL45" s="203"/>
      <c r="FM45" s="42"/>
      <c r="FN45" s="203"/>
      <c r="FO45" s="203"/>
      <c r="FP45" s="42"/>
      <c r="FQ45" s="203"/>
      <c r="FR45" s="203"/>
      <c r="FS45" s="42"/>
      <c r="FT45" s="203"/>
      <c r="FU45" s="203"/>
      <c r="FV45" s="42"/>
      <c r="FW45" s="203">
        <v>158.6</v>
      </c>
      <c r="FX45" s="203"/>
      <c r="FY45" s="42"/>
      <c r="FZ45" s="203"/>
      <c r="GA45" s="203"/>
      <c r="GB45" s="42"/>
      <c r="GC45" s="203"/>
      <c r="GD45" s="203"/>
      <c r="GE45" s="42"/>
      <c r="GF45" s="203"/>
      <c r="GG45" s="203"/>
      <c r="GH45" s="42"/>
      <c r="GI45" s="203"/>
      <c r="GJ45" s="203"/>
      <c r="GK45" s="42"/>
      <c r="GL45" s="203"/>
      <c r="GM45" s="203"/>
      <c r="GN45" s="42"/>
    </row>
    <row r="46" spans="1:196" ht="15.75" x14ac:dyDescent="0.25">
      <c r="A46" s="25" t="s">
        <v>231</v>
      </c>
      <c r="B46" s="50">
        <f t="shared" si="102"/>
        <v>889.1</v>
      </c>
      <c r="C46" s="50">
        <f t="shared" si="103"/>
        <v>336.73000999999999</v>
      </c>
      <c r="D46" s="50"/>
      <c r="E46" s="134"/>
      <c r="F46" s="134"/>
      <c r="G46" s="134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42"/>
      <c r="T46" s="203"/>
      <c r="U46" s="203"/>
      <c r="V46" s="42"/>
      <c r="W46" s="50"/>
      <c r="X46" s="50"/>
      <c r="Y46" s="42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2"/>
      <c r="AL46" s="50"/>
      <c r="AM46" s="50"/>
      <c r="AN46" s="42"/>
      <c r="AO46" s="50"/>
      <c r="AP46" s="50"/>
      <c r="AQ46" s="42"/>
      <c r="AR46" s="50"/>
      <c r="AS46" s="50"/>
      <c r="AT46" s="42"/>
      <c r="AU46" s="50"/>
      <c r="AV46" s="50"/>
      <c r="AW46" s="42"/>
      <c r="AX46" s="50"/>
      <c r="AY46" s="50"/>
      <c r="AZ46" s="203"/>
      <c r="BA46" s="50"/>
      <c r="BB46" s="50"/>
      <c r="BC46" s="42"/>
      <c r="BD46" s="50"/>
      <c r="BE46" s="50"/>
      <c r="BF46" s="42"/>
      <c r="BG46" s="50"/>
      <c r="BH46" s="50"/>
      <c r="BI46" s="42"/>
      <c r="BJ46" s="50"/>
      <c r="BK46" s="50"/>
      <c r="BL46" s="42"/>
      <c r="BM46" s="50"/>
      <c r="BN46" s="50"/>
      <c r="BO46" s="42"/>
      <c r="BP46" s="50"/>
      <c r="BQ46" s="50"/>
      <c r="BR46" s="42"/>
      <c r="BS46" s="50"/>
      <c r="BT46" s="50"/>
      <c r="BU46" s="42"/>
      <c r="BV46" s="50"/>
      <c r="BW46" s="50"/>
      <c r="BX46" s="42"/>
      <c r="BY46" s="50"/>
      <c r="BZ46" s="50"/>
      <c r="CA46" s="42"/>
      <c r="CB46" s="50">
        <v>789.1</v>
      </c>
      <c r="CC46" s="50">
        <v>236.73001000000002</v>
      </c>
      <c r="CD46" s="42"/>
      <c r="CE46" s="50"/>
      <c r="CF46" s="50"/>
      <c r="CG46" s="42"/>
      <c r="CH46" s="50"/>
      <c r="CI46" s="50"/>
      <c r="CJ46" s="42"/>
      <c r="CK46" s="50"/>
      <c r="CL46" s="50"/>
      <c r="CM46" s="42"/>
      <c r="CN46" s="50"/>
      <c r="CO46" s="50"/>
      <c r="CP46" s="42"/>
      <c r="CQ46" s="50"/>
      <c r="CR46" s="50"/>
      <c r="CS46" s="42"/>
      <c r="CT46" s="50"/>
      <c r="CU46" s="50"/>
      <c r="CV46" s="42"/>
      <c r="CW46" s="50"/>
      <c r="CX46" s="50"/>
      <c r="CY46" s="203"/>
      <c r="CZ46" s="50"/>
      <c r="DA46" s="50"/>
      <c r="DB46" s="42"/>
      <c r="DC46" s="50"/>
      <c r="DD46" s="50"/>
      <c r="DE46" s="42"/>
      <c r="DF46" s="50"/>
      <c r="DG46" s="50"/>
      <c r="DH46" s="42"/>
      <c r="DI46" s="50"/>
      <c r="DJ46" s="50"/>
      <c r="DK46" s="42"/>
      <c r="DL46" s="50"/>
      <c r="DM46" s="50"/>
      <c r="DN46" s="42"/>
      <c r="DO46" s="50"/>
      <c r="DP46" s="50"/>
      <c r="DQ46" s="42"/>
      <c r="DR46" s="50"/>
      <c r="DS46" s="50"/>
      <c r="DT46" s="42"/>
      <c r="DU46" s="50"/>
      <c r="DV46" s="50"/>
      <c r="DW46" s="42"/>
      <c r="DX46" s="50"/>
      <c r="DY46" s="50"/>
      <c r="DZ46" s="42"/>
      <c r="EA46" s="50"/>
      <c r="EB46" s="50"/>
      <c r="EC46" s="42"/>
      <c r="ED46" s="50"/>
      <c r="EE46" s="50"/>
      <c r="EF46" s="42"/>
      <c r="EG46" s="50">
        <v>100</v>
      </c>
      <c r="EH46" s="50">
        <v>100</v>
      </c>
      <c r="EI46" s="42">
        <f t="shared" si="472"/>
        <v>100</v>
      </c>
      <c r="EJ46" s="50"/>
      <c r="EK46" s="50"/>
      <c r="EL46" s="42"/>
      <c r="EM46" s="50"/>
      <c r="EN46" s="50"/>
      <c r="EO46" s="42"/>
      <c r="EP46" s="50"/>
      <c r="EQ46" s="50"/>
      <c r="ER46" s="42"/>
      <c r="ES46" s="50"/>
      <c r="ET46" s="50"/>
      <c r="EU46" s="42"/>
      <c r="EV46" s="50"/>
      <c r="EW46" s="50"/>
      <c r="EX46" s="42"/>
      <c r="EY46" s="50"/>
      <c r="EZ46" s="50"/>
      <c r="FA46" s="42"/>
      <c r="FB46" s="50"/>
      <c r="FC46" s="50"/>
      <c r="FD46" s="42"/>
      <c r="FE46" s="50"/>
      <c r="FF46" s="50"/>
      <c r="FG46" s="42"/>
      <c r="FH46" s="50"/>
      <c r="FI46" s="50"/>
      <c r="FJ46" s="42"/>
      <c r="FK46" s="50"/>
      <c r="FL46" s="50"/>
      <c r="FM46" s="42"/>
      <c r="FN46" s="50"/>
      <c r="FO46" s="50"/>
      <c r="FP46" s="42"/>
      <c r="FQ46" s="50"/>
      <c r="FR46" s="50"/>
      <c r="FS46" s="42"/>
      <c r="FT46" s="50"/>
      <c r="FU46" s="50"/>
      <c r="FV46" s="42"/>
      <c r="FW46" s="50"/>
      <c r="FX46" s="50"/>
      <c r="FY46" s="42"/>
      <c r="FZ46" s="50"/>
      <c r="GA46" s="50"/>
      <c r="GB46" s="42"/>
      <c r="GC46" s="50"/>
      <c r="GD46" s="50"/>
      <c r="GE46" s="42"/>
      <c r="GF46" s="50"/>
      <c r="GG46" s="50"/>
      <c r="GH46" s="42"/>
      <c r="GI46" s="50"/>
      <c r="GJ46" s="50"/>
      <c r="GK46" s="42"/>
      <c r="GL46" s="50"/>
      <c r="GM46" s="50"/>
      <c r="GN46" s="42"/>
    </row>
    <row r="47" spans="1:196" ht="15.75" x14ac:dyDescent="0.25">
      <c r="A47" s="25" t="s">
        <v>230</v>
      </c>
      <c r="B47" s="50">
        <f t="shared" si="102"/>
        <v>425</v>
      </c>
      <c r="C47" s="50">
        <f t="shared" si="103"/>
        <v>425</v>
      </c>
      <c r="D47" s="50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42"/>
      <c r="Q47" s="134"/>
      <c r="R47" s="134"/>
      <c r="S47" s="42"/>
      <c r="T47" s="134"/>
      <c r="U47" s="134"/>
      <c r="V47" s="42"/>
      <c r="W47" s="134"/>
      <c r="X47" s="134"/>
      <c r="Y47" s="42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42"/>
      <c r="AL47" s="134"/>
      <c r="AM47" s="134"/>
      <c r="AN47" s="42"/>
      <c r="AO47" s="134"/>
      <c r="AP47" s="134"/>
      <c r="AQ47" s="42"/>
      <c r="AR47" s="134"/>
      <c r="AS47" s="134"/>
      <c r="AT47" s="42"/>
      <c r="AU47" s="134"/>
      <c r="AV47" s="134"/>
      <c r="AW47" s="42"/>
      <c r="AX47" s="134"/>
      <c r="AY47" s="134"/>
      <c r="AZ47" s="203"/>
      <c r="BA47" s="134"/>
      <c r="BB47" s="134"/>
      <c r="BC47" s="42"/>
      <c r="BD47" s="134"/>
      <c r="BE47" s="134"/>
      <c r="BF47" s="42"/>
      <c r="BG47" s="134"/>
      <c r="BH47" s="134"/>
      <c r="BI47" s="42"/>
      <c r="BJ47" s="134"/>
      <c r="BK47" s="134"/>
      <c r="BL47" s="42"/>
      <c r="BM47" s="134"/>
      <c r="BN47" s="134"/>
      <c r="BO47" s="42"/>
      <c r="BP47" s="134"/>
      <c r="BQ47" s="134"/>
      <c r="BR47" s="42"/>
      <c r="BS47" s="134"/>
      <c r="BT47" s="134"/>
      <c r="BU47" s="42"/>
      <c r="BV47" s="134"/>
      <c r="BW47" s="134"/>
      <c r="BX47" s="42"/>
      <c r="BY47" s="134"/>
      <c r="BZ47" s="134"/>
      <c r="CA47" s="42"/>
      <c r="CB47" s="50">
        <v>425</v>
      </c>
      <c r="CC47" s="134">
        <v>425</v>
      </c>
      <c r="CD47" s="42"/>
      <c r="CE47" s="134"/>
      <c r="CF47" s="134"/>
      <c r="CG47" s="42"/>
      <c r="CH47" s="134"/>
      <c r="CI47" s="134"/>
      <c r="CJ47" s="42"/>
      <c r="CK47" s="134"/>
      <c r="CL47" s="134"/>
      <c r="CM47" s="42"/>
      <c r="CN47" s="134"/>
      <c r="CO47" s="134"/>
      <c r="CP47" s="42"/>
      <c r="CQ47" s="134"/>
      <c r="CR47" s="134"/>
      <c r="CS47" s="42"/>
      <c r="CT47" s="50"/>
      <c r="CU47" s="134"/>
      <c r="CV47" s="42"/>
      <c r="CW47" s="134"/>
      <c r="CX47" s="134"/>
      <c r="CY47" s="203"/>
      <c r="CZ47" s="134"/>
      <c r="DA47" s="134"/>
      <c r="DB47" s="42"/>
      <c r="DC47" s="50"/>
      <c r="DD47" s="134"/>
      <c r="DE47" s="42"/>
      <c r="DF47" s="134"/>
      <c r="DG47" s="134"/>
      <c r="DH47" s="42"/>
      <c r="DI47" s="50"/>
      <c r="DJ47" s="134"/>
      <c r="DK47" s="42"/>
      <c r="DL47" s="134"/>
      <c r="DM47" s="134"/>
      <c r="DN47" s="42"/>
      <c r="DO47" s="50"/>
      <c r="DP47" s="134"/>
      <c r="DQ47" s="42"/>
      <c r="DR47" s="50"/>
      <c r="DS47" s="134"/>
      <c r="DT47" s="42"/>
      <c r="DU47" s="50"/>
      <c r="DV47" s="134"/>
      <c r="DW47" s="42"/>
      <c r="DX47" s="50"/>
      <c r="DY47" s="134"/>
      <c r="DZ47" s="42"/>
      <c r="EA47" s="50"/>
      <c r="EB47" s="134"/>
      <c r="EC47" s="42"/>
      <c r="ED47" s="50"/>
      <c r="EE47" s="134"/>
      <c r="EF47" s="42"/>
      <c r="EG47" s="50"/>
      <c r="EH47" s="134"/>
      <c r="EI47" s="42"/>
      <c r="EJ47" s="50"/>
      <c r="EK47" s="134"/>
      <c r="EL47" s="42"/>
      <c r="EM47" s="50"/>
      <c r="EN47" s="134"/>
      <c r="EO47" s="42"/>
      <c r="EP47" s="50"/>
      <c r="EQ47" s="134"/>
      <c r="ER47" s="42"/>
      <c r="ES47" s="50"/>
      <c r="ET47" s="134"/>
      <c r="EU47" s="42"/>
      <c r="EV47" s="50"/>
      <c r="EW47" s="134"/>
      <c r="EX47" s="42"/>
      <c r="EY47" s="50"/>
      <c r="EZ47" s="134"/>
      <c r="FA47" s="42"/>
      <c r="FB47" s="134"/>
      <c r="FC47" s="134"/>
      <c r="FD47" s="42"/>
      <c r="FE47" s="50"/>
      <c r="FF47" s="134"/>
      <c r="FG47" s="42"/>
      <c r="FH47" s="50"/>
      <c r="FI47" s="134"/>
      <c r="FJ47" s="42"/>
      <c r="FK47" s="50"/>
      <c r="FL47" s="134"/>
      <c r="FM47" s="42"/>
      <c r="FN47" s="50"/>
      <c r="FO47" s="134"/>
      <c r="FP47" s="42"/>
      <c r="FQ47" s="50"/>
      <c r="FR47" s="134"/>
      <c r="FS47" s="42"/>
      <c r="FT47" s="50"/>
      <c r="FU47" s="134"/>
      <c r="FV47" s="42"/>
      <c r="FW47" s="50"/>
      <c r="FX47" s="134"/>
      <c r="FY47" s="42"/>
      <c r="FZ47" s="50"/>
      <c r="GA47" s="134"/>
      <c r="GB47" s="42"/>
      <c r="GC47" s="50"/>
      <c r="GD47" s="134"/>
      <c r="GE47" s="42"/>
      <c r="GF47" s="50"/>
      <c r="GG47" s="134"/>
      <c r="GH47" s="42"/>
      <c r="GI47" s="50"/>
      <c r="GJ47" s="134"/>
      <c r="GK47" s="42"/>
      <c r="GL47" s="50"/>
      <c r="GM47" s="134"/>
      <c r="GN47" s="42"/>
    </row>
    <row r="48" spans="1:196" ht="15.75" x14ac:dyDescent="0.25">
      <c r="A48" s="25" t="s">
        <v>404</v>
      </c>
      <c r="B48" s="50">
        <f t="shared" si="102"/>
        <v>100</v>
      </c>
      <c r="C48" s="50">
        <f t="shared" si="103"/>
        <v>100</v>
      </c>
      <c r="D48" s="50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42"/>
      <c r="Q48" s="134"/>
      <c r="R48" s="134"/>
      <c r="S48" s="42"/>
      <c r="T48" s="134"/>
      <c r="U48" s="134"/>
      <c r="V48" s="42"/>
      <c r="W48" s="134"/>
      <c r="X48" s="134"/>
      <c r="Y48" s="42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42"/>
      <c r="AL48" s="134"/>
      <c r="AM48" s="134"/>
      <c r="AN48" s="42"/>
      <c r="AO48" s="134"/>
      <c r="AP48" s="134"/>
      <c r="AQ48" s="42"/>
      <c r="AR48" s="134"/>
      <c r="AS48" s="134"/>
      <c r="AT48" s="42"/>
      <c r="AU48" s="134"/>
      <c r="AV48" s="134"/>
      <c r="AW48" s="42"/>
      <c r="AX48" s="134"/>
      <c r="AY48" s="134"/>
      <c r="AZ48" s="203"/>
      <c r="BA48" s="134"/>
      <c r="BB48" s="134"/>
      <c r="BC48" s="42"/>
      <c r="BD48" s="134"/>
      <c r="BE48" s="134"/>
      <c r="BF48" s="42"/>
      <c r="BG48" s="134"/>
      <c r="BH48" s="134"/>
      <c r="BI48" s="42"/>
      <c r="BJ48" s="134"/>
      <c r="BK48" s="134"/>
      <c r="BL48" s="42"/>
      <c r="BM48" s="134"/>
      <c r="BN48" s="134"/>
      <c r="BO48" s="42"/>
      <c r="BP48" s="50">
        <v>100</v>
      </c>
      <c r="BQ48" s="50">
        <v>100</v>
      </c>
      <c r="BR48" s="42">
        <f>BQ48/BP48*100</f>
        <v>100</v>
      </c>
      <c r="BS48" s="134"/>
      <c r="BT48" s="134"/>
      <c r="BU48" s="42"/>
      <c r="BV48" s="134"/>
      <c r="BW48" s="134"/>
      <c r="BX48" s="42"/>
      <c r="BY48" s="134"/>
      <c r="BZ48" s="134"/>
      <c r="CA48" s="42"/>
      <c r="CB48" s="134"/>
      <c r="CC48" s="134"/>
      <c r="CD48" s="42"/>
      <c r="CE48" s="134"/>
      <c r="CF48" s="134"/>
      <c r="CG48" s="42"/>
      <c r="CH48" s="134"/>
      <c r="CI48" s="134"/>
      <c r="CJ48" s="42"/>
      <c r="CK48" s="134"/>
      <c r="CL48" s="134"/>
      <c r="CM48" s="42"/>
      <c r="CN48" s="134"/>
      <c r="CO48" s="134"/>
      <c r="CP48" s="42"/>
      <c r="CQ48" s="134"/>
      <c r="CR48" s="134"/>
      <c r="CS48" s="42"/>
      <c r="CT48" s="134"/>
      <c r="CU48" s="134"/>
      <c r="CV48" s="42"/>
      <c r="CW48" s="134"/>
      <c r="CX48" s="134"/>
      <c r="CY48" s="203"/>
      <c r="CZ48" s="134"/>
      <c r="DA48" s="134"/>
      <c r="DB48" s="42"/>
      <c r="DC48" s="134"/>
      <c r="DD48" s="134"/>
      <c r="DE48" s="42"/>
      <c r="DF48" s="134"/>
      <c r="DG48" s="134"/>
      <c r="DH48" s="42"/>
      <c r="DI48" s="134"/>
      <c r="DJ48" s="134"/>
      <c r="DK48" s="42"/>
      <c r="DL48" s="134"/>
      <c r="DM48" s="134"/>
      <c r="DN48" s="42"/>
      <c r="DO48" s="134"/>
      <c r="DP48" s="134"/>
      <c r="DQ48" s="42"/>
      <c r="DR48" s="134"/>
      <c r="DS48" s="134"/>
      <c r="DT48" s="42"/>
      <c r="DU48" s="134"/>
      <c r="DV48" s="134"/>
      <c r="DW48" s="42"/>
      <c r="DX48" s="134"/>
      <c r="DY48" s="134"/>
      <c r="DZ48" s="42"/>
      <c r="EA48" s="134"/>
      <c r="EB48" s="134"/>
      <c r="EC48" s="42"/>
      <c r="ED48" s="134"/>
      <c r="EE48" s="134"/>
      <c r="EF48" s="42"/>
      <c r="EG48" s="134"/>
      <c r="EH48" s="134"/>
      <c r="EI48" s="42"/>
      <c r="EJ48" s="134"/>
      <c r="EK48" s="134"/>
      <c r="EL48" s="42"/>
      <c r="EM48" s="134"/>
      <c r="EN48" s="134"/>
      <c r="EO48" s="42"/>
      <c r="EP48" s="134"/>
      <c r="EQ48" s="134"/>
      <c r="ER48" s="42"/>
      <c r="ES48" s="134"/>
      <c r="ET48" s="134"/>
      <c r="EU48" s="42"/>
      <c r="EV48" s="134"/>
      <c r="EW48" s="134"/>
      <c r="EX48" s="42"/>
      <c r="EY48" s="134"/>
      <c r="EZ48" s="134"/>
      <c r="FA48" s="42"/>
      <c r="FB48" s="134"/>
      <c r="FC48" s="134"/>
      <c r="FD48" s="42"/>
      <c r="FE48" s="134"/>
      <c r="FF48" s="134"/>
      <c r="FG48" s="42"/>
      <c r="FH48" s="134"/>
      <c r="FI48" s="134"/>
      <c r="FJ48" s="42"/>
      <c r="FK48" s="134"/>
      <c r="FL48" s="134"/>
      <c r="FM48" s="42"/>
      <c r="FN48" s="134"/>
      <c r="FO48" s="134"/>
      <c r="FP48" s="42"/>
      <c r="FQ48" s="134"/>
      <c r="FR48" s="134"/>
      <c r="FS48" s="42"/>
      <c r="FT48" s="134"/>
      <c r="FU48" s="134"/>
      <c r="FV48" s="42"/>
      <c r="FW48" s="134"/>
      <c r="FX48" s="134"/>
      <c r="FY48" s="42"/>
      <c r="FZ48" s="134"/>
      <c r="GA48" s="134"/>
      <c r="GB48" s="42"/>
      <c r="GC48" s="134"/>
      <c r="GD48" s="134"/>
      <c r="GE48" s="42"/>
      <c r="GF48" s="134"/>
      <c r="GG48" s="134"/>
      <c r="GH48" s="42"/>
      <c r="GI48" s="134"/>
      <c r="GJ48" s="134"/>
      <c r="GK48" s="42"/>
      <c r="GL48" s="134"/>
      <c r="GM48" s="134"/>
      <c r="GN48" s="42"/>
    </row>
    <row r="49" spans="1:196" s="52" customFormat="1" ht="31.5" x14ac:dyDescent="0.25">
      <c r="A49" s="195" t="s">
        <v>236</v>
      </c>
      <c r="B49" s="134">
        <f t="shared" si="102"/>
        <v>19664.271999999997</v>
      </c>
      <c r="C49" s="134">
        <f t="shared" si="103"/>
        <v>8296.2832400000007</v>
      </c>
      <c r="D49" s="49">
        <f t="shared" si="34"/>
        <v>42.189628174386527</v>
      </c>
      <c r="E49" s="49">
        <f t="shared" ref="E49:AD49" si="486">E50+E51</f>
        <v>0</v>
      </c>
      <c r="F49" s="49">
        <f t="shared" ref="F49" si="487">F50+F51</f>
        <v>0</v>
      </c>
      <c r="G49" s="49">
        <f t="shared" si="486"/>
        <v>0</v>
      </c>
      <c r="H49" s="49">
        <f t="shared" si="486"/>
        <v>0</v>
      </c>
      <c r="I49" s="49">
        <f t="shared" si="486"/>
        <v>0</v>
      </c>
      <c r="J49" s="49">
        <f t="shared" si="486"/>
        <v>0</v>
      </c>
      <c r="K49" s="49">
        <f t="shared" si="486"/>
        <v>620.6</v>
      </c>
      <c r="L49" s="49">
        <f t="shared" ref="L49" si="488">L50+L51</f>
        <v>620.6</v>
      </c>
      <c r="M49" s="48">
        <f t="shared" si="216"/>
        <v>100</v>
      </c>
      <c r="N49" s="49">
        <f t="shared" si="486"/>
        <v>205</v>
      </c>
      <c r="O49" s="49">
        <f t="shared" si="486"/>
        <v>157.13499999999999</v>
      </c>
      <c r="P49" s="48">
        <f t="shared" si="94"/>
        <v>76.651219512195112</v>
      </c>
      <c r="Q49" s="49">
        <f t="shared" ref="Q49:R49" si="489">Q50+Q51</f>
        <v>983</v>
      </c>
      <c r="R49" s="49">
        <f t="shared" si="489"/>
        <v>733.35</v>
      </c>
      <c r="S49" s="48">
        <f t="shared" ref="S49:S50" si="490">R49/Q49*100</f>
        <v>74.603255340793496</v>
      </c>
      <c r="T49" s="49">
        <f t="shared" ref="T49" si="491">T50+T51</f>
        <v>0</v>
      </c>
      <c r="U49" s="49">
        <f t="shared" ref="U49" si="492">U50+U51</f>
        <v>0</v>
      </c>
      <c r="V49" s="48"/>
      <c r="W49" s="49">
        <f t="shared" ref="W49" si="493">W50+W51</f>
        <v>357</v>
      </c>
      <c r="X49" s="49">
        <f t="shared" ref="X49" si="494">X50+X51</f>
        <v>231</v>
      </c>
      <c r="Y49" s="48">
        <f t="shared" si="376"/>
        <v>64.705882352941174</v>
      </c>
      <c r="Z49" s="49">
        <f t="shared" si="486"/>
        <v>0</v>
      </c>
      <c r="AA49" s="49">
        <f t="shared" ref="AA49" si="495">AA50+AA51</f>
        <v>0</v>
      </c>
      <c r="AB49" s="49">
        <f t="shared" si="486"/>
        <v>0</v>
      </c>
      <c r="AC49" s="49">
        <f t="shared" si="486"/>
        <v>0</v>
      </c>
      <c r="AD49" s="49">
        <f t="shared" si="486"/>
        <v>0</v>
      </c>
      <c r="AE49" s="49">
        <f t="shared" ref="AE49:AG49" si="496">AE50+AE51</f>
        <v>0</v>
      </c>
      <c r="AF49" s="49">
        <f t="shared" si="496"/>
        <v>0</v>
      </c>
      <c r="AG49" s="49">
        <f t="shared" si="496"/>
        <v>0</v>
      </c>
      <c r="AH49" s="48"/>
      <c r="AI49" s="49">
        <f t="shared" ref="AI49:AJ49" si="497">AI50+AI51</f>
        <v>1000</v>
      </c>
      <c r="AJ49" s="49">
        <f t="shared" si="497"/>
        <v>1000</v>
      </c>
      <c r="AK49" s="48">
        <f t="shared" ref="AK49:AK50" si="498">AJ49/AI49*100</f>
        <v>100</v>
      </c>
      <c r="AL49" s="49">
        <f t="shared" ref="AL49:AM49" si="499">AL50+AL51</f>
        <v>0</v>
      </c>
      <c r="AM49" s="49">
        <f t="shared" si="499"/>
        <v>0</v>
      </c>
      <c r="AN49" s="48"/>
      <c r="AO49" s="49">
        <f t="shared" ref="AO49:AP49" si="500">AO50+AO51</f>
        <v>0</v>
      </c>
      <c r="AP49" s="49">
        <f t="shared" si="500"/>
        <v>0</v>
      </c>
      <c r="AQ49" s="48"/>
      <c r="AR49" s="49">
        <f t="shared" ref="AR49:AS49" si="501">AR50+AR51</f>
        <v>0</v>
      </c>
      <c r="AS49" s="49">
        <f t="shared" si="501"/>
        <v>0</v>
      </c>
      <c r="AT49" s="48"/>
      <c r="AU49" s="49">
        <f t="shared" ref="AU49:AV49" si="502">AU50+AU51</f>
        <v>0</v>
      </c>
      <c r="AV49" s="49">
        <f t="shared" si="502"/>
        <v>0</v>
      </c>
      <c r="AW49" s="48"/>
      <c r="AX49" s="49">
        <f t="shared" ref="AX49:AY49" si="503">AX50+AX51</f>
        <v>100</v>
      </c>
      <c r="AY49" s="49">
        <f t="shared" si="503"/>
        <v>100</v>
      </c>
      <c r="AZ49" s="293">
        <f t="shared" si="52"/>
        <v>100</v>
      </c>
      <c r="BA49" s="49"/>
      <c r="BB49" s="49"/>
      <c r="BC49" s="48"/>
      <c r="BD49" s="49"/>
      <c r="BE49" s="49"/>
      <c r="BF49" s="48"/>
      <c r="BG49" s="49"/>
      <c r="BH49" s="49"/>
      <c r="BI49" s="48"/>
      <c r="BJ49" s="49">
        <f t="shared" ref="BJ49:BK49" si="504">BJ50+BJ51</f>
        <v>1532.8</v>
      </c>
      <c r="BK49" s="49">
        <f t="shared" si="504"/>
        <v>954.19984999999997</v>
      </c>
      <c r="BL49" s="48">
        <f t="shared" ref="BL49:BL50" si="505">BK49/BJ49*100</f>
        <v>62.252077896659706</v>
      </c>
      <c r="BM49" s="49"/>
      <c r="BN49" s="49"/>
      <c r="BO49" s="48"/>
      <c r="BP49" s="49">
        <f t="shared" ref="BP49:BQ49" si="506">BP50+BP51</f>
        <v>0</v>
      </c>
      <c r="BQ49" s="49">
        <f t="shared" si="506"/>
        <v>0</v>
      </c>
      <c r="BR49" s="48"/>
      <c r="BS49" s="49">
        <f t="shared" ref="BS49:BT49" si="507">BS50+BS51</f>
        <v>0</v>
      </c>
      <c r="BT49" s="49">
        <f t="shared" si="507"/>
        <v>0</v>
      </c>
      <c r="BU49" s="48"/>
      <c r="BV49" s="49">
        <f t="shared" ref="BV49:BW49" si="508">BV50+BV51</f>
        <v>0</v>
      </c>
      <c r="BW49" s="49">
        <f t="shared" si="508"/>
        <v>0</v>
      </c>
      <c r="BX49" s="48"/>
      <c r="BY49" s="49">
        <f t="shared" ref="BY49:BZ49" si="509">BY50+BY51</f>
        <v>0</v>
      </c>
      <c r="BZ49" s="49">
        <f t="shared" si="509"/>
        <v>0</v>
      </c>
      <c r="CA49" s="48"/>
      <c r="CB49" s="49">
        <f t="shared" ref="CB49:CC49" si="510">CB50+CB51</f>
        <v>2790</v>
      </c>
      <c r="CC49" s="49">
        <f t="shared" si="510"/>
        <v>2749.9983900000002</v>
      </c>
      <c r="CD49" s="48">
        <f t="shared" ref="CD49:CD50" si="511">CC49/CB49*100</f>
        <v>98.566250537634417</v>
      </c>
      <c r="CE49" s="49">
        <f t="shared" ref="CE49:CF49" si="512">CE50+CE51</f>
        <v>0</v>
      </c>
      <c r="CF49" s="49">
        <f t="shared" si="512"/>
        <v>0</v>
      </c>
      <c r="CG49" s="48"/>
      <c r="CH49" s="49">
        <f t="shared" ref="CH49:CI49" si="513">CH50+CH51</f>
        <v>0</v>
      </c>
      <c r="CI49" s="49">
        <f t="shared" si="513"/>
        <v>0</v>
      </c>
      <c r="CJ49" s="48"/>
      <c r="CK49" s="49">
        <f t="shared" ref="CK49:CL49" si="514">CK50+CK51</f>
        <v>0</v>
      </c>
      <c r="CL49" s="49">
        <f t="shared" si="514"/>
        <v>0</v>
      </c>
      <c r="CM49" s="48"/>
      <c r="CN49" s="49">
        <f t="shared" ref="CN49:CO49" si="515">CN50+CN51</f>
        <v>0</v>
      </c>
      <c r="CO49" s="49">
        <f t="shared" si="515"/>
        <v>0</v>
      </c>
      <c r="CP49" s="48"/>
      <c r="CQ49" s="49">
        <f t="shared" ref="CQ49:CR49" si="516">CQ50+CQ51</f>
        <v>0</v>
      </c>
      <c r="CR49" s="49">
        <f t="shared" si="516"/>
        <v>0</v>
      </c>
      <c r="CS49" s="48"/>
      <c r="CT49" s="49">
        <f t="shared" ref="CT49:CU49" si="517">CT50+CT51</f>
        <v>0</v>
      </c>
      <c r="CU49" s="49">
        <f t="shared" si="517"/>
        <v>0</v>
      </c>
      <c r="CV49" s="48"/>
      <c r="CW49" s="49">
        <f t="shared" ref="CW49:CX49" si="518">CW50+CW51</f>
        <v>0</v>
      </c>
      <c r="CX49" s="49">
        <f t="shared" si="518"/>
        <v>0</v>
      </c>
      <c r="CY49" s="293"/>
      <c r="CZ49" s="49">
        <f t="shared" ref="CZ49:DA49" si="519">CZ50+CZ51</f>
        <v>0</v>
      </c>
      <c r="DA49" s="49">
        <f t="shared" si="519"/>
        <v>0</v>
      </c>
      <c r="DB49" s="48"/>
      <c r="DC49" s="49">
        <f t="shared" ref="DC49:DD49" si="520">DC50+DC51</f>
        <v>0</v>
      </c>
      <c r="DD49" s="49">
        <f t="shared" si="520"/>
        <v>0</v>
      </c>
      <c r="DE49" s="48"/>
      <c r="DF49" s="49">
        <f t="shared" ref="DF49:DG49" si="521">DF50+DF51</f>
        <v>0</v>
      </c>
      <c r="DG49" s="49">
        <f t="shared" si="521"/>
        <v>0</v>
      </c>
      <c r="DH49" s="48"/>
      <c r="DI49" s="49">
        <f t="shared" ref="DI49:DJ49" si="522">DI50+DI51</f>
        <v>0</v>
      </c>
      <c r="DJ49" s="49">
        <f t="shared" si="522"/>
        <v>0</v>
      </c>
      <c r="DK49" s="48"/>
      <c r="DL49" s="49">
        <f t="shared" ref="DL49:DM49" si="523">DL50+DL51</f>
        <v>0</v>
      </c>
      <c r="DM49" s="49">
        <f t="shared" si="523"/>
        <v>0</v>
      </c>
      <c r="DN49" s="48"/>
      <c r="DO49" s="49">
        <f t="shared" ref="DO49:DP49" si="524">DO50+DO51</f>
        <v>0</v>
      </c>
      <c r="DP49" s="49">
        <f t="shared" si="524"/>
        <v>0</v>
      </c>
      <c r="DQ49" s="48"/>
      <c r="DR49" s="49">
        <f t="shared" ref="DR49:DS49" si="525">DR50+DR51</f>
        <v>0</v>
      </c>
      <c r="DS49" s="49">
        <f t="shared" si="525"/>
        <v>0</v>
      </c>
      <c r="DT49" s="48"/>
      <c r="DU49" s="49">
        <f t="shared" ref="DU49:DV49" si="526">DU50+DU51</f>
        <v>0</v>
      </c>
      <c r="DV49" s="49">
        <f t="shared" si="526"/>
        <v>0</v>
      </c>
      <c r="DW49" s="48"/>
      <c r="DX49" s="49">
        <f t="shared" ref="DX49:DY49" si="527">DX50+DX51</f>
        <v>167.27199999999999</v>
      </c>
      <c r="DY49" s="49">
        <f t="shared" si="527"/>
        <v>0</v>
      </c>
      <c r="DZ49" s="48"/>
      <c r="EA49" s="49">
        <f t="shared" ref="EA49:EB49" si="528">EA50+EA51</f>
        <v>0</v>
      </c>
      <c r="EB49" s="49">
        <f t="shared" si="528"/>
        <v>0</v>
      </c>
      <c r="EC49" s="48"/>
      <c r="ED49" s="49">
        <f t="shared" ref="ED49:EE49" si="529">ED50+ED51</f>
        <v>0</v>
      </c>
      <c r="EE49" s="49">
        <f t="shared" si="529"/>
        <v>0</v>
      </c>
      <c r="EF49" s="48"/>
      <c r="EG49" s="49">
        <f t="shared" ref="EG49:EH49" si="530">EG50+EG51</f>
        <v>50</v>
      </c>
      <c r="EH49" s="49">
        <f t="shared" si="530"/>
        <v>50</v>
      </c>
      <c r="EI49" s="48">
        <f t="shared" si="472"/>
        <v>100</v>
      </c>
      <c r="EJ49" s="49">
        <f t="shared" ref="EJ49:EK49" si="531">EJ50+EJ51</f>
        <v>200</v>
      </c>
      <c r="EK49" s="49">
        <f t="shared" si="531"/>
        <v>200</v>
      </c>
      <c r="EL49" s="48">
        <f t="shared" si="485"/>
        <v>100</v>
      </c>
      <c r="EM49" s="49">
        <f t="shared" ref="EM49:EN49" si="532">EM50+EM51</f>
        <v>0</v>
      </c>
      <c r="EN49" s="49">
        <f t="shared" si="532"/>
        <v>0</v>
      </c>
      <c r="EO49" s="48"/>
      <c r="EP49" s="49">
        <f t="shared" ref="EP49:EQ49" si="533">EP50+EP51</f>
        <v>0</v>
      </c>
      <c r="EQ49" s="49">
        <f t="shared" si="533"/>
        <v>0</v>
      </c>
      <c r="ER49" s="48"/>
      <c r="ES49" s="49">
        <f t="shared" ref="ES49:ET49" si="534">ES50+ES51</f>
        <v>0</v>
      </c>
      <c r="ET49" s="49">
        <f t="shared" si="534"/>
        <v>0</v>
      </c>
      <c r="EU49" s="48"/>
      <c r="EV49" s="49">
        <f t="shared" ref="EV49:EW49" si="535">EV50+EV51</f>
        <v>0</v>
      </c>
      <c r="EW49" s="49">
        <f t="shared" si="535"/>
        <v>0</v>
      </c>
      <c r="EX49" s="48"/>
      <c r="EY49" s="49">
        <f t="shared" ref="EY49:EZ49" si="536">EY50+EY51</f>
        <v>0</v>
      </c>
      <c r="EZ49" s="49">
        <f t="shared" si="536"/>
        <v>0</v>
      </c>
      <c r="FA49" s="48"/>
      <c r="FB49" s="49">
        <f t="shared" ref="FB49:FC49" si="537">FB50+FB51</f>
        <v>0</v>
      </c>
      <c r="FC49" s="49">
        <f t="shared" si="537"/>
        <v>0</v>
      </c>
      <c r="FD49" s="48"/>
      <c r="FE49" s="49">
        <f t="shared" ref="FE49:FF49" si="538">FE50+FE51</f>
        <v>0</v>
      </c>
      <c r="FF49" s="49">
        <f t="shared" si="538"/>
        <v>0</v>
      </c>
      <c r="FG49" s="48"/>
      <c r="FH49" s="49">
        <f t="shared" ref="FH49:FI49" si="539">FH50+FH51</f>
        <v>0</v>
      </c>
      <c r="FI49" s="49">
        <f t="shared" si="539"/>
        <v>0</v>
      </c>
      <c r="FJ49" s="48"/>
      <c r="FK49" s="49"/>
      <c r="FL49" s="49"/>
      <c r="FM49" s="48"/>
      <c r="FN49" s="49">
        <f t="shared" ref="FN49:FO49" si="540">FN50+FN51</f>
        <v>11500</v>
      </c>
      <c r="FO49" s="49">
        <f t="shared" si="540"/>
        <v>1500</v>
      </c>
      <c r="FP49" s="48">
        <f t="shared" ref="FP49:FP51" si="541">FO49/FN49*100</f>
        <v>13.043478260869565</v>
      </c>
      <c r="FQ49" s="49"/>
      <c r="FR49" s="49"/>
      <c r="FS49" s="48"/>
      <c r="FT49" s="49"/>
      <c r="FU49" s="49"/>
      <c r="FV49" s="48"/>
      <c r="FW49" s="49">
        <f t="shared" ref="FW49:FX49" si="542">FW50+FW51</f>
        <v>158.6</v>
      </c>
      <c r="FX49" s="49">
        <f t="shared" si="542"/>
        <v>0</v>
      </c>
      <c r="FY49" s="48"/>
      <c r="FZ49" s="49"/>
      <c r="GA49" s="49"/>
      <c r="GB49" s="48"/>
      <c r="GC49" s="49"/>
      <c r="GD49" s="49"/>
      <c r="GE49" s="48"/>
      <c r="GF49" s="49"/>
      <c r="GG49" s="49"/>
      <c r="GH49" s="48"/>
      <c r="GI49" s="49"/>
      <c r="GJ49" s="49"/>
      <c r="GK49" s="48"/>
      <c r="GL49" s="49"/>
      <c r="GM49" s="49"/>
      <c r="GN49" s="48"/>
    </row>
    <row r="50" spans="1:196" ht="31.5" x14ac:dyDescent="0.25">
      <c r="A50" s="25" t="s">
        <v>235</v>
      </c>
      <c r="B50" s="50">
        <f t="shared" si="102"/>
        <v>8164.2719999999999</v>
      </c>
      <c r="C50" s="50">
        <f t="shared" si="103"/>
        <v>6796.2832400000007</v>
      </c>
      <c r="D50" s="46">
        <f t="shared" si="34"/>
        <v>83.244204014760896</v>
      </c>
      <c r="E50" s="46"/>
      <c r="F50" s="46"/>
      <c r="G50" s="46"/>
      <c r="H50" s="46"/>
      <c r="I50" s="46"/>
      <c r="J50" s="42"/>
      <c r="K50" s="46">
        <v>620.6</v>
      </c>
      <c r="L50" s="46">
        <v>620.6</v>
      </c>
      <c r="M50" s="42">
        <f t="shared" si="216"/>
        <v>100</v>
      </c>
      <c r="N50" s="46">
        <v>205</v>
      </c>
      <c r="O50" s="46">
        <v>157.13499999999999</v>
      </c>
      <c r="P50" s="42">
        <f t="shared" si="94"/>
        <v>76.651219512195112</v>
      </c>
      <c r="Q50" s="204">
        <v>983</v>
      </c>
      <c r="R50" s="204">
        <v>733.35</v>
      </c>
      <c r="S50" s="42">
        <f t="shared" si="490"/>
        <v>74.603255340793496</v>
      </c>
      <c r="T50" s="203"/>
      <c r="U50" s="203"/>
      <c r="V50" s="42"/>
      <c r="W50" s="203">
        <v>357</v>
      </c>
      <c r="X50" s="203">
        <v>231</v>
      </c>
      <c r="Y50" s="42">
        <f t="shared" si="376"/>
        <v>64.705882352941174</v>
      </c>
      <c r="Z50" s="46"/>
      <c r="AA50" s="46"/>
      <c r="AB50" s="42"/>
      <c r="AC50" s="46"/>
      <c r="AD50" s="46"/>
      <c r="AE50" s="42"/>
      <c r="AF50" s="46"/>
      <c r="AG50" s="46"/>
      <c r="AH50" s="42"/>
      <c r="AI50" s="203">
        <v>1000</v>
      </c>
      <c r="AJ50" s="203">
        <v>1000</v>
      </c>
      <c r="AK50" s="42">
        <f t="shared" si="498"/>
        <v>100</v>
      </c>
      <c r="AL50" s="203"/>
      <c r="AM50" s="203"/>
      <c r="AN50" s="42"/>
      <c r="AO50" s="203"/>
      <c r="AP50" s="203"/>
      <c r="AQ50" s="42"/>
      <c r="AR50" s="203"/>
      <c r="AS50" s="295"/>
      <c r="AT50" s="42"/>
      <c r="AU50" s="203"/>
      <c r="AV50" s="203"/>
      <c r="AW50" s="42"/>
      <c r="AX50" s="203">
        <v>100</v>
      </c>
      <c r="AY50" s="203">
        <v>100</v>
      </c>
      <c r="AZ50" s="203">
        <f t="shared" si="52"/>
        <v>100</v>
      </c>
      <c r="BA50" s="203"/>
      <c r="BB50" s="203"/>
      <c r="BC50" s="42"/>
      <c r="BD50" s="203"/>
      <c r="BE50" s="203"/>
      <c r="BF50" s="42"/>
      <c r="BG50" s="203"/>
      <c r="BH50" s="203"/>
      <c r="BI50" s="42"/>
      <c r="BJ50" s="203">
        <v>1532.8</v>
      </c>
      <c r="BK50" s="203">
        <v>954.19984999999997</v>
      </c>
      <c r="BL50" s="42">
        <f t="shared" si="505"/>
        <v>62.252077896659706</v>
      </c>
      <c r="BM50" s="203"/>
      <c r="BN50" s="203"/>
      <c r="BO50" s="42"/>
      <c r="BP50" s="203"/>
      <c r="BQ50" s="203"/>
      <c r="BR50" s="42"/>
      <c r="BS50" s="203"/>
      <c r="BT50" s="203"/>
      <c r="BU50" s="42"/>
      <c r="BV50" s="203"/>
      <c r="BW50" s="203"/>
      <c r="BX50" s="42"/>
      <c r="BY50" s="203"/>
      <c r="BZ50" s="203"/>
      <c r="CA50" s="42"/>
      <c r="CB50" s="203">
        <v>2790</v>
      </c>
      <c r="CC50" s="203">
        <v>2749.9983900000002</v>
      </c>
      <c r="CD50" s="42">
        <f t="shared" si="511"/>
        <v>98.566250537634417</v>
      </c>
      <c r="CE50" s="203"/>
      <c r="CF50" s="203"/>
      <c r="CG50" s="42"/>
      <c r="CH50" s="203"/>
      <c r="CI50" s="203"/>
      <c r="CJ50" s="42"/>
      <c r="CK50" s="203"/>
      <c r="CL50" s="203"/>
      <c r="CM50" s="42"/>
      <c r="CN50" s="203"/>
      <c r="CO50" s="203"/>
      <c r="CP50" s="42"/>
      <c r="CQ50" s="203"/>
      <c r="CR50" s="203"/>
      <c r="CS50" s="42"/>
      <c r="CT50" s="203"/>
      <c r="CU50" s="203"/>
      <c r="CV50" s="42"/>
      <c r="CW50" s="203"/>
      <c r="CX50" s="203"/>
      <c r="CY50" s="203"/>
      <c r="CZ50" s="203"/>
      <c r="DA50" s="203"/>
      <c r="DB50" s="42"/>
      <c r="DC50" s="203"/>
      <c r="DD50" s="203"/>
      <c r="DE50" s="42"/>
      <c r="DF50" s="203"/>
      <c r="DG50" s="203"/>
      <c r="DH50" s="42"/>
      <c r="DI50" s="203"/>
      <c r="DJ50" s="203"/>
      <c r="DK50" s="42"/>
      <c r="DL50" s="203"/>
      <c r="DM50" s="203"/>
      <c r="DN50" s="42"/>
      <c r="DO50" s="203"/>
      <c r="DP50" s="203"/>
      <c r="DQ50" s="42"/>
      <c r="DR50" s="203"/>
      <c r="DS50" s="203"/>
      <c r="DT50" s="42"/>
      <c r="DU50" s="203"/>
      <c r="DV50" s="203"/>
      <c r="DW50" s="42"/>
      <c r="DX50" s="203">
        <v>167.27199999999999</v>
      </c>
      <c r="DY50" s="203"/>
      <c r="DZ50" s="42"/>
      <c r="EA50" s="203"/>
      <c r="EB50" s="203"/>
      <c r="EC50" s="42"/>
      <c r="ED50" s="203"/>
      <c r="EE50" s="203"/>
      <c r="EF50" s="42"/>
      <c r="EG50" s="203">
        <v>50</v>
      </c>
      <c r="EH50" s="203">
        <v>50</v>
      </c>
      <c r="EI50" s="42">
        <f t="shared" si="472"/>
        <v>100</v>
      </c>
      <c r="EJ50" s="203">
        <v>200</v>
      </c>
      <c r="EK50" s="203">
        <v>200</v>
      </c>
      <c r="EL50" s="42">
        <f t="shared" si="485"/>
        <v>100</v>
      </c>
      <c r="EM50" s="203"/>
      <c r="EN50" s="203"/>
      <c r="EO50" s="42"/>
      <c r="EP50" s="203"/>
      <c r="EQ50" s="203"/>
      <c r="ER50" s="42"/>
      <c r="ES50" s="203"/>
      <c r="ET50" s="203"/>
      <c r="EU50" s="42"/>
      <c r="EV50" s="203"/>
      <c r="EW50" s="203"/>
      <c r="EX50" s="42"/>
      <c r="EY50" s="203"/>
      <c r="EZ50" s="203"/>
      <c r="FA50" s="42"/>
      <c r="FB50" s="203"/>
      <c r="FC50" s="203"/>
      <c r="FD50" s="42"/>
      <c r="FE50" s="203"/>
      <c r="FF50" s="203"/>
      <c r="FG50" s="42"/>
      <c r="FH50" s="203"/>
      <c r="FI50" s="203"/>
      <c r="FJ50" s="42"/>
      <c r="FK50" s="203"/>
      <c r="FL50" s="203"/>
      <c r="FM50" s="42"/>
      <c r="FN50" s="203"/>
      <c r="FO50" s="203"/>
      <c r="FP50" s="42"/>
      <c r="FQ50" s="203"/>
      <c r="FR50" s="203"/>
      <c r="FS50" s="42"/>
      <c r="FT50" s="203"/>
      <c r="FU50" s="203"/>
      <c r="FV50" s="42"/>
      <c r="FW50" s="203">
        <v>158.6</v>
      </c>
      <c r="FX50" s="203"/>
      <c r="FY50" s="42"/>
      <c r="FZ50" s="203"/>
      <c r="GA50" s="203"/>
      <c r="GB50" s="42"/>
      <c r="GC50" s="203"/>
      <c r="GD50" s="203"/>
      <c r="GE50" s="42"/>
      <c r="GF50" s="203"/>
      <c r="GG50" s="203"/>
      <c r="GH50" s="42"/>
      <c r="GI50" s="203"/>
      <c r="GJ50" s="203"/>
      <c r="GK50" s="42"/>
      <c r="GL50" s="203"/>
      <c r="GM50" s="203"/>
      <c r="GN50" s="42"/>
    </row>
    <row r="51" spans="1:196" ht="15.75" x14ac:dyDescent="0.25">
      <c r="A51" s="25" t="s">
        <v>234</v>
      </c>
      <c r="B51" s="50">
        <f t="shared" si="102"/>
        <v>11500</v>
      </c>
      <c r="C51" s="50">
        <f t="shared" si="103"/>
        <v>1500</v>
      </c>
      <c r="D51" s="46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42"/>
      <c r="Q51" s="134"/>
      <c r="R51" s="134"/>
      <c r="S51" s="42"/>
      <c r="T51" s="134"/>
      <c r="U51" s="134"/>
      <c r="V51" s="42"/>
      <c r="W51" s="134"/>
      <c r="X51" s="134"/>
      <c r="Y51" s="42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42"/>
      <c r="AL51" s="134"/>
      <c r="AM51" s="134"/>
      <c r="AN51" s="42"/>
      <c r="AO51" s="134"/>
      <c r="AP51" s="134"/>
      <c r="AQ51" s="42"/>
      <c r="AR51" s="134"/>
      <c r="AS51" s="134"/>
      <c r="AT51" s="42"/>
      <c r="AU51" s="134"/>
      <c r="AV51" s="134"/>
      <c r="AW51" s="42"/>
      <c r="AX51" s="134"/>
      <c r="AY51" s="134"/>
      <c r="AZ51" s="203"/>
      <c r="BA51" s="134"/>
      <c r="BB51" s="134"/>
      <c r="BC51" s="42"/>
      <c r="BD51" s="134"/>
      <c r="BE51" s="134"/>
      <c r="BF51" s="42"/>
      <c r="BG51" s="134"/>
      <c r="BH51" s="134"/>
      <c r="BI51" s="42"/>
      <c r="BJ51" s="134"/>
      <c r="BK51" s="134"/>
      <c r="BL51" s="42"/>
      <c r="BM51" s="134"/>
      <c r="BN51" s="134"/>
      <c r="BO51" s="42"/>
      <c r="BP51" s="134"/>
      <c r="BQ51" s="134"/>
      <c r="BR51" s="42"/>
      <c r="BS51" s="134"/>
      <c r="BT51" s="134"/>
      <c r="BU51" s="42"/>
      <c r="BV51" s="134"/>
      <c r="BW51" s="134"/>
      <c r="BX51" s="42"/>
      <c r="BY51" s="134"/>
      <c r="BZ51" s="134"/>
      <c r="CA51" s="42"/>
      <c r="CB51" s="134"/>
      <c r="CC51" s="134"/>
      <c r="CD51" s="42"/>
      <c r="CE51" s="134"/>
      <c r="CF51" s="134"/>
      <c r="CG51" s="42"/>
      <c r="CH51" s="134"/>
      <c r="CI51" s="134"/>
      <c r="CJ51" s="42"/>
      <c r="CK51" s="134"/>
      <c r="CL51" s="134"/>
      <c r="CM51" s="42"/>
      <c r="CN51" s="134"/>
      <c r="CO51" s="134"/>
      <c r="CP51" s="42"/>
      <c r="CQ51" s="134"/>
      <c r="CR51" s="134"/>
      <c r="CS51" s="42"/>
      <c r="CT51" s="134"/>
      <c r="CU51" s="134"/>
      <c r="CV51" s="42"/>
      <c r="CW51" s="134"/>
      <c r="CX51" s="134"/>
      <c r="CY51" s="203"/>
      <c r="CZ51" s="134"/>
      <c r="DA51" s="134"/>
      <c r="DB51" s="42"/>
      <c r="DC51" s="134"/>
      <c r="DD51" s="134"/>
      <c r="DE51" s="42"/>
      <c r="DF51" s="134"/>
      <c r="DG51" s="134"/>
      <c r="DH51" s="42"/>
      <c r="DI51" s="134"/>
      <c r="DJ51" s="134"/>
      <c r="DK51" s="42"/>
      <c r="DL51" s="134"/>
      <c r="DM51" s="134"/>
      <c r="DN51" s="42"/>
      <c r="DO51" s="134"/>
      <c r="DP51" s="134"/>
      <c r="DQ51" s="42"/>
      <c r="DR51" s="134"/>
      <c r="DS51" s="134"/>
      <c r="DT51" s="42"/>
      <c r="DU51" s="134"/>
      <c r="DV51" s="134"/>
      <c r="DW51" s="42"/>
      <c r="DX51" s="134"/>
      <c r="DY51" s="134"/>
      <c r="DZ51" s="42"/>
      <c r="EA51" s="134"/>
      <c r="EB51" s="134"/>
      <c r="EC51" s="42"/>
      <c r="ED51" s="134"/>
      <c r="EE51" s="134"/>
      <c r="EF51" s="42"/>
      <c r="EG51" s="134"/>
      <c r="EH51" s="134"/>
      <c r="EI51" s="42"/>
      <c r="EJ51" s="134"/>
      <c r="EK51" s="134"/>
      <c r="EL51" s="42"/>
      <c r="EM51" s="134"/>
      <c r="EN51" s="134"/>
      <c r="EO51" s="42"/>
      <c r="EP51" s="134"/>
      <c r="EQ51" s="134"/>
      <c r="ER51" s="42"/>
      <c r="ES51" s="134"/>
      <c r="ET51" s="134"/>
      <c r="EU51" s="42"/>
      <c r="EV51" s="134"/>
      <c r="EW51" s="134"/>
      <c r="EX51" s="42"/>
      <c r="EY51" s="134"/>
      <c r="EZ51" s="134"/>
      <c r="FA51" s="42"/>
      <c r="FB51" s="134"/>
      <c r="FC51" s="134"/>
      <c r="FD51" s="42"/>
      <c r="FE51" s="134"/>
      <c r="FF51" s="134"/>
      <c r="FG51" s="42"/>
      <c r="FH51" s="134"/>
      <c r="FI51" s="134"/>
      <c r="FJ51" s="42"/>
      <c r="FK51" s="134"/>
      <c r="FL51" s="134"/>
      <c r="FM51" s="42"/>
      <c r="FN51" s="50">
        <v>11500</v>
      </c>
      <c r="FO51" s="50">
        <v>1500</v>
      </c>
      <c r="FP51" s="42">
        <f t="shared" si="541"/>
        <v>13.043478260869565</v>
      </c>
      <c r="FQ51" s="50"/>
      <c r="FR51" s="50"/>
      <c r="FS51" s="42"/>
      <c r="FT51" s="50"/>
      <c r="FU51" s="50"/>
      <c r="FV51" s="42"/>
      <c r="FW51" s="134"/>
      <c r="FX51" s="134"/>
      <c r="FY51" s="42"/>
      <c r="FZ51" s="134"/>
      <c r="GA51" s="134"/>
      <c r="GB51" s="42"/>
      <c r="GC51" s="134"/>
      <c r="GD51" s="134"/>
      <c r="GE51" s="42"/>
      <c r="GF51" s="134"/>
      <c r="GG51" s="134"/>
      <c r="GH51" s="42"/>
      <c r="GI51" s="134"/>
      <c r="GJ51" s="134"/>
      <c r="GK51" s="42"/>
      <c r="GL51" s="134"/>
      <c r="GM51" s="134"/>
      <c r="GN51" s="42"/>
    </row>
    <row r="52" spans="1:196" s="52" customFormat="1" ht="31.5" x14ac:dyDescent="0.25">
      <c r="A52" s="195" t="s">
        <v>239</v>
      </c>
      <c r="B52" s="134">
        <f t="shared" si="102"/>
        <v>17320.631999999998</v>
      </c>
      <c r="C52" s="134">
        <f t="shared" si="103"/>
        <v>9534.0524100000002</v>
      </c>
      <c r="D52" s="49">
        <f>C52/B52*100</f>
        <v>55.044483423006739</v>
      </c>
      <c r="E52" s="49">
        <f t="shared" ref="E52:AD52" si="543">E53+E54+E55</f>
        <v>0</v>
      </c>
      <c r="F52" s="49">
        <f t="shared" ref="F52" si="544">F53+F54+F55</f>
        <v>0</v>
      </c>
      <c r="G52" s="49"/>
      <c r="H52" s="49">
        <f t="shared" si="543"/>
        <v>0</v>
      </c>
      <c r="I52" s="49">
        <f t="shared" si="543"/>
        <v>0</v>
      </c>
      <c r="J52" s="49">
        <f t="shared" si="543"/>
        <v>0</v>
      </c>
      <c r="K52" s="49">
        <f t="shared" si="543"/>
        <v>500</v>
      </c>
      <c r="L52" s="49">
        <f t="shared" ref="L52" si="545">L53+L54+L55</f>
        <v>394.17543000000001</v>
      </c>
      <c r="M52" s="48">
        <f t="shared" si="216"/>
        <v>78.835086000000004</v>
      </c>
      <c r="N52" s="49">
        <f t="shared" si="543"/>
        <v>478</v>
      </c>
      <c r="O52" s="49">
        <f t="shared" si="543"/>
        <v>287.93797999999998</v>
      </c>
      <c r="P52" s="48">
        <f t="shared" si="94"/>
        <v>60.238071129707102</v>
      </c>
      <c r="Q52" s="49">
        <f t="shared" ref="Q52:R52" si="546">Q53+Q54+Q55</f>
        <v>1620</v>
      </c>
      <c r="R52" s="49">
        <f t="shared" si="546"/>
        <v>1084.7</v>
      </c>
      <c r="S52" s="48">
        <f t="shared" ref="S52:S53" si="547">R52/Q52*100</f>
        <v>66.956790123456784</v>
      </c>
      <c r="T52" s="49">
        <f t="shared" ref="T52" si="548">T53+T54+T55</f>
        <v>915</v>
      </c>
      <c r="U52" s="49">
        <f t="shared" ref="U52" si="549">U53+U54+U55</f>
        <v>564.91399999999999</v>
      </c>
      <c r="V52" s="48">
        <f t="shared" ref="V52:V53" si="550">U52/T52*100</f>
        <v>61.739234972677593</v>
      </c>
      <c r="W52" s="49">
        <f t="shared" ref="W52" si="551">W53+W54+W55</f>
        <v>0</v>
      </c>
      <c r="X52" s="49">
        <f t="shared" ref="X52" si="552">X53+X54+X55</f>
        <v>0</v>
      </c>
      <c r="Y52" s="48"/>
      <c r="Z52" s="49">
        <f t="shared" si="543"/>
        <v>0</v>
      </c>
      <c r="AA52" s="49">
        <f t="shared" ref="AA52" si="553">AA53+AA54+AA55</f>
        <v>0</v>
      </c>
      <c r="AB52" s="49">
        <f t="shared" si="543"/>
        <v>0</v>
      </c>
      <c r="AC52" s="49">
        <f t="shared" si="543"/>
        <v>0</v>
      </c>
      <c r="AD52" s="49">
        <f t="shared" si="543"/>
        <v>0</v>
      </c>
      <c r="AE52" s="49">
        <f t="shared" ref="AE52:AG52" si="554">AE53+AE54+AE55</f>
        <v>0</v>
      </c>
      <c r="AF52" s="49">
        <f t="shared" si="554"/>
        <v>0</v>
      </c>
      <c r="AG52" s="49">
        <f t="shared" si="554"/>
        <v>0</v>
      </c>
      <c r="AH52" s="48"/>
      <c r="AI52" s="49">
        <f t="shared" ref="AI52:AJ52" si="555">AI53+AI54+AI55</f>
        <v>1500</v>
      </c>
      <c r="AJ52" s="49">
        <f t="shared" si="555"/>
        <v>1500</v>
      </c>
      <c r="AK52" s="48">
        <f t="shared" ref="AK52:AK53" si="556">AJ52/AI52*100</f>
        <v>100</v>
      </c>
      <c r="AL52" s="49">
        <f t="shared" ref="AL52:AM52" si="557">AL53+AL54+AL55</f>
        <v>0</v>
      </c>
      <c r="AM52" s="49">
        <f t="shared" si="557"/>
        <v>0</v>
      </c>
      <c r="AN52" s="48"/>
      <c r="AO52" s="49">
        <f t="shared" ref="AO52:AP52" si="558">AO53+AO54+AO55</f>
        <v>0</v>
      </c>
      <c r="AP52" s="49">
        <f t="shared" si="558"/>
        <v>0</v>
      </c>
      <c r="AQ52" s="48"/>
      <c r="AR52" s="49">
        <f t="shared" ref="AR52:AS52" si="559">AR53+AR54+AR55</f>
        <v>0</v>
      </c>
      <c r="AS52" s="49">
        <f t="shared" si="559"/>
        <v>0</v>
      </c>
      <c r="AT52" s="48"/>
      <c r="AU52" s="49">
        <f t="shared" ref="AU52:AV52" si="560">AU53+AU54+AU55</f>
        <v>0</v>
      </c>
      <c r="AV52" s="49">
        <f t="shared" si="560"/>
        <v>0</v>
      </c>
      <c r="AW52" s="48"/>
      <c r="AX52" s="49">
        <f t="shared" ref="AX52:AY52" si="561">AX53+AX54+AX55</f>
        <v>150</v>
      </c>
      <c r="AY52" s="49">
        <f t="shared" si="561"/>
        <v>150</v>
      </c>
      <c r="AZ52" s="293">
        <f t="shared" si="52"/>
        <v>100</v>
      </c>
      <c r="BA52" s="49"/>
      <c r="BB52" s="49"/>
      <c r="BC52" s="48"/>
      <c r="BD52" s="49"/>
      <c r="BE52" s="49"/>
      <c r="BF52" s="48"/>
      <c r="BG52" s="49"/>
      <c r="BH52" s="49"/>
      <c r="BI52" s="48"/>
      <c r="BJ52" s="49">
        <f t="shared" ref="BJ52:BK52" si="562">BJ53+BJ54+BJ55</f>
        <v>1915.9</v>
      </c>
      <c r="BK52" s="49">
        <f t="shared" si="562"/>
        <v>1436.925</v>
      </c>
      <c r="BL52" s="48">
        <f t="shared" ref="BL52:BL53" si="563">BK52/BJ52*100</f>
        <v>74.999999999999986</v>
      </c>
      <c r="BM52" s="49"/>
      <c r="BN52" s="49"/>
      <c r="BO52" s="48"/>
      <c r="BP52" s="49">
        <f t="shared" ref="BP52:BQ52" si="564">BP53+BP54+BP55</f>
        <v>0</v>
      </c>
      <c r="BQ52" s="49">
        <f t="shared" si="564"/>
        <v>0</v>
      </c>
      <c r="BR52" s="48"/>
      <c r="BS52" s="49">
        <f t="shared" ref="BS52:BT52" si="565">BS53+BS54+BS55</f>
        <v>0</v>
      </c>
      <c r="BT52" s="49">
        <f t="shared" si="565"/>
        <v>0</v>
      </c>
      <c r="BU52" s="48"/>
      <c r="BV52" s="49">
        <f t="shared" ref="BV52:BW52" si="566">BV53+BV54+BV55</f>
        <v>0</v>
      </c>
      <c r="BW52" s="49">
        <f t="shared" si="566"/>
        <v>0</v>
      </c>
      <c r="BX52" s="48"/>
      <c r="BY52" s="49">
        <f t="shared" ref="BY52:BZ52" si="567">BY53+BY54+BY55</f>
        <v>0</v>
      </c>
      <c r="BZ52" s="49">
        <f t="shared" si="567"/>
        <v>0</v>
      </c>
      <c r="CA52" s="48"/>
      <c r="CB52" s="49">
        <f t="shared" ref="CB52:CC52" si="568">CB53+CB54+CB55</f>
        <v>2295</v>
      </c>
      <c r="CC52" s="49">
        <f t="shared" si="568"/>
        <v>1609.9</v>
      </c>
      <c r="CD52" s="48">
        <f t="shared" ref="CD52:CD53" si="569">CC52/CB52*100</f>
        <v>70.148148148148152</v>
      </c>
      <c r="CE52" s="49">
        <f t="shared" ref="CE52:CF52" si="570">CE53+CE54+CE55</f>
        <v>0</v>
      </c>
      <c r="CF52" s="49">
        <f t="shared" si="570"/>
        <v>0</v>
      </c>
      <c r="CG52" s="48"/>
      <c r="CH52" s="49">
        <f t="shared" ref="CH52:CI52" si="571">CH53+CH54+CH55</f>
        <v>0</v>
      </c>
      <c r="CI52" s="49">
        <f t="shared" si="571"/>
        <v>0</v>
      </c>
      <c r="CJ52" s="48"/>
      <c r="CK52" s="49">
        <f t="shared" ref="CK52:CL52" si="572">CK53+CK54+CK55</f>
        <v>0</v>
      </c>
      <c r="CL52" s="49">
        <f t="shared" si="572"/>
        <v>0</v>
      </c>
      <c r="CM52" s="48"/>
      <c r="CN52" s="49">
        <f t="shared" ref="CN52:CO52" si="573">CN53+CN54+CN55</f>
        <v>0</v>
      </c>
      <c r="CO52" s="49">
        <f t="shared" si="573"/>
        <v>0</v>
      </c>
      <c r="CP52" s="48"/>
      <c r="CQ52" s="49">
        <f t="shared" ref="CQ52:CR52" si="574">CQ53+CQ54+CQ55</f>
        <v>0</v>
      </c>
      <c r="CR52" s="49">
        <f t="shared" si="574"/>
        <v>0</v>
      </c>
      <c r="CS52" s="48"/>
      <c r="CT52" s="49">
        <f t="shared" ref="CT52:CU52" si="575">CT53+CT54+CT55</f>
        <v>0</v>
      </c>
      <c r="CU52" s="49">
        <f t="shared" si="575"/>
        <v>0</v>
      </c>
      <c r="CV52" s="48"/>
      <c r="CW52" s="49">
        <f t="shared" ref="CW52:CX52" si="576">CW53+CW54+CW55</f>
        <v>0</v>
      </c>
      <c r="CX52" s="49">
        <f t="shared" si="576"/>
        <v>0</v>
      </c>
      <c r="CY52" s="293"/>
      <c r="CZ52" s="49">
        <f t="shared" ref="CZ52:DA52" si="577">CZ53+CZ54+CZ55</f>
        <v>0</v>
      </c>
      <c r="DA52" s="49">
        <f t="shared" si="577"/>
        <v>0</v>
      </c>
      <c r="DB52" s="48"/>
      <c r="DC52" s="49">
        <f t="shared" ref="DC52:DD52" si="578">DC53+DC54+DC55</f>
        <v>0</v>
      </c>
      <c r="DD52" s="49">
        <f t="shared" si="578"/>
        <v>0</v>
      </c>
      <c r="DE52" s="48"/>
      <c r="DF52" s="49">
        <f t="shared" ref="DF52:DG52" si="579">DF53+DF54+DF55</f>
        <v>0</v>
      </c>
      <c r="DG52" s="49">
        <f t="shared" si="579"/>
        <v>0</v>
      </c>
      <c r="DH52" s="48"/>
      <c r="DI52" s="49">
        <f t="shared" ref="DI52:DJ52" si="580">DI53+DI54+DI55</f>
        <v>0</v>
      </c>
      <c r="DJ52" s="49">
        <f t="shared" si="580"/>
        <v>0</v>
      </c>
      <c r="DK52" s="48"/>
      <c r="DL52" s="49">
        <f t="shared" ref="DL52:DM52" si="581">DL53+DL54+DL55</f>
        <v>0</v>
      </c>
      <c r="DM52" s="49">
        <f t="shared" si="581"/>
        <v>0</v>
      </c>
      <c r="DN52" s="48"/>
      <c r="DO52" s="49">
        <f t="shared" ref="DO52:DP52" si="582">DO53+DO54+DO55</f>
        <v>0</v>
      </c>
      <c r="DP52" s="49">
        <f t="shared" si="582"/>
        <v>0</v>
      </c>
      <c r="DQ52" s="48"/>
      <c r="DR52" s="49">
        <f t="shared" ref="DR52:DS52" si="583">DR53+DR54+DR55</f>
        <v>0</v>
      </c>
      <c r="DS52" s="49">
        <f t="shared" si="583"/>
        <v>0</v>
      </c>
      <c r="DT52" s="48"/>
      <c r="DU52" s="49">
        <f t="shared" ref="DU52:DV52" si="584">DU53+DU54+DU55</f>
        <v>0</v>
      </c>
      <c r="DV52" s="49">
        <f t="shared" si="584"/>
        <v>0</v>
      </c>
      <c r="DW52" s="48"/>
      <c r="DX52" s="49">
        <f t="shared" ref="DX52:DY52" si="585">DX53+DX54+DX55</f>
        <v>282.63200000000001</v>
      </c>
      <c r="DY52" s="49">
        <f t="shared" si="585"/>
        <v>0</v>
      </c>
      <c r="DZ52" s="48"/>
      <c r="EA52" s="49">
        <f t="shared" ref="EA52:EB52" si="586">EA53+EA54+EA55</f>
        <v>0</v>
      </c>
      <c r="EB52" s="49">
        <f t="shared" si="586"/>
        <v>0</v>
      </c>
      <c r="EC52" s="48"/>
      <c r="ED52" s="49">
        <f t="shared" ref="ED52:EE52" si="587">ED53+ED54+ED55</f>
        <v>2145.5</v>
      </c>
      <c r="EE52" s="49">
        <f t="shared" si="587"/>
        <v>2145.5</v>
      </c>
      <c r="EF52" s="48">
        <f t="shared" ref="EF52:EF53" si="588">EE52/ED52*100</f>
        <v>100</v>
      </c>
      <c r="EG52" s="49">
        <f t="shared" ref="EG52:EH52" si="589">EG53+EG54+EG55</f>
        <v>0</v>
      </c>
      <c r="EH52" s="49">
        <f t="shared" si="589"/>
        <v>0</v>
      </c>
      <c r="EI52" s="48"/>
      <c r="EJ52" s="49">
        <f t="shared" ref="EJ52:EK52" si="590">EJ53+EJ54+EJ55</f>
        <v>360</v>
      </c>
      <c r="EK52" s="49">
        <f t="shared" si="590"/>
        <v>360</v>
      </c>
      <c r="EL52" s="48">
        <f t="shared" si="485"/>
        <v>100</v>
      </c>
      <c r="EM52" s="49">
        <f t="shared" ref="EM52:EN52" si="591">EM53+EM54+EM55</f>
        <v>0</v>
      </c>
      <c r="EN52" s="49">
        <f t="shared" si="591"/>
        <v>0</v>
      </c>
      <c r="EO52" s="48"/>
      <c r="EP52" s="49">
        <f t="shared" ref="EP52:EQ52" si="592">EP53+EP54+EP55</f>
        <v>0</v>
      </c>
      <c r="EQ52" s="49">
        <f t="shared" si="592"/>
        <v>0</v>
      </c>
      <c r="ER52" s="48"/>
      <c r="ES52" s="49">
        <f t="shared" ref="ES52:ET52" si="593">ES53+ES54+ES55</f>
        <v>0</v>
      </c>
      <c r="ET52" s="49">
        <f t="shared" si="593"/>
        <v>0</v>
      </c>
      <c r="EU52" s="48"/>
      <c r="EV52" s="49">
        <f t="shared" ref="EV52:EW52" si="594">EV53+EV54+EV55</f>
        <v>0</v>
      </c>
      <c r="EW52" s="49">
        <f t="shared" si="594"/>
        <v>0</v>
      </c>
      <c r="EX52" s="48"/>
      <c r="EY52" s="49">
        <f t="shared" ref="EY52:EZ52" si="595">EY53+EY54+EY55</f>
        <v>0</v>
      </c>
      <c r="EZ52" s="49">
        <f t="shared" si="595"/>
        <v>0</v>
      </c>
      <c r="FA52" s="48"/>
      <c r="FB52" s="49">
        <f t="shared" ref="FB52:FC52" si="596">FB53+FB54+FB55</f>
        <v>0</v>
      </c>
      <c r="FC52" s="49">
        <f t="shared" si="596"/>
        <v>0</v>
      </c>
      <c r="FD52" s="48"/>
      <c r="FE52" s="49">
        <f t="shared" ref="FE52:FF52" si="597">FE53+FE54+FE55</f>
        <v>0</v>
      </c>
      <c r="FF52" s="49">
        <f t="shared" si="597"/>
        <v>0</v>
      </c>
      <c r="FG52" s="48"/>
      <c r="FH52" s="49">
        <f t="shared" ref="FH52:FI52" si="598">FH53+FH54+FH55</f>
        <v>0</v>
      </c>
      <c r="FI52" s="49">
        <f t="shared" si="598"/>
        <v>0</v>
      </c>
      <c r="FJ52" s="48"/>
      <c r="FK52" s="49"/>
      <c r="FL52" s="49"/>
      <c r="FM52" s="48"/>
      <c r="FN52" s="49">
        <f t="shared" ref="FN52:FO52" si="599">FN53+FN54+FN55</f>
        <v>5000</v>
      </c>
      <c r="FO52" s="49">
        <f t="shared" si="599"/>
        <v>0</v>
      </c>
      <c r="FP52" s="48">
        <f t="shared" ref="FP52:FP54" si="600">FO52/FN52*100</f>
        <v>0</v>
      </c>
      <c r="FQ52" s="49"/>
      <c r="FR52" s="49"/>
      <c r="FS52" s="48"/>
      <c r="FT52" s="49"/>
      <c r="FU52" s="49"/>
      <c r="FV52" s="48"/>
      <c r="FW52" s="49">
        <f t="shared" ref="FW52:FX52" si="601">FW53+FW54+FW55</f>
        <v>158.6</v>
      </c>
      <c r="FX52" s="49">
        <f t="shared" si="601"/>
        <v>0</v>
      </c>
      <c r="FY52" s="48">
        <f t="shared" ref="FY52:FY53" si="602">FX52/FW52*100</f>
        <v>0</v>
      </c>
      <c r="FZ52" s="49"/>
      <c r="GA52" s="49"/>
      <c r="GB52" s="48"/>
      <c r="GC52" s="49"/>
      <c r="GD52" s="49"/>
      <c r="GE52" s="48"/>
      <c r="GF52" s="49"/>
      <c r="GG52" s="49"/>
      <c r="GH52" s="48"/>
      <c r="GI52" s="49"/>
      <c r="GJ52" s="49"/>
      <c r="GK52" s="48"/>
      <c r="GL52" s="49"/>
      <c r="GM52" s="49"/>
      <c r="GN52" s="48"/>
    </row>
    <row r="53" spans="1:196" ht="31.5" x14ac:dyDescent="0.25">
      <c r="A53" s="25" t="s">
        <v>238</v>
      </c>
      <c r="B53" s="50">
        <f t="shared" si="102"/>
        <v>11635.531999999999</v>
      </c>
      <c r="C53" s="50">
        <f t="shared" si="103"/>
        <v>9534.0524100000002</v>
      </c>
      <c r="D53" s="46">
        <f>C53/B53*100</f>
        <v>81.939118984847454</v>
      </c>
      <c r="E53" s="46"/>
      <c r="F53" s="46"/>
      <c r="G53" s="46"/>
      <c r="H53" s="46"/>
      <c r="I53" s="46"/>
      <c r="J53" s="42"/>
      <c r="K53" s="46">
        <v>500</v>
      </c>
      <c r="L53" s="46">
        <v>394.17543000000001</v>
      </c>
      <c r="M53" s="42">
        <f t="shared" si="216"/>
        <v>78.835086000000004</v>
      </c>
      <c r="N53" s="46">
        <v>478</v>
      </c>
      <c r="O53" s="46">
        <v>287.93797999999998</v>
      </c>
      <c r="P53" s="42">
        <f t="shared" si="94"/>
        <v>60.238071129707102</v>
      </c>
      <c r="Q53" s="204">
        <v>1620</v>
      </c>
      <c r="R53" s="204">
        <v>1084.7</v>
      </c>
      <c r="S53" s="42">
        <f t="shared" si="547"/>
        <v>66.956790123456784</v>
      </c>
      <c r="T53" s="203">
        <v>915</v>
      </c>
      <c r="U53" s="203">
        <v>564.91399999999999</v>
      </c>
      <c r="V53" s="42">
        <f t="shared" si="550"/>
        <v>61.739234972677593</v>
      </c>
      <c r="W53" s="203"/>
      <c r="X53" s="203"/>
      <c r="Y53" s="42"/>
      <c r="Z53" s="46"/>
      <c r="AA53" s="46"/>
      <c r="AB53" s="42"/>
      <c r="AC53" s="46"/>
      <c r="AD53" s="46"/>
      <c r="AE53" s="42"/>
      <c r="AF53" s="46"/>
      <c r="AG53" s="46"/>
      <c r="AH53" s="42"/>
      <c r="AI53" s="203">
        <v>1500</v>
      </c>
      <c r="AJ53" s="46">
        <v>1500</v>
      </c>
      <c r="AK53" s="42">
        <f t="shared" si="556"/>
        <v>100</v>
      </c>
      <c r="AL53" s="203"/>
      <c r="AM53" s="46"/>
      <c r="AN53" s="42"/>
      <c r="AO53" s="203"/>
      <c r="AP53" s="46"/>
      <c r="AQ53" s="42"/>
      <c r="AR53" s="203"/>
      <c r="AS53" s="295"/>
      <c r="AT53" s="42"/>
      <c r="AU53" s="203"/>
      <c r="AV53" s="46"/>
      <c r="AW53" s="42"/>
      <c r="AX53" s="203">
        <v>150</v>
      </c>
      <c r="AY53" s="46">
        <v>150</v>
      </c>
      <c r="AZ53" s="203">
        <f t="shared" si="52"/>
        <v>100</v>
      </c>
      <c r="BA53" s="203"/>
      <c r="BB53" s="46"/>
      <c r="BC53" s="42"/>
      <c r="BD53" s="203"/>
      <c r="BE53" s="46"/>
      <c r="BF53" s="42"/>
      <c r="BG53" s="203"/>
      <c r="BH53" s="46"/>
      <c r="BI53" s="42"/>
      <c r="BJ53" s="203">
        <v>1915.9</v>
      </c>
      <c r="BK53" s="46">
        <v>1436.925</v>
      </c>
      <c r="BL53" s="42">
        <f t="shared" si="563"/>
        <v>74.999999999999986</v>
      </c>
      <c r="BM53" s="203"/>
      <c r="BN53" s="46"/>
      <c r="BO53" s="42"/>
      <c r="BP53" s="203"/>
      <c r="BQ53" s="46"/>
      <c r="BR53" s="42"/>
      <c r="BS53" s="203"/>
      <c r="BT53" s="46"/>
      <c r="BU53" s="42"/>
      <c r="BV53" s="203"/>
      <c r="BW53" s="46"/>
      <c r="BX53" s="42"/>
      <c r="BY53" s="203"/>
      <c r="BZ53" s="46"/>
      <c r="CA53" s="42"/>
      <c r="CB53" s="203">
        <v>1609.9</v>
      </c>
      <c r="CC53" s="46">
        <v>1609.9</v>
      </c>
      <c r="CD53" s="42">
        <f t="shared" si="569"/>
        <v>100</v>
      </c>
      <c r="CE53" s="203"/>
      <c r="CF53" s="46"/>
      <c r="CG53" s="42"/>
      <c r="CH53" s="203"/>
      <c r="CI53" s="46"/>
      <c r="CJ53" s="42"/>
      <c r="CK53" s="203"/>
      <c r="CL53" s="46"/>
      <c r="CM53" s="42"/>
      <c r="CN53" s="203"/>
      <c r="CO53" s="46"/>
      <c r="CP53" s="42"/>
      <c r="CQ53" s="203"/>
      <c r="CR53" s="46"/>
      <c r="CS53" s="42"/>
      <c r="CT53" s="203"/>
      <c r="CU53" s="46"/>
      <c r="CV53" s="42"/>
      <c r="CW53" s="203"/>
      <c r="CX53" s="46"/>
      <c r="CY53" s="203"/>
      <c r="CZ53" s="203"/>
      <c r="DA53" s="46"/>
      <c r="DB53" s="42"/>
      <c r="DC53" s="203"/>
      <c r="DD53" s="46"/>
      <c r="DE53" s="42"/>
      <c r="DF53" s="203"/>
      <c r="DG53" s="46"/>
      <c r="DH53" s="42"/>
      <c r="DI53" s="203"/>
      <c r="DJ53" s="46"/>
      <c r="DK53" s="42"/>
      <c r="DL53" s="203"/>
      <c r="DM53" s="46"/>
      <c r="DN53" s="42"/>
      <c r="DO53" s="203"/>
      <c r="DP53" s="46"/>
      <c r="DQ53" s="42"/>
      <c r="DR53" s="203"/>
      <c r="DS53" s="46"/>
      <c r="DT53" s="42"/>
      <c r="DU53" s="203"/>
      <c r="DV53" s="46"/>
      <c r="DW53" s="42"/>
      <c r="DX53" s="203">
        <v>282.63200000000001</v>
      </c>
      <c r="DY53" s="46"/>
      <c r="DZ53" s="42"/>
      <c r="EA53" s="203"/>
      <c r="EB53" s="46"/>
      <c r="EC53" s="42"/>
      <c r="ED53" s="203">
        <v>2145.5</v>
      </c>
      <c r="EE53" s="46">
        <v>2145.5</v>
      </c>
      <c r="EF53" s="42">
        <f t="shared" si="588"/>
        <v>100</v>
      </c>
      <c r="EG53" s="203"/>
      <c r="EH53" s="46"/>
      <c r="EI53" s="42"/>
      <c r="EJ53" s="203">
        <v>360</v>
      </c>
      <c r="EK53" s="46">
        <v>360</v>
      </c>
      <c r="EL53" s="42">
        <f t="shared" si="485"/>
        <v>100</v>
      </c>
      <c r="EM53" s="203"/>
      <c r="EN53" s="46"/>
      <c r="EO53" s="42"/>
      <c r="EP53" s="203"/>
      <c r="EQ53" s="46"/>
      <c r="ER53" s="42"/>
      <c r="ES53" s="203"/>
      <c r="ET53" s="46"/>
      <c r="EU53" s="42"/>
      <c r="EV53" s="203"/>
      <c r="EW53" s="46"/>
      <c r="EX53" s="42"/>
      <c r="EY53" s="203"/>
      <c r="EZ53" s="46"/>
      <c r="FA53" s="42"/>
      <c r="FB53" s="203"/>
      <c r="FC53" s="46"/>
      <c r="FD53" s="42"/>
      <c r="FE53" s="203"/>
      <c r="FF53" s="46"/>
      <c r="FG53" s="42"/>
      <c r="FH53" s="203"/>
      <c r="FI53" s="46"/>
      <c r="FJ53" s="42"/>
      <c r="FK53" s="203"/>
      <c r="FL53" s="46"/>
      <c r="FM53" s="42"/>
      <c r="FN53" s="203"/>
      <c r="FO53" s="46"/>
      <c r="FP53" s="42"/>
      <c r="FQ53" s="203"/>
      <c r="FR53" s="46"/>
      <c r="FS53" s="42"/>
      <c r="FT53" s="203"/>
      <c r="FU53" s="46"/>
      <c r="FV53" s="42"/>
      <c r="FW53" s="203">
        <v>158.6</v>
      </c>
      <c r="FX53" s="46"/>
      <c r="FY53" s="42">
        <f t="shared" si="602"/>
        <v>0</v>
      </c>
      <c r="FZ53" s="203"/>
      <c r="GA53" s="46"/>
      <c r="GB53" s="42"/>
      <c r="GC53" s="203"/>
      <c r="GD53" s="46"/>
      <c r="GE53" s="42"/>
      <c r="GF53" s="203"/>
      <c r="GG53" s="46"/>
      <c r="GH53" s="42"/>
      <c r="GI53" s="203"/>
      <c r="GJ53" s="46"/>
      <c r="GK53" s="42"/>
      <c r="GL53" s="203"/>
      <c r="GM53" s="46"/>
      <c r="GN53" s="42"/>
    </row>
    <row r="54" spans="1:196" ht="15.75" x14ac:dyDescent="0.25">
      <c r="A54" s="25" t="s">
        <v>240</v>
      </c>
      <c r="B54" s="50">
        <f t="shared" si="102"/>
        <v>5685.1</v>
      </c>
      <c r="C54" s="50">
        <f t="shared" si="103"/>
        <v>0</v>
      </c>
      <c r="D54" s="46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42"/>
      <c r="Q54" s="134"/>
      <c r="R54" s="134"/>
      <c r="S54" s="42"/>
      <c r="T54" s="134"/>
      <c r="U54" s="134"/>
      <c r="V54" s="42"/>
      <c r="W54" s="134"/>
      <c r="X54" s="134"/>
      <c r="Y54" s="42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42"/>
      <c r="AL54" s="134"/>
      <c r="AM54" s="134"/>
      <c r="AN54" s="42"/>
      <c r="AO54" s="134"/>
      <c r="AP54" s="134"/>
      <c r="AQ54" s="42"/>
      <c r="AR54" s="134"/>
      <c r="AS54" s="134"/>
      <c r="AT54" s="42"/>
      <c r="AU54" s="134"/>
      <c r="AV54" s="134"/>
      <c r="AW54" s="42"/>
      <c r="AX54" s="134"/>
      <c r="AY54" s="134"/>
      <c r="AZ54" s="203"/>
      <c r="BA54" s="134"/>
      <c r="BB54" s="134"/>
      <c r="BC54" s="42"/>
      <c r="BD54" s="134"/>
      <c r="BE54" s="134"/>
      <c r="BF54" s="42"/>
      <c r="BG54" s="134"/>
      <c r="BH54" s="134"/>
      <c r="BI54" s="42"/>
      <c r="BJ54" s="134"/>
      <c r="BK54" s="134"/>
      <c r="BL54" s="42"/>
      <c r="BM54" s="134"/>
      <c r="BN54" s="134"/>
      <c r="BO54" s="42"/>
      <c r="BP54" s="134"/>
      <c r="BQ54" s="134"/>
      <c r="BR54" s="42"/>
      <c r="BS54" s="134"/>
      <c r="BT54" s="134"/>
      <c r="BU54" s="42"/>
      <c r="BV54" s="134"/>
      <c r="BW54" s="134"/>
      <c r="BX54" s="42"/>
      <c r="BY54" s="134"/>
      <c r="BZ54" s="134"/>
      <c r="CA54" s="42"/>
      <c r="CB54" s="50">
        <v>685.1</v>
      </c>
      <c r="CC54" s="134">
        <v>0</v>
      </c>
      <c r="CD54" s="42"/>
      <c r="CE54" s="134"/>
      <c r="CF54" s="134"/>
      <c r="CG54" s="42"/>
      <c r="CH54" s="134"/>
      <c r="CI54" s="134"/>
      <c r="CJ54" s="42"/>
      <c r="CK54" s="134"/>
      <c r="CL54" s="134"/>
      <c r="CM54" s="42"/>
      <c r="CN54" s="134"/>
      <c r="CO54" s="134"/>
      <c r="CP54" s="42"/>
      <c r="CQ54" s="134"/>
      <c r="CR54" s="134"/>
      <c r="CS54" s="42"/>
      <c r="CT54" s="50"/>
      <c r="CU54" s="134"/>
      <c r="CV54" s="42"/>
      <c r="CW54" s="134"/>
      <c r="CX54" s="134"/>
      <c r="CY54" s="203"/>
      <c r="CZ54" s="134"/>
      <c r="DA54" s="134"/>
      <c r="DB54" s="42"/>
      <c r="DC54" s="50"/>
      <c r="DD54" s="134"/>
      <c r="DE54" s="42"/>
      <c r="DF54" s="134"/>
      <c r="DG54" s="134"/>
      <c r="DH54" s="42"/>
      <c r="DI54" s="50"/>
      <c r="DJ54" s="134"/>
      <c r="DK54" s="42"/>
      <c r="DL54" s="134"/>
      <c r="DM54" s="134"/>
      <c r="DN54" s="42"/>
      <c r="DO54" s="50"/>
      <c r="DP54" s="134"/>
      <c r="DQ54" s="42"/>
      <c r="DR54" s="50"/>
      <c r="DS54" s="134"/>
      <c r="DT54" s="42"/>
      <c r="DU54" s="50"/>
      <c r="DV54" s="134"/>
      <c r="DW54" s="42"/>
      <c r="DX54" s="50"/>
      <c r="DY54" s="134"/>
      <c r="DZ54" s="42"/>
      <c r="EA54" s="50"/>
      <c r="EB54" s="134"/>
      <c r="EC54" s="42"/>
      <c r="ED54" s="50"/>
      <c r="EE54" s="134">
        <v>0</v>
      </c>
      <c r="EF54" s="42"/>
      <c r="EG54" s="50"/>
      <c r="EH54" s="134"/>
      <c r="EI54" s="42"/>
      <c r="EJ54" s="50"/>
      <c r="EK54" s="134"/>
      <c r="EL54" s="42"/>
      <c r="EM54" s="50"/>
      <c r="EN54" s="134"/>
      <c r="EO54" s="42"/>
      <c r="EP54" s="50"/>
      <c r="EQ54" s="134"/>
      <c r="ER54" s="42"/>
      <c r="ES54" s="50"/>
      <c r="ET54" s="134"/>
      <c r="EU54" s="42"/>
      <c r="EV54" s="50"/>
      <c r="EW54" s="134"/>
      <c r="EX54" s="42"/>
      <c r="EY54" s="50"/>
      <c r="EZ54" s="134"/>
      <c r="FA54" s="42"/>
      <c r="FB54" s="134"/>
      <c r="FC54" s="134"/>
      <c r="FD54" s="42"/>
      <c r="FE54" s="50"/>
      <c r="FF54" s="134"/>
      <c r="FG54" s="42"/>
      <c r="FH54" s="50"/>
      <c r="FI54" s="134"/>
      <c r="FJ54" s="42"/>
      <c r="FK54" s="50"/>
      <c r="FL54" s="134"/>
      <c r="FM54" s="42"/>
      <c r="FN54" s="50">
        <v>5000</v>
      </c>
      <c r="FO54" s="134"/>
      <c r="FP54" s="42">
        <f t="shared" si="600"/>
        <v>0</v>
      </c>
      <c r="FQ54" s="50"/>
      <c r="FR54" s="134"/>
      <c r="FS54" s="42"/>
      <c r="FT54" s="50"/>
      <c r="FU54" s="134"/>
      <c r="FV54" s="42"/>
      <c r="FW54" s="50"/>
      <c r="FX54" s="134">
        <v>0</v>
      </c>
      <c r="FY54" s="42"/>
      <c r="FZ54" s="50"/>
      <c r="GA54" s="134"/>
      <c r="GB54" s="42"/>
      <c r="GC54" s="50"/>
      <c r="GD54" s="134"/>
      <c r="GE54" s="42"/>
      <c r="GF54" s="50"/>
      <c r="GG54" s="134"/>
      <c r="GH54" s="42"/>
      <c r="GI54" s="50"/>
      <c r="GJ54" s="134"/>
      <c r="GK54" s="42"/>
      <c r="GL54" s="50"/>
      <c r="GM54" s="134"/>
      <c r="GN54" s="42"/>
    </row>
    <row r="55" spans="1:196" ht="15.75" x14ac:dyDescent="0.25">
      <c r="A55" s="25" t="s">
        <v>237</v>
      </c>
      <c r="B55" s="50">
        <f t="shared" si="102"/>
        <v>0</v>
      </c>
      <c r="C55" s="50">
        <f t="shared" si="103"/>
        <v>0</v>
      </c>
      <c r="D55" s="50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42"/>
      <c r="Q55" s="134"/>
      <c r="R55" s="134"/>
      <c r="S55" s="42"/>
      <c r="T55" s="134"/>
      <c r="U55" s="134"/>
      <c r="V55" s="42"/>
      <c r="W55" s="134"/>
      <c r="X55" s="134"/>
      <c r="Y55" s="42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42"/>
      <c r="AL55" s="134"/>
      <c r="AM55" s="134"/>
      <c r="AN55" s="42"/>
      <c r="AO55" s="134"/>
      <c r="AP55" s="134"/>
      <c r="AQ55" s="42"/>
      <c r="AR55" s="134"/>
      <c r="AS55" s="134"/>
      <c r="AT55" s="42"/>
      <c r="AU55" s="134"/>
      <c r="AV55" s="134"/>
      <c r="AW55" s="42"/>
      <c r="AX55" s="134"/>
      <c r="AY55" s="134"/>
      <c r="AZ55" s="203"/>
      <c r="BA55" s="134"/>
      <c r="BB55" s="134"/>
      <c r="BC55" s="42"/>
      <c r="BD55" s="134"/>
      <c r="BE55" s="134"/>
      <c r="BF55" s="42"/>
      <c r="BG55" s="134"/>
      <c r="BH55" s="134"/>
      <c r="BI55" s="42"/>
      <c r="BJ55" s="134"/>
      <c r="BK55" s="134"/>
      <c r="BL55" s="42"/>
      <c r="BM55" s="134"/>
      <c r="BN55" s="134"/>
      <c r="BO55" s="42"/>
      <c r="BP55" s="134"/>
      <c r="BQ55" s="134"/>
      <c r="BR55" s="42"/>
      <c r="BS55" s="134"/>
      <c r="BT55" s="134"/>
      <c r="BU55" s="42"/>
      <c r="BV55" s="134"/>
      <c r="BW55" s="134"/>
      <c r="BX55" s="42"/>
      <c r="BY55" s="134"/>
      <c r="BZ55" s="134"/>
      <c r="CA55" s="42"/>
      <c r="CB55" s="134"/>
      <c r="CC55" s="134"/>
      <c r="CD55" s="42"/>
      <c r="CE55" s="134"/>
      <c r="CF55" s="134"/>
      <c r="CG55" s="42"/>
      <c r="CH55" s="134"/>
      <c r="CI55" s="134"/>
      <c r="CJ55" s="42"/>
      <c r="CK55" s="134"/>
      <c r="CL55" s="134"/>
      <c r="CM55" s="42"/>
      <c r="CN55" s="134"/>
      <c r="CO55" s="134"/>
      <c r="CP55" s="42"/>
      <c r="CQ55" s="134"/>
      <c r="CR55" s="134"/>
      <c r="CS55" s="42"/>
      <c r="CT55" s="134"/>
      <c r="CU55" s="134"/>
      <c r="CV55" s="42"/>
      <c r="CW55" s="134"/>
      <c r="CX55" s="134"/>
      <c r="CY55" s="203"/>
      <c r="CZ55" s="134"/>
      <c r="DA55" s="134"/>
      <c r="DB55" s="42"/>
      <c r="DC55" s="134"/>
      <c r="DD55" s="134"/>
      <c r="DE55" s="42"/>
      <c r="DF55" s="134"/>
      <c r="DG55" s="134"/>
      <c r="DH55" s="42"/>
      <c r="DI55" s="134"/>
      <c r="DJ55" s="134"/>
      <c r="DK55" s="42"/>
      <c r="DL55" s="134"/>
      <c r="DM55" s="134"/>
      <c r="DN55" s="42"/>
      <c r="DO55" s="134"/>
      <c r="DP55" s="134"/>
      <c r="DQ55" s="42"/>
      <c r="DR55" s="134"/>
      <c r="DS55" s="134"/>
      <c r="DT55" s="42"/>
      <c r="DU55" s="134"/>
      <c r="DV55" s="134"/>
      <c r="DW55" s="42"/>
      <c r="DX55" s="134"/>
      <c r="DY55" s="134"/>
      <c r="DZ55" s="42"/>
      <c r="EA55" s="134"/>
      <c r="EB55" s="134"/>
      <c r="EC55" s="42"/>
      <c r="ED55" s="134"/>
      <c r="EE55" s="134"/>
      <c r="EF55" s="42"/>
      <c r="EG55" s="134"/>
      <c r="EH55" s="134"/>
      <c r="EI55" s="42"/>
      <c r="EJ55" s="134"/>
      <c r="EK55" s="134"/>
      <c r="EL55" s="42"/>
      <c r="EM55" s="134"/>
      <c r="EN55" s="134"/>
      <c r="EO55" s="42"/>
      <c r="EP55" s="134"/>
      <c r="EQ55" s="134"/>
      <c r="ER55" s="42"/>
      <c r="ES55" s="134"/>
      <c r="ET55" s="134"/>
      <c r="EU55" s="42"/>
      <c r="EV55" s="134"/>
      <c r="EW55" s="134"/>
      <c r="EX55" s="42"/>
      <c r="EY55" s="134"/>
      <c r="EZ55" s="134"/>
      <c r="FA55" s="42"/>
      <c r="FB55" s="134"/>
      <c r="FC55" s="134"/>
      <c r="FD55" s="42"/>
      <c r="FE55" s="134"/>
      <c r="FF55" s="134"/>
      <c r="FG55" s="42"/>
      <c r="FH55" s="134"/>
      <c r="FI55" s="134"/>
      <c r="FJ55" s="42"/>
      <c r="FK55" s="134"/>
      <c r="FL55" s="134"/>
      <c r="FM55" s="42"/>
      <c r="FN55" s="134"/>
      <c r="FO55" s="134"/>
      <c r="FP55" s="42"/>
      <c r="FQ55" s="134"/>
      <c r="FR55" s="134"/>
      <c r="FS55" s="42"/>
      <c r="FT55" s="134"/>
      <c r="FU55" s="134"/>
      <c r="FV55" s="42"/>
      <c r="FW55" s="134"/>
      <c r="FX55" s="134"/>
      <c r="FY55" s="42"/>
      <c r="FZ55" s="134"/>
      <c r="GA55" s="134"/>
      <c r="GB55" s="42"/>
      <c r="GC55" s="134"/>
      <c r="GD55" s="134"/>
      <c r="GE55" s="42"/>
      <c r="GF55" s="134"/>
      <c r="GG55" s="134"/>
      <c r="GH55" s="42"/>
      <c r="GI55" s="134"/>
      <c r="GJ55" s="134"/>
      <c r="GK55" s="42"/>
      <c r="GL55" s="134"/>
      <c r="GM55" s="134"/>
      <c r="GN55" s="42"/>
    </row>
    <row r="56" spans="1:196" s="52" customFormat="1" ht="31.5" x14ac:dyDescent="0.25">
      <c r="A56" s="195" t="s">
        <v>245</v>
      </c>
      <c r="B56" s="134">
        <f t="shared" si="102"/>
        <v>13754.794180000001</v>
      </c>
      <c r="C56" s="134">
        <f t="shared" si="103"/>
        <v>4990.8514400000004</v>
      </c>
      <c r="D56" s="49">
        <f t="shared" si="34"/>
        <v>36.28445016834123</v>
      </c>
      <c r="E56" s="134">
        <f t="shared" ref="E56:AD56" si="603">E57+E58+E59+E61</f>
        <v>0</v>
      </c>
      <c r="F56" s="134">
        <f t="shared" ref="F56" si="604">F57+F58+F59+F61</f>
        <v>0</v>
      </c>
      <c r="G56" s="49"/>
      <c r="H56" s="134">
        <f t="shared" si="603"/>
        <v>0</v>
      </c>
      <c r="I56" s="134">
        <f t="shared" si="603"/>
        <v>0</v>
      </c>
      <c r="J56" s="134">
        <f t="shared" si="603"/>
        <v>0</v>
      </c>
      <c r="K56" s="134">
        <f t="shared" si="603"/>
        <v>553.9</v>
      </c>
      <c r="L56" s="134">
        <f t="shared" ref="L56" si="605">L57+L58+L59+L61</f>
        <v>553.9</v>
      </c>
      <c r="M56" s="48">
        <f t="shared" si="216"/>
        <v>100</v>
      </c>
      <c r="N56" s="134">
        <f t="shared" si="603"/>
        <v>281</v>
      </c>
      <c r="O56" s="134">
        <f t="shared" si="603"/>
        <v>281</v>
      </c>
      <c r="P56" s="48">
        <f t="shared" si="94"/>
        <v>100</v>
      </c>
      <c r="Q56" s="134">
        <f t="shared" ref="Q56:R56" si="606">Q57+Q58+Q59+Q61</f>
        <v>1054</v>
      </c>
      <c r="R56" s="134">
        <f t="shared" si="606"/>
        <v>1054</v>
      </c>
      <c r="S56" s="48">
        <f t="shared" ref="S56:S57" si="607">R56/Q56*100</f>
        <v>100</v>
      </c>
      <c r="T56" s="134">
        <f t="shared" ref="T56" si="608">T57+T58+T59+T61</f>
        <v>0</v>
      </c>
      <c r="U56" s="134">
        <f t="shared" ref="U56" si="609">U57+U58+U59+U61</f>
        <v>0</v>
      </c>
      <c r="V56" s="48"/>
      <c r="W56" s="134">
        <f t="shared" ref="W56" si="610">W57+W58+W59+W61</f>
        <v>130</v>
      </c>
      <c r="X56" s="134">
        <f t="shared" ref="X56" si="611">X57+X58+X59+X61</f>
        <v>78.969300000000004</v>
      </c>
      <c r="Y56" s="48">
        <f>X56/W56*100</f>
        <v>60.745615384615391</v>
      </c>
      <c r="Z56" s="134">
        <f t="shared" si="603"/>
        <v>0</v>
      </c>
      <c r="AA56" s="134">
        <f t="shared" ref="AA56" si="612">AA57+AA58+AA59+AA61</f>
        <v>0</v>
      </c>
      <c r="AB56" s="134">
        <f t="shared" si="603"/>
        <v>0</v>
      </c>
      <c r="AC56" s="134">
        <f t="shared" si="603"/>
        <v>0</v>
      </c>
      <c r="AD56" s="134">
        <f t="shared" si="603"/>
        <v>0</v>
      </c>
      <c r="AE56" s="134">
        <f t="shared" ref="AE56:AG56" si="613">AE57+AE58+AE59+AE61</f>
        <v>0</v>
      </c>
      <c r="AF56" s="134">
        <f t="shared" si="613"/>
        <v>0</v>
      </c>
      <c r="AG56" s="134">
        <f t="shared" si="613"/>
        <v>0</v>
      </c>
      <c r="AH56" s="48"/>
      <c r="AI56" s="134">
        <f t="shared" ref="AI56:AJ56" si="614">AI57+AI58+AI59+AI61</f>
        <v>1200</v>
      </c>
      <c r="AJ56" s="134">
        <f t="shared" si="614"/>
        <v>1200</v>
      </c>
      <c r="AK56" s="48">
        <f t="shared" ref="AK56:AK57" si="615">AJ56/AI56*100</f>
        <v>100</v>
      </c>
      <c r="AL56" s="134">
        <f t="shared" ref="AL56:AM56" si="616">AL57+AL58+AL59+AL61</f>
        <v>0</v>
      </c>
      <c r="AM56" s="134">
        <f t="shared" si="616"/>
        <v>0</v>
      </c>
      <c r="AN56" s="48"/>
      <c r="AO56" s="134">
        <f t="shared" ref="AO56:AP56" si="617">AO57+AO58+AO59+AO61</f>
        <v>0</v>
      </c>
      <c r="AP56" s="134">
        <f t="shared" si="617"/>
        <v>0</v>
      </c>
      <c r="AQ56" s="48"/>
      <c r="AR56" s="134">
        <f t="shared" ref="AR56:AS56" si="618">AR57+AR58+AR59+AR61</f>
        <v>0</v>
      </c>
      <c r="AS56" s="134">
        <f t="shared" si="618"/>
        <v>0</v>
      </c>
      <c r="AT56" s="48"/>
      <c r="AU56" s="134">
        <f t="shared" ref="AU56:AV56" si="619">AU57+AU58+AU59+AU61</f>
        <v>0</v>
      </c>
      <c r="AV56" s="134">
        <f t="shared" si="619"/>
        <v>0</v>
      </c>
      <c r="AW56" s="48"/>
      <c r="AX56" s="134">
        <f t="shared" ref="AX56:AY56" si="620">AX57+AX58+AX59+AX61</f>
        <v>100</v>
      </c>
      <c r="AY56" s="134">
        <f t="shared" si="620"/>
        <v>100</v>
      </c>
      <c r="AZ56" s="293">
        <f t="shared" si="52"/>
        <v>100</v>
      </c>
      <c r="BA56" s="134"/>
      <c r="BB56" s="134"/>
      <c r="BC56" s="48"/>
      <c r="BD56" s="134"/>
      <c r="BE56" s="134"/>
      <c r="BF56" s="48"/>
      <c r="BG56" s="134"/>
      <c r="BH56" s="134"/>
      <c r="BI56" s="48"/>
      <c r="BJ56" s="134">
        <f t="shared" ref="BJ56:BK56" si="621">BJ57+BJ58+BJ59+BJ61</f>
        <v>1149.5999999999999</v>
      </c>
      <c r="BK56" s="134">
        <f t="shared" si="621"/>
        <v>842.98213999999996</v>
      </c>
      <c r="BL56" s="48">
        <f t="shared" ref="BL56:BL57" si="622">BK56/BJ56*100</f>
        <v>73.328300278357688</v>
      </c>
      <c r="BM56" s="134"/>
      <c r="BN56" s="134"/>
      <c r="BO56" s="48"/>
      <c r="BP56" s="134"/>
      <c r="BQ56" s="134"/>
      <c r="BR56" s="48"/>
      <c r="BS56" s="134"/>
      <c r="BT56" s="134"/>
      <c r="BU56" s="48"/>
      <c r="BV56" s="134"/>
      <c r="BW56" s="134"/>
      <c r="BX56" s="48"/>
      <c r="BY56" s="134"/>
      <c r="BZ56" s="134"/>
      <c r="CA56" s="48"/>
      <c r="CB56" s="134">
        <f t="shared" ref="CB56:CC56" si="623">CB57+CB58+CB59+CB61</f>
        <v>1050</v>
      </c>
      <c r="CC56" s="134">
        <f t="shared" si="623"/>
        <v>630</v>
      </c>
      <c r="CD56" s="48">
        <f t="shared" ref="CD56:CD57" si="624">CC56/CB56*100</f>
        <v>60</v>
      </c>
      <c r="CE56" s="134">
        <f t="shared" ref="CE56:CF56" si="625">CE57+CE58+CE59+CE61</f>
        <v>0</v>
      </c>
      <c r="CF56" s="134">
        <f t="shared" si="625"/>
        <v>0</v>
      </c>
      <c r="CG56" s="48"/>
      <c r="CH56" s="134">
        <f t="shared" ref="CH56:CI56" si="626">CH57+CH58+CH59+CH61</f>
        <v>0</v>
      </c>
      <c r="CI56" s="134">
        <f t="shared" si="626"/>
        <v>0</v>
      </c>
      <c r="CJ56" s="48"/>
      <c r="CK56" s="134">
        <f t="shared" ref="CK56:CL56" si="627">CK57+CK58+CK59+CK61</f>
        <v>0</v>
      </c>
      <c r="CL56" s="134">
        <f t="shared" si="627"/>
        <v>0</v>
      </c>
      <c r="CM56" s="48"/>
      <c r="CN56" s="134">
        <f t="shared" ref="CN56:CO56" si="628">CN57+CN58+CN59+CN61</f>
        <v>0</v>
      </c>
      <c r="CO56" s="134">
        <f t="shared" si="628"/>
        <v>0</v>
      </c>
      <c r="CP56" s="48"/>
      <c r="CQ56" s="134">
        <f t="shared" ref="CQ56:CR56" si="629">CQ57+CQ58+CQ59+CQ61</f>
        <v>0</v>
      </c>
      <c r="CR56" s="134">
        <f t="shared" si="629"/>
        <v>0</v>
      </c>
      <c r="CS56" s="48"/>
      <c r="CT56" s="134">
        <f t="shared" ref="CT56:CU56" si="630">CT57+CT58+CT59+CT61</f>
        <v>0</v>
      </c>
      <c r="CU56" s="134">
        <f t="shared" si="630"/>
        <v>0</v>
      </c>
      <c r="CV56" s="48"/>
      <c r="CW56" s="134">
        <f t="shared" ref="CW56:CX56" si="631">CW57+CW58+CW59+CW61</f>
        <v>0</v>
      </c>
      <c r="CX56" s="134">
        <f t="shared" si="631"/>
        <v>0</v>
      </c>
      <c r="CY56" s="293"/>
      <c r="CZ56" s="134">
        <f t="shared" ref="CZ56:DA56" si="632">CZ57+CZ58+CZ59+CZ61</f>
        <v>0</v>
      </c>
      <c r="DA56" s="134">
        <f t="shared" si="632"/>
        <v>0</v>
      </c>
      <c r="DB56" s="48"/>
      <c r="DC56" s="134">
        <f t="shared" ref="DC56:DD56" si="633">DC57+DC58+DC59+DC61</f>
        <v>0</v>
      </c>
      <c r="DD56" s="134">
        <f t="shared" si="633"/>
        <v>0</v>
      </c>
      <c r="DE56" s="48"/>
      <c r="DF56" s="134">
        <f t="shared" ref="DF56:DG56" si="634">DF57+DF58+DF59+DF61</f>
        <v>0</v>
      </c>
      <c r="DG56" s="134">
        <f t="shared" si="634"/>
        <v>0</v>
      </c>
      <c r="DH56" s="48"/>
      <c r="DI56" s="134">
        <f t="shared" ref="DI56:DJ56" si="635">DI57+DI58+DI59+DI61</f>
        <v>0</v>
      </c>
      <c r="DJ56" s="134">
        <f t="shared" si="635"/>
        <v>0</v>
      </c>
      <c r="DK56" s="48"/>
      <c r="DL56" s="134">
        <f t="shared" ref="DL56:DM56" si="636">DL57+DL58+DL59+DL61</f>
        <v>0</v>
      </c>
      <c r="DM56" s="134">
        <f t="shared" si="636"/>
        <v>0</v>
      </c>
      <c r="DN56" s="48"/>
      <c r="DO56" s="134">
        <f t="shared" ref="DO56:DP56" si="637">DO57+DO58+DO59+DO61</f>
        <v>0</v>
      </c>
      <c r="DP56" s="134">
        <f t="shared" si="637"/>
        <v>0</v>
      </c>
      <c r="DQ56" s="48"/>
      <c r="DR56" s="134">
        <f t="shared" ref="DR56:DS56" si="638">DR57+DR58+DR59+DR61</f>
        <v>0</v>
      </c>
      <c r="DS56" s="134">
        <f t="shared" si="638"/>
        <v>0</v>
      </c>
      <c r="DT56" s="48"/>
      <c r="DU56" s="134">
        <f t="shared" ref="DU56:DV56" si="639">DU57+DU58+DU59+DU61</f>
        <v>0</v>
      </c>
      <c r="DV56" s="134">
        <f t="shared" si="639"/>
        <v>0</v>
      </c>
      <c r="DW56" s="48"/>
      <c r="DX56" s="134">
        <f t="shared" ref="DX56:DY56" si="640">DX57+DX58+DX59+DX61</f>
        <v>161.50399999999999</v>
      </c>
      <c r="DY56" s="134">
        <f t="shared" si="640"/>
        <v>0</v>
      </c>
      <c r="DZ56" s="48"/>
      <c r="EA56" s="134">
        <f t="shared" ref="EA56:EB56" si="641">EA57+EA58+EA59+EA61</f>
        <v>0</v>
      </c>
      <c r="EB56" s="134">
        <f t="shared" si="641"/>
        <v>0</v>
      </c>
      <c r="EC56" s="48"/>
      <c r="ED56" s="134">
        <f t="shared" ref="ED56:EE56" si="642">ED57+ED58+ED59+ED61</f>
        <v>0</v>
      </c>
      <c r="EE56" s="134">
        <f t="shared" si="642"/>
        <v>0</v>
      </c>
      <c r="EF56" s="48"/>
      <c r="EG56" s="134">
        <f t="shared" ref="EG56:EH56" si="643">EG57+EG58+EG59+EG61</f>
        <v>100</v>
      </c>
      <c r="EH56" s="134">
        <f t="shared" si="643"/>
        <v>100</v>
      </c>
      <c r="EI56" s="48">
        <f t="shared" ref="EI56:EI57" si="644">EH56/EG56*100</f>
        <v>100</v>
      </c>
      <c r="EJ56" s="134">
        <f t="shared" ref="EJ56:EK56" si="645">EJ57+EJ58+EJ59+EJ61</f>
        <v>150</v>
      </c>
      <c r="EK56" s="134">
        <f t="shared" si="645"/>
        <v>150</v>
      </c>
      <c r="EL56" s="48">
        <f t="shared" ref="EL56:EL57" si="646">EK56/EJ56*100</f>
        <v>100</v>
      </c>
      <c r="EM56" s="134">
        <f>SUM(EM57:EM61)</f>
        <v>2541.2201800000003</v>
      </c>
      <c r="EN56" s="134">
        <f t="shared" ref="EN56" si="647">EN57+EN58+EN59+EN61</f>
        <v>0</v>
      </c>
      <c r="EO56" s="48"/>
      <c r="EP56" s="134">
        <f t="shared" ref="EP56:EQ56" si="648">EP57+EP58+EP59+EP61</f>
        <v>0</v>
      </c>
      <c r="EQ56" s="134">
        <f t="shared" si="648"/>
        <v>0</v>
      </c>
      <c r="ER56" s="48"/>
      <c r="ES56" s="134">
        <f t="shared" ref="ES56:ET56" si="649">ES57+ES58+ES59+ES61</f>
        <v>0</v>
      </c>
      <c r="ET56" s="134">
        <f t="shared" si="649"/>
        <v>0</v>
      </c>
      <c r="EU56" s="48"/>
      <c r="EV56" s="134">
        <f t="shared" ref="EV56:EW56" si="650">EV57+EV58+EV59+EV61</f>
        <v>0</v>
      </c>
      <c r="EW56" s="134">
        <f t="shared" si="650"/>
        <v>0</v>
      </c>
      <c r="EX56" s="48"/>
      <c r="EY56" s="134">
        <f t="shared" ref="EY56:EZ56" si="651">EY57+EY58+EY59+EY61</f>
        <v>0</v>
      </c>
      <c r="EZ56" s="134">
        <f t="shared" si="651"/>
        <v>0</v>
      </c>
      <c r="FA56" s="48"/>
      <c r="FB56" s="134">
        <f t="shared" ref="FB56:FC56" si="652">FB57+FB58+FB59+FB61</f>
        <v>124.97</v>
      </c>
      <c r="FC56" s="134">
        <f t="shared" si="652"/>
        <v>0</v>
      </c>
      <c r="FD56" s="48"/>
      <c r="FE56" s="134">
        <f t="shared" ref="FE56:FF56" si="653">FE57+FE58+FE59+FE61</f>
        <v>0</v>
      </c>
      <c r="FF56" s="134">
        <f t="shared" si="653"/>
        <v>0</v>
      </c>
      <c r="FG56" s="48"/>
      <c r="FH56" s="134">
        <f t="shared" ref="FH56:FI56" si="654">FH57+FH58+FH59+FH61</f>
        <v>0</v>
      </c>
      <c r="FI56" s="134">
        <f t="shared" si="654"/>
        <v>0</v>
      </c>
      <c r="FJ56" s="48"/>
      <c r="FK56" s="134"/>
      <c r="FL56" s="134"/>
      <c r="FM56" s="48"/>
      <c r="FN56" s="134">
        <f t="shared" ref="FN56:FO56" si="655">FN57+FN58+FN59+FN61</f>
        <v>5000</v>
      </c>
      <c r="FO56" s="134">
        <f t="shared" si="655"/>
        <v>0</v>
      </c>
      <c r="FP56" s="48">
        <f t="shared" ref="FP56:FP61" si="656">FO56/FN56*100</f>
        <v>0</v>
      </c>
      <c r="FQ56" s="134"/>
      <c r="FR56" s="134"/>
      <c r="FS56" s="48"/>
      <c r="FT56" s="134"/>
      <c r="FU56" s="134"/>
      <c r="FV56" s="48"/>
      <c r="FW56" s="134">
        <f t="shared" ref="FW56:FX56" si="657">FW57+FW58+FW59+FW61</f>
        <v>158.6</v>
      </c>
      <c r="FX56" s="134">
        <f t="shared" si="657"/>
        <v>0</v>
      </c>
      <c r="FY56" s="48"/>
      <c r="FZ56" s="134"/>
      <c r="GA56" s="134"/>
      <c r="GB56" s="48"/>
      <c r="GC56" s="134"/>
      <c r="GD56" s="134"/>
      <c r="GE56" s="48"/>
      <c r="GF56" s="134"/>
      <c r="GG56" s="134"/>
      <c r="GH56" s="48"/>
      <c r="GI56" s="134"/>
      <c r="GJ56" s="134"/>
      <c r="GK56" s="48"/>
      <c r="GL56" s="134"/>
      <c r="GM56" s="134"/>
      <c r="GN56" s="48"/>
    </row>
    <row r="57" spans="1:196" ht="31.5" x14ac:dyDescent="0.25">
      <c r="A57" s="25" t="s">
        <v>244</v>
      </c>
      <c r="B57" s="50">
        <f t="shared" si="102"/>
        <v>6213.5740000000005</v>
      </c>
      <c r="C57" s="50">
        <f t="shared" si="103"/>
        <v>4990.8514400000004</v>
      </c>
      <c r="D57" s="46">
        <f t="shared" si="34"/>
        <v>80.321751056638263</v>
      </c>
      <c r="E57" s="46"/>
      <c r="F57" s="46"/>
      <c r="G57" s="46"/>
      <c r="H57" s="46"/>
      <c r="I57" s="46"/>
      <c r="J57" s="42"/>
      <c r="K57" s="46">
        <v>553.9</v>
      </c>
      <c r="L57" s="46">
        <v>553.9</v>
      </c>
      <c r="M57" s="42">
        <f t="shared" si="216"/>
        <v>100</v>
      </c>
      <c r="N57" s="46">
        <v>281</v>
      </c>
      <c r="O57" s="46">
        <v>281</v>
      </c>
      <c r="P57" s="42">
        <f t="shared" si="94"/>
        <v>100</v>
      </c>
      <c r="Q57" s="204">
        <v>1054</v>
      </c>
      <c r="R57" s="204">
        <v>1054</v>
      </c>
      <c r="S57" s="42">
        <f t="shared" si="607"/>
        <v>100</v>
      </c>
      <c r="T57" s="46"/>
      <c r="U57" s="46"/>
      <c r="V57" s="42"/>
      <c r="W57" s="46">
        <v>130</v>
      </c>
      <c r="X57" s="46">
        <v>78.969300000000004</v>
      </c>
      <c r="Y57" s="42">
        <f>X57/W57*100</f>
        <v>60.745615384615391</v>
      </c>
      <c r="Z57" s="46"/>
      <c r="AA57" s="46"/>
      <c r="AB57" s="42"/>
      <c r="AC57" s="46"/>
      <c r="AD57" s="46"/>
      <c r="AE57" s="42"/>
      <c r="AF57" s="46"/>
      <c r="AG57" s="46"/>
      <c r="AH57" s="42"/>
      <c r="AI57" s="203">
        <v>1200</v>
      </c>
      <c r="AJ57" s="203">
        <v>1200</v>
      </c>
      <c r="AK57" s="42">
        <f t="shared" si="615"/>
        <v>100</v>
      </c>
      <c r="AL57" s="203"/>
      <c r="AM57" s="203"/>
      <c r="AN57" s="42"/>
      <c r="AO57" s="203"/>
      <c r="AP57" s="203"/>
      <c r="AQ57" s="42"/>
      <c r="AR57" s="203"/>
      <c r="AS57" s="295"/>
      <c r="AT57" s="42"/>
      <c r="AU57" s="203"/>
      <c r="AV57" s="203"/>
      <c r="AW57" s="42"/>
      <c r="AX57" s="203">
        <v>100</v>
      </c>
      <c r="AY57" s="203">
        <v>100</v>
      </c>
      <c r="AZ57" s="203">
        <f t="shared" si="52"/>
        <v>100</v>
      </c>
      <c r="BA57" s="203"/>
      <c r="BB57" s="203"/>
      <c r="BC57" s="42"/>
      <c r="BD57" s="203"/>
      <c r="BE57" s="203"/>
      <c r="BF57" s="42"/>
      <c r="BG57" s="203"/>
      <c r="BH57" s="203"/>
      <c r="BI57" s="42"/>
      <c r="BJ57" s="203">
        <v>1149.5999999999999</v>
      </c>
      <c r="BK57" s="203">
        <v>842.98213999999996</v>
      </c>
      <c r="BL57" s="42">
        <f t="shared" si="622"/>
        <v>73.328300278357688</v>
      </c>
      <c r="BM57" s="203"/>
      <c r="BN57" s="203"/>
      <c r="BO57" s="42"/>
      <c r="BP57" s="203"/>
      <c r="BQ57" s="203"/>
      <c r="BR57" s="42"/>
      <c r="BS57" s="203"/>
      <c r="BT57" s="203"/>
      <c r="BU57" s="42"/>
      <c r="BV57" s="203"/>
      <c r="BW57" s="203"/>
      <c r="BX57" s="42"/>
      <c r="BY57" s="203"/>
      <c r="BZ57" s="203"/>
      <c r="CA57" s="42"/>
      <c r="CB57" s="203">
        <v>1050</v>
      </c>
      <c r="CC57" s="203">
        <v>630</v>
      </c>
      <c r="CD57" s="42">
        <f t="shared" si="624"/>
        <v>60</v>
      </c>
      <c r="CE57" s="203"/>
      <c r="CF57" s="203"/>
      <c r="CG57" s="42"/>
      <c r="CH57" s="203"/>
      <c r="CI57" s="203"/>
      <c r="CJ57" s="42"/>
      <c r="CK57" s="203"/>
      <c r="CL57" s="203"/>
      <c r="CM57" s="42"/>
      <c r="CN57" s="203"/>
      <c r="CO57" s="203"/>
      <c r="CP57" s="42"/>
      <c r="CQ57" s="203"/>
      <c r="CR57" s="203"/>
      <c r="CS57" s="42"/>
      <c r="CT57" s="203"/>
      <c r="CU57" s="203"/>
      <c r="CV57" s="42"/>
      <c r="CW57" s="203"/>
      <c r="CX57" s="203"/>
      <c r="CY57" s="203"/>
      <c r="CZ57" s="203"/>
      <c r="DA57" s="203"/>
      <c r="DB57" s="42"/>
      <c r="DC57" s="203"/>
      <c r="DD57" s="203"/>
      <c r="DE57" s="42"/>
      <c r="DF57" s="203"/>
      <c r="DG57" s="203"/>
      <c r="DH57" s="42"/>
      <c r="DI57" s="203"/>
      <c r="DJ57" s="203"/>
      <c r="DK57" s="42"/>
      <c r="DL57" s="203"/>
      <c r="DM57" s="203"/>
      <c r="DN57" s="42"/>
      <c r="DO57" s="203"/>
      <c r="DP57" s="203"/>
      <c r="DQ57" s="42"/>
      <c r="DR57" s="203"/>
      <c r="DS57" s="203"/>
      <c r="DT57" s="42"/>
      <c r="DU57" s="203"/>
      <c r="DV57" s="203"/>
      <c r="DW57" s="42"/>
      <c r="DX57" s="203">
        <v>161.50399999999999</v>
      </c>
      <c r="DY57" s="203"/>
      <c r="DZ57" s="42"/>
      <c r="EA57" s="203"/>
      <c r="EB57" s="203"/>
      <c r="EC57" s="42"/>
      <c r="ED57" s="203"/>
      <c r="EE57" s="203"/>
      <c r="EF57" s="42"/>
      <c r="EG57" s="203">
        <v>100</v>
      </c>
      <c r="EH57" s="203">
        <v>100</v>
      </c>
      <c r="EI57" s="42">
        <f t="shared" si="644"/>
        <v>100</v>
      </c>
      <c r="EJ57" s="203">
        <v>150</v>
      </c>
      <c r="EK57" s="203">
        <v>150</v>
      </c>
      <c r="EL57" s="42">
        <f t="shared" si="646"/>
        <v>100</v>
      </c>
      <c r="EM57" s="203"/>
      <c r="EN57" s="203"/>
      <c r="EO57" s="42"/>
      <c r="EP57" s="203"/>
      <c r="EQ57" s="203"/>
      <c r="ER57" s="42"/>
      <c r="ES57" s="203"/>
      <c r="ET57" s="203"/>
      <c r="EU57" s="42"/>
      <c r="EV57" s="203"/>
      <c r="EW57" s="203"/>
      <c r="EX57" s="42"/>
      <c r="EY57" s="203"/>
      <c r="EZ57" s="203"/>
      <c r="FA57" s="42"/>
      <c r="FB57" s="203">
        <v>124.97</v>
      </c>
      <c r="FC57" s="203"/>
      <c r="FD57" s="42"/>
      <c r="FE57" s="203"/>
      <c r="FF57" s="203"/>
      <c r="FG57" s="42"/>
      <c r="FH57" s="203"/>
      <c r="FI57" s="203"/>
      <c r="FJ57" s="42"/>
      <c r="FK57" s="203"/>
      <c r="FL57" s="203"/>
      <c r="FM57" s="42"/>
      <c r="FN57" s="203"/>
      <c r="FO57" s="203"/>
      <c r="FP57" s="42"/>
      <c r="FQ57" s="203"/>
      <c r="FR57" s="203"/>
      <c r="FS57" s="42"/>
      <c r="FT57" s="203"/>
      <c r="FU57" s="203"/>
      <c r="FV57" s="42"/>
      <c r="FW57" s="203">
        <v>158.6</v>
      </c>
      <c r="FX57" s="203"/>
      <c r="FY57" s="42"/>
      <c r="FZ57" s="203"/>
      <c r="GA57" s="203"/>
      <c r="GB57" s="42"/>
      <c r="GC57" s="203"/>
      <c r="GD57" s="203"/>
      <c r="GE57" s="42"/>
      <c r="GF57" s="203"/>
      <c r="GG57" s="203"/>
      <c r="GH57" s="42"/>
      <c r="GI57" s="203"/>
      <c r="GJ57" s="203"/>
      <c r="GK57" s="42"/>
      <c r="GL57" s="203"/>
      <c r="GM57" s="203"/>
      <c r="GN57" s="42"/>
    </row>
    <row r="58" spans="1:196" ht="15.75" x14ac:dyDescent="0.25">
      <c r="A58" s="25" t="s">
        <v>241</v>
      </c>
      <c r="B58" s="50">
        <f t="shared" si="102"/>
        <v>0</v>
      </c>
      <c r="C58" s="50">
        <f t="shared" si="103"/>
        <v>0</v>
      </c>
      <c r="D58" s="46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42"/>
      <c r="Q58" s="134"/>
      <c r="R58" s="134"/>
      <c r="S58" s="42"/>
      <c r="T58" s="134"/>
      <c r="U58" s="134"/>
      <c r="V58" s="42"/>
      <c r="W58" s="134"/>
      <c r="X58" s="134"/>
      <c r="Y58" s="42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42"/>
      <c r="AL58" s="134"/>
      <c r="AM58" s="134"/>
      <c r="AN58" s="42"/>
      <c r="AO58" s="134"/>
      <c r="AP58" s="134"/>
      <c r="AQ58" s="42"/>
      <c r="AR58" s="134"/>
      <c r="AS58" s="134"/>
      <c r="AT58" s="42"/>
      <c r="AU58" s="134"/>
      <c r="AV58" s="134"/>
      <c r="AW58" s="42"/>
      <c r="AX58" s="134"/>
      <c r="AY58" s="134"/>
      <c r="AZ58" s="203"/>
      <c r="BA58" s="134"/>
      <c r="BB58" s="134"/>
      <c r="BC58" s="42"/>
      <c r="BD58" s="134"/>
      <c r="BE58" s="134"/>
      <c r="BF58" s="42"/>
      <c r="BG58" s="134"/>
      <c r="BH58" s="134"/>
      <c r="BI58" s="42"/>
      <c r="BJ58" s="134"/>
      <c r="BK58" s="134"/>
      <c r="BL58" s="42"/>
      <c r="BM58" s="134"/>
      <c r="BN58" s="134"/>
      <c r="BO58" s="42"/>
      <c r="BP58" s="134"/>
      <c r="BQ58" s="134"/>
      <c r="BR58" s="42"/>
      <c r="BS58" s="134"/>
      <c r="BT58" s="134"/>
      <c r="BU58" s="42"/>
      <c r="BV58" s="134"/>
      <c r="BW58" s="134"/>
      <c r="BX58" s="42"/>
      <c r="BY58" s="134"/>
      <c r="BZ58" s="134"/>
      <c r="CA58" s="42"/>
      <c r="CB58" s="134"/>
      <c r="CC58" s="134"/>
      <c r="CD58" s="42"/>
      <c r="CE58" s="134"/>
      <c r="CF58" s="134"/>
      <c r="CG58" s="42"/>
      <c r="CH58" s="134"/>
      <c r="CI58" s="134"/>
      <c r="CJ58" s="42"/>
      <c r="CK58" s="134"/>
      <c r="CL58" s="134"/>
      <c r="CM58" s="42"/>
      <c r="CN58" s="134"/>
      <c r="CO58" s="134"/>
      <c r="CP58" s="42"/>
      <c r="CQ58" s="134"/>
      <c r="CR58" s="134"/>
      <c r="CS58" s="42"/>
      <c r="CT58" s="134"/>
      <c r="CU58" s="134"/>
      <c r="CV58" s="42"/>
      <c r="CW58" s="134"/>
      <c r="CX58" s="134"/>
      <c r="CY58" s="203"/>
      <c r="CZ58" s="134"/>
      <c r="DA58" s="134"/>
      <c r="DB58" s="42"/>
      <c r="DC58" s="134"/>
      <c r="DD58" s="134"/>
      <c r="DE58" s="42"/>
      <c r="DF58" s="134"/>
      <c r="DG58" s="134"/>
      <c r="DH58" s="42"/>
      <c r="DI58" s="134"/>
      <c r="DJ58" s="134"/>
      <c r="DK58" s="42"/>
      <c r="DL58" s="134"/>
      <c r="DM58" s="134"/>
      <c r="DN58" s="42"/>
      <c r="DO58" s="134"/>
      <c r="DP58" s="134"/>
      <c r="DQ58" s="42"/>
      <c r="DR58" s="134"/>
      <c r="DS58" s="134"/>
      <c r="DT58" s="42"/>
      <c r="DU58" s="134"/>
      <c r="DV58" s="134"/>
      <c r="DW58" s="42"/>
      <c r="DX58" s="134"/>
      <c r="DY58" s="134"/>
      <c r="DZ58" s="42"/>
      <c r="EA58" s="134"/>
      <c r="EB58" s="134"/>
      <c r="EC58" s="42"/>
      <c r="ED58" s="134"/>
      <c r="EE58" s="134"/>
      <c r="EF58" s="42"/>
      <c r="EG58" s="134"/>
      <c r="EH58" s="134"/>
      <c r="EI58" s="42"/>
      <c r="EJ58" s="134"/>
      <c r="EK58" s="134"/>
      <c r="EL58" s="42"/>
      <c r="EM58" s="134"/>
      <c r="EN58" s="134"/>
      <c r="EO58" s="42"/>
      <c r="EP58" s="134"/>
      <c r="EQ58" s="134"/>
      <c r="ER58" s="42"/>
      <c r="ES58" s="134"/>
      <c r="ET58" s="134"/>
      <c r="EU58" s="42"/>
      <c r="EV58" s="134"/>
      <c r="EW58" s="134"/>
      <c r="EX58" s="42"/>
      <c r="EY58" s="134"/>
      <c r="EZ58" s="134"/>
      <c r="FA58" s="42"/>
      <c r="FB58" s="134"/>
      <c r="FC58" s="134"/>
      <c r="FD58" s="42"/>
      <c r="FE58" s="134"/>
      <c r="FF58" s="134"/>
      <c r="FG58" s="42"/>
      <c r="FH58" s="134"/>
      <c r="FI58" s="134"/>
      <c r="FJ58" s="42"/>
      <c r="FK58" s="134"/>
      <c r="FL58" s="134"/>
      <c r="FM58" s="42"/>
      <c r="FN58" s="134"/>
      <c r="FO58" s="134"/>
      <c r="FP58" s="42"/>
      <c r="FQ58" s="134"/>
      <c r="FR58" s="134"/>
      <c r="FS58" s="42"/>
      <c r="FT58" s="134"/>
      <c r="FU58" s="134"/>
      <c r="FV58" s="42"/>
      <c r="FW58" s="134"/>
      <c r="FX58" s="134"/>
      <c r="FY58" s="42"/>
      <c r="FZ58" s="134"/>
      <c r="GA58" s="134"/>
      <c r="GB58" s="42"/>
      <c r="GC58" s="134"/>
      <c r="GD58" s="134"/>
      <c r="GE58" s="42"/>
      <c r="GF58" s="134"/>
      <c r="GG58" s="134"/>
      <c r="GH58" s="42"/>
      <c r="GI58" s="134"/>
      <c r="GJ58" s="134"/>
      <c r="GK58" s="42"/>
      <c r="GL58" s="134"/>
      <c r="GM58" s="134"/>
      <c r="GN58" s="42"/>
    </row>
    <row r="59" spans="1:196" ht="15.75" x14ac:dyDescent="0.25">
      <c r="A59" s="25" t="s">
        <v>242</v>
      </c>
      <c r="B59" s="50">
        <f t="shared" si="102"/>
        <v>0</v>
      </c>
      <c r="C59" s="50">
        <f t="shared" si="103"/>
        <v>0</v>
      </c>
      <c r="D59" s="46"/>
      <c r="E59" s="50"/>
      <c r="F59" s="50"/>
      <c r="G59" s="50"/>
      <c r="H59" s="144"/>
      <c r="I59" s="144"/>
      <c r="J59" s="144"/>
      <c r="K59" s="144"/>
      <c r="L59" s="144"/>
      <c r="M59" s="144"/>
      <c r="N59" s="144"/>
      <c r="O59" s="144"/>
      <c r="P59" s="42"/>
      <c r="Q59" s="141"/>
      <c r="R59" s="141"/>
      <c r="S59" s="42"/>
      <c r="T59" s="141"/>
      <c r="U59" s="141"/>
      <c r="V59" s="42"/>
      <c r="W59" s="141"/>
      <c r="X59" s="141"/>
      <c r="Y59" s="42"/>
      <c r="Z59" s="144"/>
      <c r="AA59" s="144"/>
      <c r="AB59" s="144"/>
      <c r="AC59" s="144"/>
      <c r="AD59" s="144"/>
      <c r="AE59" s="144"/>
      <c r="AF59" s="144"/>
      <c r="AG59" s="144"/>
      <c r="AH59" s="144"/>
      <c r="AI59" s="141"/>
      <c r="AJ59" s="141"/>
      <c r="AK59" s="42"/>
      <c r="AL59" s="141"/>
      <c r="AM59" s="141"/>
      <c r="AN59" s="42"/>
      <c r="AO59" s="141"/>
      <c r="AP59" s="141"/>
      <c r="AQ59" s="42"/>
      <c r="AR59" s="141"/>
      <c r="AS59" s="141"/>
      <c r="AT59" s="42"/>
      <c r="AU59" s="141"/>
      <c r="AV59" s="141"/>
      <c r="AW59" s="42"/>
      <c r="AX59" s="141"/>
      <c r="AY59" s="141"/>
      <c r="AZ59" s="203"/>
      <c r="BA59" s="141"/>
      <c r="BB59" s="141"/>
      <c r="BC59" s="42"/>
      <c r="BD59" s="141"/>
      <c r="BE59" s="141"/>
      <c r="BF59" s="42"/>
      <c r="BG59" s="141"/>
      <c r="BH59" s="141"/>
      <c r="BI59" s="42"/>
      <c r="BJ59" s="141"/>
      <c r="BK59" s="141"/>
      <c r="BL59" s="42"/>
      <c r="BM59" s="141"/>
      <c r="BN59" s="141"/>
      <c r="BO59" s="42"/>
      <c r="BP59" s="141"/>
      <c r="BQ59" s="141"/>
      <c r="BR59" s="42"/>
      <c r="BS59" s="141"/>
      <c r="BT59" s="141"/>
      <c r="BU59" s="42"/>
      <c r="BV59" s="141"/>
      <c r="BW59" s="141"/>
      <c r="BX59" s="42"/>
      <c r="BY59" s="141"/>
      <c r="BZ59" s="141"/>
      <c r="CA59" s="42"/>
      <c r="CB59" s="141"/>
      <c r="CC59" s="141"/>
      <c r="CD59" s="42"/>
      <c r="CE59" s="141"/>
      <c r="CF59" s="141"/>
      <c r="CG59" s="42"/>
      <c r="CH59" s="141"/>
      <c r="CI59" s="141"/>
      <c r="CJ59" s="42"/>
      <c r="CK59" s="141"/>
      <c r="CL59" s="141"/>
      <c r="CM59" s="42"/>
      <c r="CN59" s="141"/>
      <c r="CO59" s="141"/>
      <c r="CP59" s="42"/>
      <c r="CQ59" s="141"/>
      <c r="CR59" s="141"/>
      <c r="CS59" s="42"/>
      <c r="CT59" s="141"/>
      <c r="CU59" s="141"/>
      <c r="CV59" s="42"/>
      <c r="CW59" s="141"/>
      <c r="CX59" s="141"/>
      <c r="CY59" s="203"/>
      <c r="CZ59" s="141"/>
      <c r="DA59" s="141"/>
      <c r="DB59" s="42"/>
      <c r="DC59" s="141"/>
      <c r="DD59" s="141"/>
      <c r="DE59" s="42"/>
      <c r="DF59" s="141"/>
      <c r="DG59" s="141"/>
      <c r="DH59" s="42"/>
      <c r="DI59" s="141"/>
      <c r="DJ59" s="141"/>
      <c r="DK59" s="42"/>
      <c r="DL59" s="141"/>
      <c r="DM59" s="141"/>
      <c r="DN59" s="42"/>
      <c r="DO59" s="141"/>
      <c r="DP59" s="141"/>
      <c r="DQ59" s="42"/>
      <c r="DR59" s="141"/>
      <c r="DS59" s="141"/>
      <c r="DT59" s="42"/>
      <c r="DU59" s="141"/>
      <c r="DV59" s="141"/>
      <c r="DW59" s="42"/>
      <c r="DX59" s="141"/>
      <c r="DY59" s="141"/>
      <c r="DZ59" s="42"/>
      <c r="EA59" s="141"/>
      <c r="EB59" s="141"/>
      <c r="EC59" s="42"/>
      <c r="ED59" s="141"/>
      <c r="EE59" s="141"/>
      <c r="EF59" s="42"/>
      <c r="EG59" s="141"/>
      <c r="EH59" s="141"/>
      <c r="EI59" s="42"/>
      <c r="EJ59" s="141"/>
      <c r="EK59" s="141"/>
      <c r="EL59" s="42"/>
      <c r="EM59" s="141"/>
      <c r="EN59" s="141"/>
      <c r="EO59" s="42"/>
      <c r="EP59" s="141"/>
      <c r="EQ59" s="141"/>
      <c r="ER59" s="42"/>
      <c r="ES59" s="141"/>
      <c r="ET59" s="141"/>
      <c r="EU59" s="42"/>
      <c r="EV59" s="141"/>
      <c r="EW59" s="141"/>
      <c r="EX59" s="42"/>
      <c r="EY59" s="141"/>
      <c r="EZ59" s="141"/>
      <c r="FA59" s="42"/>
      <c r="FB59" s="141"/>
      <c r="FC59" s="141"/>
      <c r="FD59" s="42"/>
      <c r="FE59" s="141"/>
      <c r="FF59" s="141"/>
      <c r="FG59" s="42"/>
      <c r="FH59" s="141"/>
      <c r="FI59" s="141"/>
      <c r="FJ59" s="42"/>
      <c r="FK59" s="141"/>
      <c r="FL59" s="141"/>
      <c r="FM59" s="42"/>
      <c r="FN59" s="141"/>
      <c r="FO59" s="141"/>
      <c r="FP59" s="42"/>
      <c r="FQ59" s="141"/>
      <c r="FR59" s="141"/>
      <c r="FS59" s="42"/>
      <c r="FT59" s="141"/>
      <c r="FU59" s="141"/>
      <c r="FV59" s="42"/>
      <c r="FW59" s="141"/>
      <c r="FX59" s="141"/>
      <c r="FY59" s="42"/>
      <c r="FZ59" s="141"/>
      <c r="GA59" s="141"/>
      <c r="GB59" s="42"/>
      <c r="GC59" s="141"/>
      <c r="GD59" s="141"/>
      <c r="GE59" s="42"/>
      <c r="GF59" s="141"/>
      <c r="GG59" s="141"/>
      <c r="GH59" s="42"/>
      <c r="GI59" s="141"/>
      <c r="GJ59" s="141"/>
      <c r="GK59" s="42"/>
      <c r="GL59" s="141"/>
      <c r="GM59" s="141"/>
      <c r="GN59" s="42"/>
    </row>
    <row r="60" spans="1:196" ht="15.75" x14ac:dyDescent="0.25">
      <c r="A60" s="25" t="s">
        <v>489</v>
      </c>
      <c r="B60" s="50">
        <f t="shared" si="102"/>
        <v>1272.1404</v>
      </c>
      <c r="C60" s="50">
        <f t="shared" si="103"/>
        <v>0</v>
      </c>
      <c r="D60" s="46"/>
      <c r="E60" s="50"/>
      <c r="F60" s="50"/>
      <c r="G60" s="50"/>
      <c r="H60" s="144"/>
      <c r="I60" s="144"/>
      <c r="J60" s="144"/>
      <c r="K60" s="144"/>
      <c r="L60" s="144"/>
      <c r="M60" s="144"/>
      <c r="N60" s="144"/>
      <c r="O60" s="144"/>
      <c r="P60" s="42"/>
      <c r="Q60" s="141"/>
      <c r="R60" s="141"/>
      <c r="S60" s="42"/>
      <c r="T60" s="141"/>
      <c r="U60" s="141"/>
      <c r="V60" s="42"/>
      <c r="W60" s="141"/>
      <c r="X60" s="141"/>
      <c r="Y60" s="42"/>
      <c r="Z60" s="144"/>
      <c r="AA60" s="144"/>
      <c r="AB60" s="144"/>
      <c r="AC60" s="144"/>
      <c r="AD60" s="144"/>
      <c r="AE60" s="144"/>
      <c r="AF60" s="144"/>
      <c r="AG60" s="144"/>
      <c r="AH60" s="144"/>
      <c r="AI60" s="141"/>
      <c r="AJ60" s="141"/>
      <c r="AK60" s="42"/>
      <c r="AL60" s="141"/>
      <c r="AM60" s="141"/>
      <c r="AN60" s="42"/>
      <c r="AO60" s="141"/>
      <c r="AP60" s="141"/>
      <c r="AQ60" s="42"/>
      <c r="AR60" s="141"/>
      <c r="AS60" s="141"/>
      <c r="AT60" s="42"/>
      <c r="AU60" s="141"/>
      <c r="AV60" s="141"/>
      <c r="AW60" s="42"/>
      <c r="AX60" s="141"/>
      <c r="AY60" s="141"/>
      <c r="AZ60" s="203"/>
      <c r="BA60" s="141"/>
      <c r="BB60" s="141"/>
      <c r="BC60" s="42"/>
      <c r="BD60" s="141"/>
      <c r="BE60" s="141"/>
      <c r="BF60" s="42"/>
      <c r="BG60" s="141"/>
      <c r="BH60" s="141"/>
      <c r="BI60" s="42"/>
      <c r="BJ60" s="141"/>
      <c r="BK60" s="141"/>
      <c r="BL60" s="42"/>
      <c r="BM60" s="141"/>
      <c r="BN60" s="141"/>
      <c r="BO60" s="42"/>
      <c r="BP60" s="141"/>
      <c r="BQ60" s="141"/>
      <c r="BR60" s="42"/>
      <c r="BS60" s="141"/>
      <c r="BT60" s="141"/>
      <c r="BU60" s="42"/>
      <c r="BV60" s="141"/>
      <c r="BW60" s="141"/>
      <c r="BX60" s="42"/>
      <c r="BY60" s="141"/>
      <c r="BZ60" s="141"/>
      <c r="CA60" s="42"/>
      <c r="CB60" s="141"/>
      <c r="CC60" s="141"/>
      <c r="CD60" s="42"/>
      <c r="CE60" s="141"/>
      <c r="CF60" s="141"/>
      <c r="CG60" s="42"/>
      <c r="CH60" s="141"/>
      <c r="CI60" s="141"/>
      <c r="CJ60" s="42"/>
      <c r="CK60" s="141"/>
      <c r="CL60" s="141"/>
      <c r="CM60" s="42"/>
      <c r="CN60" s="141"/>
      <c r="CO60" s="141"/>
      <c r="CP60" s="42"/>
      <c r="CQ60" s="141"/>
      <c r="CR60" s="141"/>
      <c r="CS60" s="42"/>
      <c r="CT60" s="141"/>
      <c r="CU60" s="141"/>
      <c r="CV60" s="42"/>
      <c r="CW60" s="141"/>
      <c r="CX60" s="141"/>
      <c r="CY60" s="203"/>
      <c r="CZ60" s="141"/>
      <c r="DA60" s="141"/>
      <c r="DB60" s="42"/>
      <c r="DC60" s="141"/>
      <c r="DD60" s="141"/>
      <c r="DE60" s="42"/>
      <c r="DF60" s="141"/>
      <c r="DG60" s="141"/>
      <c r="DH60" s="42"/>
      <c r="DI60" s="141"/>
      <c r="DJ60" s="141"/>
      <c r="DK60" s="42"/>
      <c r="DL60" s="141"/>
      <c r="DM60" s="141"/>
      <c r="DN60" s="42"/>
      <c r="DO60" s="141"/>
      <c r="DP60" s="141"/>
      <c r="DQ60" s="42"/>
      <c r="DR60" s="141"/>
      <c r="DS60" s="141"/>
      <c r="DT60" s="42"/>
      <c r="DU60" s="141"/>
      <c r="DV60" s="141"/>
      <c r="DW60" s="42"/>
      <c r="DX60" s="141"/>
      <c r="DY60" s="141"/>
      <c r="DZ60" s="42"/>
      <c r="EA60" s="141"/>
      <c r="EB60" s="141"/>
      <c r="EC60" s="42"/>
      <c r="ED60" s="141"/>
      <c r="EE60" s="141"/>
      <c r="EF60" s="42"/>
      <c r="EG60" s="141"/>
      <c r="EH60" s="141"/>
      <c r="EI60" s="42"/>
      <c r="EJ60" s="141"/>
      <c r="EK60" s="141"/>
      <c r="EL60" s="42"/>
      <c r="EM60" s="203">
        <v>1272.1404</v>
      </c>
      <c r="EN60" s="141"/>
      <c r="EO60" s="42"/>
      <c r="EP60" s="141"/>
      <c r="EQ60" s="141"/>
      <c r="ER60" s="42"/>
      <c r="ES60" s="141"/>
      <c r="ET60" s="141"/>
      <c r="EU60" s="42"/>
      <c r="EV60" s="141"/>
      <c r="EW60" s="141"/>
      <c r="EX60" s="42"/>
      <c r="EY60" s="141"/>
      <c r="EZ60" s="141"/>
      <c r="FA60" s="42"/>
      <c r="FB60" s="141"/>
      <c r="FC60" s="141"/>
      <c r="FD60" s="42"/>
      <c r="FE60" s="141"/>
      <c r="FF60" s="141"/>
      <c r="FG60" s="42"/>
      <c r="FH60" s="141"/>
      <c r="FI60" s="141"/>
      <c r="FJ60" s="42"/>
      <c r="FK60" s="141"/>
      <c r="FL60" s="141"/>
      <c r="FM60" s="42"/>
      <c r="FN60" s="141"/>
      <c r="FO60" s="141"/>
      <c r="FP60" s="42"/>
      <c r="FQ60" s="141"/>
      <c r="FR60" s="141"/>
      <c r="FS60" s="42"/>
      <c r="FT60" s="141"/>
      <c r="FU60" s="141"/>
      <c r="FV60" s="42"/>
      <c r="FW60" s="141"/>
      <c r="FX60" s="141"/>
      <c r="FY60" s="42"/>
      <c r="FZ60" s="141"/>
      <c r="GA60" s="141"/>
      <c r="GB60" s="42"/>
      <c r="GC60" s="141"/>
      <c r="GD60" s="141"/>
      <c r="GE60" s="42"/>
      <c r="GF60" s="141"/>
      <c r="GG60" s="141"/>
      <c r="GH60" s="42"/>
      <c r="GI60" s="141"/>
      <c r="GJ60" s="141"/>
      <c r="GK60" s="42"/>
      <c r="GL60" s="141"/>
      <c r="GM60" s="141"/>
      <c r="GN60" s="42"/>
    </row>
    <row r="61" spans="1:196" ht="15.75" x14ac:dyDescent="0.25">
      <c r="A61" s="25" t="s">
        <v>243</v>
      </c>
      <c r="B61" s="50">
        <f t="shared" si="102"/>
        <v>6269.07978</v>
      </c>
      <c r="C61" s="50">
        <f t="shared" si="103"/>
        <v>0</v>
      </c>
      <c r="D61" s="46"/>
      <c r="E61" s="50"/>
      <c r="F61" s="50"/>
      <c r="G61" s="50"/>
      <c r="H61" s="144"/>
      <c r="I61" s="144"/>
      <c r="J61" s="144"/>
      <c r="K61" s="144"/>
      <c r="L61" s="144"/>
      <c r="M61" s="144"/>
      <c r="N61" s="144"/>
      <c r="O61" s="144"/>
      <c r="P61" s="42"/>
      <c r="Q61" s="141"/>
      <c r="R61" s="141"/>
      <c r="S61" s="42"/>
      <c r="T61" s="141"/>
      <c r="U61" s="141"/>
      <c r="V61" s="42"/>
      <c r="W61" s="141"/>
      <c r="X61" s="141"/>
      <c r="Y61" s="42"/>
      <c r="Z61" s="144"/>
      <c r="AA61" s="144"/>
      <c r="AB61" s="144"/>
      <c r="AC61" s="144"/>
      <c r="AD61" s="144"/>
      <c r="AE61" s="144"/>
      <c r="AF61" s="144"/>
      <c r="AG61" s="144"/>
      <c r="AH61" s="144"/>
      <c r="AI61" s="141"/>
      <c r="AJ61" s="141"/>
      <c r="AK61" s="42"/>
      <c r="AL61" s="141"/>
      <c r="AM61" s="141"/>
      <c r="AN61" s="42"/>
      <c r="AO61" s="141"/>
      <c r="AP61" s="141"/>
      <c r="AQ61" s="42"/>
      <c r="AR61" s="141"/>
      <c r="AS61" s="141"/>
      <c r="AT61" s="42"/>
      <c r="AU61" s="141"/>
      <c r="AV61" s="141"/>
      <c r="AW61" s="42"/>
      <c r="AX61" s="141"/>
      <c r="AY61" s="141"/>
      <c r="AZ61" s="203"/>
      <c r="BA61" s="141"/>
      <c r="BB61" s="141"/>
      <c r="BC61" s="42"/>
      <c r="BD61" s="141"/>
      <c r="BE61" s="141"/>
      <c r="BF61" s="42"/>
      <c r="BG61" s="141"/>
      <c r="BH61" s="141"/>
      <c r="BI61" s="42"/>
      <c r="BJ61" s="141"/>
      <c r="BK61" s="141"/>
      <c r="BL61" s="42"/>
      <c r="BM61" s="141"/>
      <c r="BN61" s="141"/>
      <c r="BO61" s="42"/>
      <c r="BP61" s="141"/>
      <c r="BQ61" s="141"/>
      <c r="BR61" s="42"/>
      <c r="BS61" s="141"/>
      <c r="BT61" s="141"/>
      <c r="BU61" s="42"/>
      <c r="BV61" s="141"/>
      <c r="BW61" s="141"/>
      <c r="BX61" s="42"/>
      <c r="BY61" s="141"/>
      <c r="BZ61" s="141"/>
      <c r="CA61" s="42"/>
      <c r="CB61" s="141"/>
      <c r="CC61" s="141"/>
      <c r="CD61" s="42"/>
      <c r="CE61" s="141"/>
      <c r="CF61" s="141"/>
      <c r="CG61" s="42"/>
      <c r="CH61" s="141"/>
      <c r="CI61" s="141"/>
      <c r="CJ61" s="42"/>
      <c r="CK61" s="141"/>
      <c r="CL61" s="141"/>
      <c r="CM61" s="42"/>
      <c r="CN61" s="141"/>
      <c r="CO61" s="141"/>
      <c r="CP61" s="42"/>
      <c r="CQ61" s="141"/>
      <c r="CR61" s="141"/>
      <c r="CS61" s="42"/>
      <c r="CT61" s="141"/>
      <c r="CU61" s="141"/>
      <c r="CV61" s="42"/>
      <c r="CW61" s="141"/>
      <c r="CX61" s="141"/>
      <c r="CY61" s="203"/>
      <c r="CZ61" s="141"/>
      <c r="DA61" s="141"/>
      <c r="DB61" s="42"/>
      <c r="DC61" s="141"/>
      <c r="DD61" s="141"/>
      <c r="DE61" s="42"/>
      <c r="DF61" s="141"/>
      <c r="DG61" s="141"/>
      <c r="DH61" s="42"/>
      <c r="DI61" s="141"/>
      <c r="DJ61" s="141"/>
      <c r="DK61" s="42"/>
      <c r="DL61" s="141"/>
      <c r="DM61" s="141"/>
      <c r="DN61" s="42"/>
      <c r="DO61" s="141"/>
      <c r="DP61" s="141"/>
      <c r="DQ61" s="42"/>
      <c r="DR61" s="141"/>
      <c r="DS61" s="141"/>
      <c r="DT61" s="42"/>
      <c r="DU61" s="141"/>
      <c r="DV61" s="141"/>
      <c r="DW61" s="42"/>
      <c r="DX61" s="141"/>
      <c r="DY61" s="141"/>
      <c r="DZ61" s="42"/>
      <c r="EA61" s="141"/>
      <c r="EB61" s="141"/>
      <c r="EC61" s="42"/>
      <c r="ED61" s="141"/>
      <c r="EE61" s="141"/>
      <c r="EF61" s="42"/>
      <c r="EG61" s="141"/>
      <c r="EH61" s="141"/>
      <c r="EI61" s="42"/>
      <c r="EJ61" s="141"/>
      <c r="EK61" s="141"/>
      <c r="EL61" s="42"/>
      <c r="EM61" s="203">
        <v>1269.07978</v>
      </c>
      <c r="EN61" s="141"/>
      <c r="EO61" s="42"/>
      <c r="EP61" s="141"/>
      <c r="EQ61" s="141"/>
      <c r="ER61" s="42"/>
      <c r="ES61" s="141"/>
      <c r="ET61" s="141"/>
      <c r="EU61" s="42"/>
      <c r="EV61" s="141"/>
      <c r="EW61" s="141"/>
      <c r="EX61" s="42"/>
      <c r="EY61" s="141"/>
      <c r="EZ61" s="141"/>
      <c r="FA61" s="42"/>
      <c r="FB61" s="141"/>
      <c r="FC61" s="141"/>
      <c r="FD61" s="42"/>
      <c r="FE61" s="141"/>
      <c r="FF61" s="141"/>
      <c r="FG61" s="42"/>
      <c r="FH61" s="141"/>
      <c r="FI61" s="141"/>
      <c r="FJ61" s="42"/>
      <c r="FK61" s="141"/>
      <c r="FL61" s="141"/>
      <c r="FM61" s="42"/>
      <c r="FN61" s="203">
        <v>5000</v>
      </c>
      <c r="FO61" s="141"/>
      <c r="FP61" s="42">
        <f t="shared" si="656"/>
        <v>0</v>
      </c>
      <c r="FQ61" s="203"/>
      <c r="FR61" s="141"/>
      <c r="FS61" s="42"/>
      <c r="FT61" s="203"/>
      <c r="FU61" s="141"/>
      <c r="FV61" s="42"/>
      <c r="FW61" s="141"/>
      <c r="FX61" s="141"/>
      <c r="FY61" s="42"/>
      <c r="FZ61" s="141"/>
      <c r="GA61" s="141"/>
      <c r="GB61" s="42"/>
      <c r="GC61" s="141"/>
      <c r="GD61" s="141"/>
      <c r="GE61" s="42"/>
      <c r="GF61" s="141"/>
      <c r="GG61" s="141"/>
      <c r="GH61" s="42"/>
      <c r="GI61" s="141"/>
      <c r="GJ61" s="141"/>
      <c r="GK61" s="42"/>
      <c r="GL61" s="141"/>
      <c r="GM61" s="141"/>
      <c r="GN61" s="42"/>
    </row>
    <row r="62" spans="1:196" s="52" customFormat="1" ht="31.5" x14ac:dyDescent="0.25">
      <c r="A62" s="195" t="s">
        <v>248</v>
      </c>
      <c r="B62" s="134">
        <f t="shared" si="102"/>
        <v>16419.043999999998</v>
      </c>
      <c r="C62" s="134">
        <f t="shared" si="103"/>
        <v>8674.7430199999999</v>
      </c>
      <c r="D62" s="49">
        <f t="shared" si="34"/>
        <v>52.833423310151318</v>
      </c>
      <c r="E62" s="134">
        <f t="shared" ref="E62:AD62" si="658">E63+E64</f>
        <v>0</v>
      </c>
      <c r="F62" s="134">
        <f t="shared" ref="F62" si="659">F63+F64</f>
        <v>0</v>
      </c>
      <c r="G62" s="134">
        <f t="shared" si="658"/>
        <v>0</v>
      </c>
      <c r="H62" s="134">
        <f t="shared" si="658"/>
        <v>0</v>
      </c>
      <c r="I62" s="134">
        <f t="shared" si="658"/>
        <v>0</v>
      </c>
      <c r="J62" s="134">
        <f t="shared" si="658"/>
        <v>0</v>
      </c>
      <c r="K62" s="134">
        <f t="shared" si="658"/>
        <v>500</v>
      </c>
      <c r="L62" s="134">
        <f t="shared" ref="L62" si="660">L63+L64</f>
        <v>500</v>
      </c>
      <c r="M62" s="48">
        <f t="shared" si="216"/>
        <v>100</v>
      </c>
      <c r="N62" s="134">
        <f t="shared" si="658"/>
        <v>366</v>
      </c>
      <c r="O62" s="134">
        <f t="shared" si="658"/>
        <v>278.75</v>
      </c>
      <c r="P62" s="48">
        <f t="shared" si="94"/>
        <v>76.161202185792348</v>
      </c>
      <c r="Q62" s="134">
        <f t="shared" ref="Q62:R62" si="661">Q63+Q64</f>
        <v>1800</v>
      </c>
      <c r="R62" s="134">
        <f t="shared" si="661"/>
        <v>1360.1</v>
      </c>
      <c r="S62" s="48">
        <f t="shared" ref="S62:S63" si="662">R62/Q62*100</f>
        <v>75.561111111111103</v>
      </c>
      <c r="T62" s="134">
        <f t="shared" ref="T62" si="663">T63+T64</f>
        <v>637</v>
      </c>
      <c r="U62" s="134">
        <f t="shared" ref="U62" si="664">U63+U64</f>
        <v>502</v>
      </c>
      <c r="V62" s="48">
        <f t="shared" ref="V62:V63" si="665">U62/T62*100</f>
        <v>78.80690737833595</v>
      </c>
      <c r="W62" s="134">
        <f t="shared" ref="W62" si="666">W63+W64</f>
        <v>0</v>
      </c>
      <c r="X62" s="134">
        <f t="shared" ref="X62" si="667">X63+X64</f>
        <v>0</v>
      </c>
      <c r="Y62" s="48"/>
      <c r="Z62" s="134">
        <f t="shared" si="658"/>
        <v>0</v>
      </c>
      <c r="AA62" s="134">
        <f t="shared" ref="AA62" si="668">AA63+AA64</f>
        <v>0</v>
      </c>
      <c r="AB62" s="134">
        <f t="shared" si="658"/>
        <v>0</v>
      </c>
      <c r="AC62" s="134">
        <f t="shared" si="658"/>
        <v>0</v>
      </c>
      <c r="AD62" s="134">
        <f t="shared" si="658"/>
        <v>0</v>
      </c>
      <c r="AE62" s="134">
        <f t="shared" ref="AE62:AG62" si="669">AE63+AE64</f>
        <v>0</v>
      </c>
      <c r="AF62" s="134">
        <f t="shared" si="669"/>
        <v>0</v>
      </c>
      <c r="AG62" s="134">
        <f t="shared" si="669"/>
        <v>0</v>
      </c>
      <c r="AH62" s="48"/>
      <c r="AI62" s="134">
        <f t="shared" ref="AI62:AJ62" si="670">AI63+AI64</f>
        <v>2000</v>
      </c>
      <c r="AJ62" s="134">
        <f t="shared" si="670"/>
        <v>2000</v>
      </c>
      <c r="AK62" s="48">
        <f t="shared" ref="AK62:AK63" si="671">AJ62/AI62*100</f>
        <v>100</v>
      </c>
      <c r="AL62" s="134">
        <f t="shared" ref="AL62:AM62" si="672">AL63+AL64</f>
        <v>0</v>
      </c>
      <c r="AM62" s="134">
        <f t="shared" si="672"/>
        <v>0</v>
      </c>
      <c r="AN62" s="48"/>
      <c r="AO62" s="134">
        <f t="shared" ref="AO62:AP62" si="673">AO63+AO64</f>
        <v>0</v>
      </c>
      <c r="AP62" s="134">
        <f t="shared" si="673"/>
        <v>0</v>
      </c>
      <c r="AQ62" s="48"/>
      <c r="AR62" s="134">
        <f t="shared" ref="AR62:AS62" si="674">AR63+AR64</f>
        <v>0</v>
      </c>
      <c r="AS62" s="134">
        <f t="shared" si="674"/>
        <v>0</v>
      </c>
      <c r="AT62" s="48"/>
      <c r="AU62" s="134">
        <f t="shared" ref="AU62:AV62" si="675">AU63+AU64</f>
        <v>0</v>
      </c>
      <c r="AV62" s="134">
        <f t="shared" si="675"/>
        <v>0</v>
      </c>
      <c r="AW62" s="48"/>
      <c r="AX62" s="134">
        <f t="shared" ref="AX62:AY62" si="676">AX63+AX64</f>
        <v>100</v>
      </c>
      <c r="AY62" s="134">
        <f t="shared" si="676"/>
        <v>100</v>
      </c>
      <c r="AZ62" s="293">
        <f t="shared" si="52"/>
        <v>100</v>
      </c>
      <c r="BA62" s="134"/>
      <c r="BB62" s="134"/>
      <c r="BC62" s="48"/>
      <c r="BD62" s="134"/>
      <c r="BE62" s="134"/>
      <c r="BF62" s="48"/>
      <c r="BG62" s="134"/>
      <c r="BH62" s="134"/>
      <c r="BI62" s="48"/>
      <c r="BJ62" s="134">
        <f t="shared" ref="BJ62:BK62" si="677">BJ63+BJ64</f>
        <v>2937.8</v>
      </c>
      <c r="BK62" s="134">
        <f t="shared" si="677"/>
        <v>2233.41212</v>
      </c>
      <c r="BL62" s="48">
        <f t="shared" ref="BL62:BL63" si="678">BK62/BJ62*100</f>
        <v>76.02328681326162</v>
      </c>
      <c r="BM62" s="134"/>
      <c r="BN62" s="134"/>
      <c r="BO62" s="48"/>
      <c r="BP62" s="134"/>
      <c r="BQ62" s="134"/>
      <c r="BR62" s="48"/>
      <c r="BS62" s="134"/>
      <c r="BT62" s="134"/>
      <c r="BU62" s="48"/>
      <c r="BV62" s="134"/>
      <c r="BW62" s="134"/>
      <c r="BX62" s="48"/>
      <c r="BY62" s="134"/>
      <c r="BZ62" s="134"/>
      <c r="CA62" s="48"/>
      <c r="CB62" s="134">
        <f t="shared" ref="CB62:CC62" si="679">CB63+CB64</f>
        <v>2417.5</v>
      </c>
      <c r="CC62" s="134">
        <f t="shared" si="679"/>
        <v>1450.4809</v>
      </c>
      <c r="CD62" s="48">
        <f t="shared" ref="CD62:CD63" si="680">CC62/CB62*100</f>
        <v>59.999209927611176</v>
      </c>
      <c r="CE62" s="134">
        <f t="shared" ref="CE62:CF62" si="681">CE63+CE64</f>
        <v>0</v>
      </c>
      <c r="CF62" s="134">
        <f t="shared" si="681"/>
        <v>0</v>
      </c>
      <c r="CG62" s="48"/>
      <c r="CH62" s="134">
        <f t="shared" ref="CH62:CI62" si="682">CH63+CH64</f>
        <v>0</v>
      </c>
      <c r="CI62" s="134">
        <f t="shared" si="682"/>
        <v>0</v>
      </c>
      <c r="CJ62" s="48"/>
      <c r="CK62" s="134">
        <f t="shared" ref="CK62:CL62" si="683">CK63+CK64</f>
        <v>0</v>
      </c>
      <c r="CL62" s="134">
        <f t="shared" si="683"/>
        <v>0</v>
      </c>
      <c r="CM62" s="48"/>
      <c r="CN62" s="134">
        <f t="shared" ref="CN62:CO62" si="684">CN63+CN64</f>
        <v>0</v>
      </c>
      <c r="CO62" s="134">
        <f t="shared" si="684"/>
        <v>0</v>
      </c>
      <c r="CP62" s="48"/>
      <c r="CQ62" s="134">
        <f t="shared" ref="CQ62:CR62" si="685">CQ63+CQ64</f>
        <v>0</v>
      </c>
      <c r="CR62" s="134">
        <f t="shared" si="685"/>
        <v>0</v>
      </c>
      <c r="CS62" s="48"/>
      <c r="CT62" s="134">
        <f t="shared" ref="CT62:CU62" si="686">CT63+CT64</f>
        <v>0</v>
      </c>
      <c r="CU62" s="134">
        <f t="shared" si="686"/>
        <v>0</v>
      </c>
      <c r="CV62" s="48"/>
      <c r="CW62" s="134">
        <f t="shared" ref="CW62:CX62" si="687">CW63+CW64</f>
        <v>0</v>
      </c>
      <c r="CX62" s="134">
        <f t="shared" si="687"/>
        <v>0</v>
      </c>
      <c r="CY62" s="293"/>
      <c r="CZ62" s="134">
        <f t="shared" ref="CZ62:DA62" si="688">CZ63+CZ64</f>
        <v>0</v>
      </c>
      <c r="DA62" s="134">
        <f t="shared" si="688"/>
        <v>0</v>
      </c>
      <c r="DB62" s="48"/>
      <c r="DC62" s="134">
        <f t="shared" ref="DC62:DD62" si="689">DC63+DC64</f>
        <v>0</v>
      </c>
      <c r="DD62" s="134">
        <f t="shared" si="689"/>
        <v>0</v>
      </c>
      <c r="DE62" s="48"/>
      <c r="DF62" s="134">
        <f t="shared" ref="DF62:DG62" si="690">DF63+DF64</f>
        <v>0</v>
      </c>
      <c r="DG62" s="134">
        <f t="shared" si="690"/>
        <v>0</v>
      </c>
      <c r="DH62" s="48"/>
      <c r="DI62" s="134">
        <f t="shared" ref="DI62:DJ62" si="691">DI63+DI64</f>
        <v>0</v>
      </c>
      <c r="DJ62" s="134">
        <f t="shared" si="691"/>
        <v>0</v>
      </c>
      <c r="DK62" s="48"/>
      <c r="DL62" s="134">
        <f t="shared" ref="DL62:DM62" si="692">DL63+DL64</f>
        <v>0</v>
      </c>
      <c r="DM62" s="134">
        <f t="shared" si="692"/>
        <v>0</v>
      </c>
      <c r="DN62" s="48"/>
      <c r="DO62" s="134">
        <f t="shared" ref="DO62:DP62" si="693">DO63+DO64</f>
        <v>0</v>
      </c>
      <c r="DP62" s="134">
        <f t="shared" si="693"/>
        <v>0</v>
      </c>
      <c r="DQ62" s="48"/>
      <c r="DR62" s="134">
        <f t="shared" ref="DR62:DS62" si="694">DR63+DR64</f>
        <v>0</v>
      </c>
      <c r="DS62" s="134">
        <f t="shared" si="694"/>
        <v>0</v>
      </c>
      <c r="DT62" s="48"/>
      <c r="DU62" s="134">
        <f t="shared" ref="DU62:DV62" si="695">DU63+DU64</f>
        <v>0</v>
      </c>
      <c r="DV62" s="134">
        <f t="shared" si="695"/>
        <v>0</v>
      </c>
      <c r="DW62" s="48"/>
      <c r="DX62" s="134">
        <f t="shared" ref="DX62:DY62" si="696">DX63+DX64</f>
        <v>252.14400000000001</v>
      </c>
      <c r="DY62" s="134">
        <f t="shared" si="696"/>
        <v>0</v>
      </c>
      <c r="DZ62" s="48"/>
      <c r="EA62" s="134">
        <f t="shared" ref="EA62:EB62" si="697">EA63+EA64</f>
        <v>0</v>
      </c>
      <c r="EB62" s="134">
        <f t="shared" si="697"/>
        <v>0</v>
      </c>
      <c r="EC62" s="48"/>
      <c r="ED62" s="134">
        <f t="shared" ref="ED62:EE62" si="698">ED63+ED64</f>
        <v>0</v>
      </c>
      <c r="EE62" s="134">
        <f t="shared" si="698"/>
        <v>0</v>
      </c>
      <c r="EF62" s="48"/>
      <c r="EG62" s="134">
        <f t="shared" ref="EG62:EH62" si="699">EG63+EG64</f>
        <v>100</v>
      </c>
      <c r="EH62" s="134">
        <f t="shared" si="699"/>
        <v>100</v>
      </c>
      <c r="EI62" s="48">
        <f t="shared" ref="EI62:EI63" si="700">EH62/EG62*100</f>
        <v>100</v>
      </c>
      <c r="EJ62" s="134">
        <f t="shared" ref="EJ62:EK62" si="701">EJ63+EJ64</f>
        <v>150</v>
      </c>
      <c r="EK62" s="134">
        <f t="shared" si="701"/>
        <v>150</v>
      </c>
      <c r="EL62" s="48">
        <f t="shared" ref="EL62:EL63" si="702">EK62/EJ62*100</f>
        <v>100</v>
      </c>
      <c r="EM62" s="134">
        <f t="shared" ref="EM62:EN62" si="703">EM63+EM64</f>
        <v>0</v>
      </c>
      <c r="EN62" s="134">
        <f t="shared" si="703"/>
        <v>0</v>
      </c>
      <c r="EO62" s="48"/>
      <c r="EP62" s="134">
        <f t="shared" ref="EP62:EQ62" si="704">EP63+EP64</f>
        <v>0</v>
      </c>
      <c r="EQ62" s="134">
        <f t="shared" si="704"/>
        <v>0</v>
      </c>
      <c r="ER62" s="48"/>
      <c r="ES62" s="134">
        <f t="shared" ref="ES62:ET62" si="705">ES63+ES64</f>
        <v>0</v>
      </c>
      <c r="ET62" s="134">
        <f t="shared" si="705"/>
        <v>0</v>
      </c>
      <c r="EU62" s="48"/>
      <c r="EV62" s="134">
        <f t="shared" ref="EV62:EW62" si="706">EV63+EV64</f>
        <v>0</v>
      </c>
      <c r="EW62" s="134">
        <f t="shared" si="706"/>
        <v>0</v>
      </c>
      <c r="EX62" s="48"/>
      <c r="EY62" s="134">
        <f t="shared" ref="EY62:EZ62" si="707">EY63+EY64</f>
        <v>0</v>
      </c>
      <c r="EZ62" s="134">
        <f t="shared" si="707"/>
        <v>0</v>
      </c>
      <c r="FA62" s="48"/>
      <c r="FB62" s="134">
        <f t="shared" ref="FB62:FC62" si="708">FB63+FB64</f>
        <v>0</v>
      </c>
      <c r="FC62" s="134">
        <f t="shared" si="708"/>
        <v>0</v>
      </c>
      <c r="FD62" s="48"/>
      <c r="FE62" s="134">
        <f t="shared" ref="FE62:FF62" si="709">FE63+FE64</f>
        <v>0</v>
      </c>
      <c r="FF62" s="134">
        <f t="shared" si="709"/>
        <v>0</v>
      </c>
      <c r="FG62" s="48"/>
      <c r="FH62" s="134">
        <f t="shared" ref="FH62:FI62" si="710">FH63+FH64</f>
        <v>0</v>
      </c>
      <c r="FI62" s="134">
        <f t="shared" si="710"/>
        <v>0</v>
      </c>
      <c r="FJ62" s="48"/>
      <c r="FK62" s="134"/>
      <c r="FL62" s="134"/>
      <c r="FM62" s="48"/>
      <c r="FN62" s="134">
        <f t="shared" ref="FN62:FO62" si="711">FN63+FN64</f>
        <v>5000</v>
      </c>
      <c r="FO62" s="134">
        <f t="shared" si="711"/>
        <v>0</v>
      </c>
      <c r="FP62" s="48">
        <f t="shared" ref="FP62:FP64" si="712">FO62/FN62*100</f>
        <v>0</v>
      </c>
      <c r="FQ62" s="134"/>
      <c r="FR62" s="134"/>
      <c r="FS62" s="48"/>
      <c r="FT62" s="134"/>
      <c r="FU62" s="134"/>
      <c r="FV62" s="48"/>
      <c r="FW62" s="134">
        <f t="shared" ref="FW62:FX62" si="713">FW63+FW64</f>
        <v>158.6</v>
      </c>
      <c r="FX62" s="134">
        <f t="shared" si="713"/>
        <v>0</v>
      </c>
      <c r="FY62" s="48"/>
      <c r="FZ62" s="134"/>
      <c r="GA62" s="134"/>
      <c r="GB62" s="48"/>
      <c r="GC62" s="134"/>
      <c r="GD62" s="134"/>
      <c r="GE62" s="48"/>
      <c r="GF62" s="134"/>
      <c r="GG62" s="134"/>
      <c r="GH62" s="48"/>
      <c r="GI62" s="134"/>
      <c r="GJ62" s="134"/>
      <c r="GK62" s="48"/>
      <c r="GL62" s="134"/>
      <c r="GM62" s="134"/>
      <c r="GN62" s="48"/>
    </row>
    <row r="63" spans="1:196" ht="33" customHeight="1" x14ac:dyDescent="0.25">
      <c r="A63" s="25" t="s">
        <v>247</v>
      </c>
      <c r="B63" s="50">
        <f t="shared" si="102"/>
        <v>11419.044</v>
      </c>
      <c r="C63" s="50">
        <f t="shared" si="103"/>
        <v>8674.7430199999999</v>
      </c>
      <c r="D63" s="46">
        <f t="shared" si="34"/>
        <v>75.96733159098082</v>
      </c>
      <c r="E63" s="46"/>
      <c r="F63" s="46"/>
      <c r="G63" s="46"/>
      <c r="H63" s="46"/>
      <c r="I63" s="46"/>
      <c r="J63" s="42"/>
      <c r="K63" s="46">
        <v>500</v>
      </c>
      <c r="L63" s="46">
        <v>500</v>
      </c>
      <c r="M63" s="42">
        <f t="shared" si="216"/>
        <v>100</v>
      </c>
      <c r="N63" s="46">
        <v>366</v>
      </c>
      <c r="O63" s="46">
        <v>278.75</v>
      </c>
      <c r="P63" s="42">
        <f t="shared" si="94"/>
        <v>76.161202185792348</v>
      </c>
      <c r="Q63" s="204">
        <v>1800</v>
      </c>
      <c r="R63" s="204">
        <v>1360.1</v>
      </c>
      <c r="S63" s="42">
        <f t="shared" si="662"/>
        <v>75.561111111111103</v>
      </c>
      <c r="T63" s="203">
        <v>637</v>
      </c>
      <c r="U63" s="203">
        <v>502</v>
      </c>
      <c r="V63" s="42">
        <f t="shared" si="665"/>
        <v>78.80690737833595</v>
      </c>
      <c r="W63" s="203"/>
      <c r="X63" s="203"/>
      <c r="Y63" s="42"/>
      <c r="Z63" s="46"/>
      <c r="AA63" s="46"/>
      <c r="AB63" s="42"/>
      <c r="AC63" s="46"/>
      <c r="AD63" s="46"/>
      <c r="AE63" s="42"/>
      <c r="AF63" s="46"/>
      <c r="AG63" s="46"/>
      <c r="AH63" s="42"/>
      <c r="AI63" s="203">
        <v>2000</v>
      </c>
      <c r="AJ63" s="203">
        <v>2000</v>
      </c>
      <c r="AK63" s="42">
        <f t="shared" si="671"/>
        <v>100</v>
      </c>
      <c r="AL63" s="203"/>
      <c r="AM63" s="203"/>
      <c r="AN63" s="42"/>
      <c r="AO63" s="203"/>
      <c r="AP63" s="203"/>
      <c r="AQ63" s="42"/>
      <c r="AR63" s="203"/>
      <c r="AS63" s="295"/>
      <c r="AT63" s="42"/>
      <c r="AU63" s="203"/>
      <c r="AV63" s="203"/>
      <c r="AW63" s="42"/>
      <c r="AX63" s="203">
        <v>100</v>
      </c>
      <c r="AY63" s="203">
        <v>100</v>
      </c>
      <c r="AZ63" s="203">
        <f t="shared" si="52"/>
        <v>100</v>
      </c>
      <c r="BA63" s="203"/>
      <c r="BB63" s="203"/>
      <c r="BC63" s="42"/>
      <c r="BD63" s="203"/>
      <c r="BE63" s="203"/>
      <c r="BF63" s="42"/>
      <c r="BG63" s="203"/>
      <c r="BH63" s="203"/>
      <c r="BI63" s="42"/>
      <c r="BJ63" s="203">
        <v>2937.8</v>
      </c>
      <c r="BK63" s="203">
        <v>2233.41212</v>
      </c>
      <c r="BL63" s="42">
        <f t="shared" si="678"/>
        <v>76.02328681326162</v>
      </c>
      <c r="BM63" s="203"/>
      <c r="BN63" s="203"/>
      <c r="BO63" s="42"/>
      <c r="BP63" s="203"/>
      <c r="BQ63" s="203"/>
      <c r="BR63" s="42"/>
      <c r="BS63" s="203"/>
      <c r="BT63" s="203"/>
      <c r="BU63" s="42"/>
      <c r="BV63" s="203"/>
      <c r="BW63" s="203"/>
      <c r="BX63" s="42"/>
      <c r="BY63" s="203"/>
      <c r="BZ63" s="203"/>
      <c r="CA63" s="42"/>
      <c r="CB63" s="203">
        <v>2417.5</v>
      </c>
      <c r="CC63" s="203">
        <v>1450.4809</v>
      </c>
      <c r="CD63" s="42">
        <f t="shared" si="680"/>
        <v>59.999209927611176</v>
      </c>
      <c r="CE63" s="203"/>
      <c r="CF63" s="203"/>
      <c r="CG63" s="42"/>
      <c r="CH63" s="203"/>
      <c r="CI63" s="203"/>
      <c r="CJ63" s="42"/>
      <c r="CK63" s="203"/>
      <c r="CL63" s="203"/>
      <c r="CM63" s="42"/>
      <c r="CN63" s="203"/>
      <c r="CO63" s="203"/>
      <c r="CP63" s="42"/>
      <c r="CQ63" s="203"/>
      <c r="CR63" s="203"/>
      <c r="CS63" s="42"/>
      <c r="CT63" s="203"/>
      <c r="CU63" s="203"/>
      <c r="CV63" s="42"/>
      <c r="CW63" s="203"/>
      <c r="CX63" s="203"/>
      <c r="CY63" s="203"/>
      <c r="CZ63" s="203"/>
      <c r="DA63" s="203"/>
      <c r="DB63" s="42"/>
      <c r="DC63" s="203"/>
      <c r="DD63" s="203"/>
      <c r="DE63" s="42"/>
      <c r="DF63" s="203"/>
      <c r="DG63" s="203"/>
      <c r="DH63" s="42"/>
      <c r="DI63" s="203"/>
      <c r="DJ63" s="203"/>
      <c r="DK63" s="42"/>
      <c r="DL63" s="203"/>
      <c r="DM63" s="203"/>
      <c r="DN63" s="42"/>
      <c r="DO63" s="203"/>
      <c r="DP63" s="203"/>
      <c r="DQ63" s="42"/>
      <c r="DR63" s="203"/>
      <c r="DS63" s="203"/>
      <c r="DT63" s="42"/>
      <c r="DU63" s="203"/>
      <c r="DV63" s="203"/>
      <c r="DW63" s="42"/>
      <c r="DX63" s="203">
        <v>252.14400000000001</v>
      </c>
      <c r="DY63" s="203"/>
      <c r="DZ63" s="42"/>
      <c r="EA63" s="203"/>
      <c r="EB63" s="203"/>
      <c r="EC63" s="42"/>
      <c r="ED63" s="203"/>
      <c r="EE63" s="203"/>
      <c r="EF63" s="42"/>
      <c r="EG63" s="203">
        <v>100</v>
      </c>
      <c r="EH63" s="203">
        <v>100</v>
      </c>
      <c r="EI63" s="42">
        <f t="shared" si="700"/>
        <v>100</v>
      </c>
      <c r="EJ63" s="203">
        <v>150</v>
      </c>
      <c r="EK63" s="203">
        <v>150</v>
      </c>
      <c r="EL63" s="42">
        <f t="shared" si="702"/>
        <v>100</v>
      </c>
      <c r="EM63" s="203"/>
      <c r="EN63" s="203"/>
      <c r="EO63" s="42"/>
      <c r="EP63" s="203"/>
      <c r="EQ63" s="203"/>
      <c r="ER63" s="42"/>
      <c r="ES63" s="203"/>
      <c r="ET63" s="203"/>
      <c r="EU63" s="42"/>
      <c r="EV63" s="203"/>
      <c r="EW63" s="203"/>
      <c r="EX63" s="42"/>
      <c r="EY63" s="203"/>
      <c r="EZ63" s="203"/>
      <c r="FA63" s="42"/>
      <c r="FB63" s="203"/>
      <c r="FC63" s="203"/>
      <c r="FD63" s="42"/>
      <c r="FE63" s="203"/>
      <c r="FF63" s="203"/>
      <c r="FG63" s="42"/>
      <c r="FH63" s="203"/>
      <c r="FI63" s="203"/>
      <c r="FJ63" s="42"/>
      <c r="FK63" s="203"/>
      <c r="FL63" s="203"/>
      <c r="FM63" s="42"/>
      <c r="FN63" s="203"/>
      <c r="FO63" s="203"/>
      <c r="FP63" s="42"/>
      <c r="FQ63" s="203"/>
      <c r="FR63" s="203"/>
      <c r="FS63" s="42"/>
      <c r="FT63" s="203"/>
      <c r="FU63" s="203"/>
      <c r="FV63" s="42"/>
      <c r="FW63" s="203">
        <v>158.6</v>
      </c>
      <c r="FX63" s="203"/>
      <c r="FY63" s="42"/>
      <c r="FZ63" s="203"/>
      <c r="GA63" s="203"/>
      <c r="GB63" s="42"/>
      <c r="GC63" s="203"/>
      <c r="GD63" s="203"/>
      <c r="GE63" s="42"/>
      <c r="GF63" s="203"/>
      <c r="GG63" s="203"/>
      <c r="GH63" s="42"/>
      <c r="GI63" s="203"/>
      <c r="GJ63" s="203"/>
      <c r="GK63" s="42"/>
      <c r="GL63" s="203"/>
      <c r="GM63" s="203"/>
      <c r="GN63" s="42"/>
    </row>
    <row r="64" spans="1:196" ht="18" customHeight="1" x14ac:dyDescent="0.25">
      <c r="A64" s="25" t="s">
        <v>246</v>
      </c>
      <c r="B64" s="50">
        <f t="shared" si="102"/>
        <v>5000</v>
      </c>
      <c r="C64" s="50">
        <f t="shared" si="103"/>
        <v>0</v>
      </c>
      <c r="D64" s="46"/>
      <c r="E64" s="50"/>
      <c r="F64" s="50"/>
      <c r="G64" s="50"/>
      <c r="H64" s="144"/>
      <c r="I64" s="144"/>
      <c r="J64" s="144"/>
      <c r="K64" s="144"/>
      <c r="L64" s="144"/>
      <c r="M64" s="144"/>
      <c r="N64" s="144"/>
      <c r="O64" s="144"/>
      <c r="P64" s="42"/>
      <c r="Q64" s="141"/>
      <c r="R64" s="141"/>
      <c r="S64" s="42"/>
      <c r="T64" s="141"/>
      <c r="U64" s="141"/>
      <c r="V64" s="42"/>
      <c r="W64" s="141"/>
      <c r="X64" s="141"/>
      <c r="Y64" s="42"/>
      <c r="Z64" s="144"/>
      <c r="AA64" s="144"/>
      <c r="AB64" s="144"/>
      <c r="AC64" s="144"/>
      <c r="AD64" s="144"/>
      <c r="AE64" s="144"/>
      <c r="AF64" s="144"/>
      <c r="AG64" s="144"/>
      <c r="AH64" s="144"/>
      <c r="AI64" s="141"/>
      <c r="AJ64" s="141"/>
      <c r="AK64" s="42"/>
      <c r="AL64" s="141"/>
      <c r="AM64" s="141"/>
      <c r="AN64" s="42"/>
      <c r="AO64" s="141"/>
      <c r="AP64" s="141"/>
      <c r="AQ64" s="42"/>
      <c r="AR64" s="141"/>
      <c r="AS64" s="141"/>
      <c r="AT64" s="42"/>
      <c r="AU64" s="141"/>
      <c r="AV64" s="141"/>
      <c r="AW64" s="42"/>
      <c r="AX64" s="141"/>
      <c r="AY64" s="141"/>
      <c r="AZ64" s="203"/>
      <c r="BA64" s="141"/>
      <c r="BB64" s="141"/>
      <c r="BC64" s="42"/>
      <c r="BD64" s="141"/>
      <c r="BE64" s="141"/>
      <c r="BF64" s="42"/>
      <c r="BG64" s="141"/>
      <c r="BH64" s="141"/>
      <c r="BI64" s="42"/>
      <c r="BJ64" s="141"/>
      <c r="BK64" s="141"/>
      <c r="BL64" s="42"/>
      <c r="BM64" s="141"/>
      <c r="BN64" s="141"/>
      <c r="BO64" s="42"/>
      <c r="BP64" s="141"/>
      <c r="BQ64" s="141"/>
      <c r="BR64" s="42"/>
      <c r="BS64" s="141"/>
      <c r="BT64" s="141"/>
      <c r="BU64" s="42"/>
      <c r="BV64" s="141"/>
      <c r="BW64" s="141"/>
      <c r="BX64" s="42"/>
      <c r="BY64" s="141"/>
      <c r="BZ64" s="141"/>
      <c r="CA64" s="42"/>
      <c r="CB64" s="141"/>
      <c r="CC64" s="141"/>
      <c r="CD64" s="42"/>
      <c r="CE64" s="141"/>
      <c r="CF64" s="141"/>
      <c r="CG64" s="42"/>
      <c r="CH64" s="141"/>
      <c r="CI64" s="141"/>
      <c r="CJ64" s="42"/>
      <c r="CK64" s="141"/>
      <c r="CL64" s="141"/>
      <c r="CM64" s="42"/>
      <c r="CN64" s="141"/>
      <c r="CO64" s="141"/>
      <c r="CP64" s="42"/>
      <c r="CQ64" s="141"/>
      <c r="CR64" s="141"/>
      <c r="CS64" s="42"/>
      <c r="CT64" s="141"/>
      <c r="CU64" s="141"/>
      <c r="CV64" s="42"/>
      <c r="CW64" s="141"/>
      <c r="CX64" s="141"/>
      <c r="CY64" s="203"/>
      <c r="CZ64" s="141"/>
      <c r="DA64" s="141"/>
      <c r="DB64" s="42"/>
      <c r="DC64" s="141"/>
      <c r="DD64" s="141"/>
      <c r="DE64" s="42"/>
      <c r="DF64" s="141"/>
      <c r="DG64" s="141"/>
      <c r="DH64" s="42"/>
      <c r="DI64" s="141"/>
      <c r="DJ64" s="141"/>
      <c r="DK64" s="42"/>
      <c r="DL64" s="141"/>
      <c r="DM64" s="141"/>
      <c r="DN64" s="42"/>
      <c r="DO64" s="141"/>
      <c r="DP64" s="141"/>
      <c r="DQ64" s="42"/>
      <c r="DR64" s="141"/>
      <c r="DS64" s="141"/>
      <c r="DT64" s="42"/>
      <c r="DU64" s="141"/>
      <c r="DV64" s="141"/>
      <c r="DW64" s="42"/>
      <c r="DX64" s="141"/>
      <c r="DY64" s="141"/>
      <c r="DZ64" s="42"/>
      <c r="EA64" s="141"/>
      <c r="EB64" s="141"/>
      <c r="EC64" s="42"/>
      <c r="ED64" s="141"/>
      <c r="EE64" s="141"/>
      <c r="EF64" s="42"/>
      <c r="EG64" s="141"/>
      <c r="EH64" s="141"/>
      <c r="EI64" s="42"/>
      <c r="EJ64" s="141"/>
      <c r="EK64" s="141"/>
      <c r="EL64" s="42"/>
      <c r="EM64" s="141"/>
      <c r="EN64" s="141"/>
      <c r="EO64" s="42"/>
      <c r="EP64" s="141"/>
      <c r="EQ64" s="141"/>
      <c r="ER64" s="42"/>
      <c r="ES64" s="141"/>
      <c r="ET64" s="141"/>
      <c r="EU64" s="42"/>
      <c r="EV64" s="141"/>
      <c r="EW64" s="141"/>
      <c r="EX64" s="42"/>
      <c r="EY64" s="141"/>
      <c r="EZ64" s="141"/>
      <c r="FA64" s="42"/>
      <c r="FB64" s="141"/>
      <c r="FC64" s="141"/>
      <c r="FD64" s="42"/>
      <c r="FE64" s="141"/>
      <c r="FF64" s="141"/>
      <c r="FG64" s="42"/>
      <c r="FH64" s="141"/>
      <c r="FI64" s="141"/>
      <c r="FJ64" s="42"/>
      <c r="FK64" s="141"/>
      <c r="FL64" s="141"/>
      <c r="FM64" s="42"/>
      <c r="FN64" s="203">
        <v>5000</v>
      </c>
      <c r="FO64" s="141"/>
      <c r="FP64" s="42">
        <f t="shared" si="712"/>
        <v>0</v>
      </c>
      <c r="FQ64" s="203"/>
      <c r="FR64" s="141"/>
      <c r="FS64" s="42"/>
      <c r="FT64" s="203"/>
      <c r="FU64" s="141"/>
      <c r="FV64" s="42"/>
      <c r="FW64" s="141"/>
      <c r="FX64" s="141"/>
      <c r="FY64" s="42"/>
      <c r="FZ64" s="141"/>
      <c r="GA64" s="141"/>
      <c r="GB64" s="42"/>
      <c r="GC64" s="141"/>
      <c r="GD64" s="141"/>
      <c r="GE64" s="42"/>
      <c r="GF64" s="141"/>
      <c r="GG64" s="141"/>
      <c r="GH64" s="42"/>
      <c r="GI64" s="141"/>
      <c r="GJ64" s="141"/>
      <c r="GK64" s="42"/>
      <c r="GL64" s="141"/>
      <c r="GM64" s="141"/>
      <c r="GN64" s="42"/>
    </row>
    <row r="65" spans="1:196" ht="18" customHeight="1" x14ac:dyDescent="0.25">
      <c r="A65" s="25" t="s">
        <v>426</v>
      </c>
      <c r="B65" s="50">
        <f t="shared" si="102"/>
        <v>0</v>
      </c>
      <c r="C65" s="50">
        <f t="shared" si="103"/>
        <v>0</v>
      </c>
      <c r="D65" s="46"/>
      <c r="E65" s="50"/>
      <c r="F65" s="50"/>
      <c r="G65" s="50"/>
      <c r="H65" s="144"/>
      <c r="I65" s="144"/>
      <c r="J65" s="144"/>
      <c r="K65" s="144"/>
      <c r="L65" s="144"/>
      <c r="M65" s="144"/>
      <c r="N65" s="144"/>
      <c r="O65" s="144"/>
      <c r="P65" s="42"/>
      <c r="Q65" s="141"/>
      <c r="R65" s="141"/>
      <c r="S65" s="42"/>
      <c r="T65" s="141"/>
      <c r="U65" s="141"/>
      <c r="V65" s="42"/>
      <c r="W65" s="141"/>
      <c r="X65" s="141"/>
      <c r="Y65" s="42"/>
      <c r="Z65" s="144"/>
      <c r="AA65" s="144"/>
      <c r="AB65" s="144"/>
      <c r="AC65" s="144"/>
      <c r="AD65" s="144"/>
      <c r="AE65" s="144"/>
      <c r="AF65" s="144"/>
      <c r="AG65" s="144"/>
      <c r="AH65" s="144"/>
      <c r="AI65" s="141"/>
      <c r="AJ65" s="141"/>
      <c r="AK65" s="42"/>
      <c r="AL65" s="141"/>
      <c r="AM65" s="141"/>
      <c r="AN65" s="42"/>
      <c r="AO65" s="141"/>
      <c r="AP65" s="141"/>
      <c r="AQ65" s="42"/>
      <c r="AR65" s="141"/>
      <c r="AS65" s="141"/>
      <c r="AT65" s="42"/>
      <c r="AU65" s="141"/>
      <c r="AV65" s="141"/>
      <c r="AW65" s="42"/>
      <c r="AX65" s="141"/>
      <c r="AY65" s="141"/>
      <c r="AZ65" s="203"/>
      <c r="BA65" s="141"/>
      <c r="BB65" s="141"/>
      <c r="BC65" s="42"/>
      <c r="BD65" s="141"/>
      <c r="BE65" s="141"/>
      <c r="BF65" s="42"/>
      <c r="BG65" s="141"/>
      <c r="BH65" s="141"/>
      <c r="BI65" s="42"/>
      <c r="BJ65" s="141"/>
      <c r="BK65" s="141"/>
      <c r="BL65" s="42"/>
      <c r="BM65" s="141"/>
      <c r="BN65" s="141"/>
      <c r="BO65" s="42"/>
      <c r="BP65" s="141"/>
      <c r="BQ65" s="141"/>
      <c r="BR65" s="42"/>
      <c r="BS65" s="141"/>
      <c r="BT65" s="141"/>
      <c r="BU65" s="42"/>
      <c r="BV65" s="141"/>
      <c r="BW65" s="141"/>
      <c r="BX65" s="42"/>
      <c r="BY65" s="141"/>
      <c r="BZ65" s="141"/>
      <c r="CA65" s="42"/>
      <c r="CB65" s="141"/>
      <c r="CC65" s="141"/>
      <c r="CD65" s="42"/>
      <c r="CE65" s="141"/>
      <c r="CF65" s="141"/>
      <c r="CG65" s="42"/>
      <c r="CH65" s="141"/>
      <c r="CI65" s="141"/>
      <c r="CJ65" s="42"/>
      <c r="CK65" s="141"/>
      <c r="CL65" s="141"/>
      <c r="CM65" s="42"/>
      <c r="CN65" s="141"/>
      <c r="CO65" s="141"/>
      <c r="CP65" s="42"/>
      <c r="CQ65" s="141"/>
      <c r="CR65" s="141"/>
      <c r="CS65" s="42"/>
      <c r="CT65" s="141"/>
      <c r="CU65" s="141"/>
      <c r="CV65" s="42"/>
      <c r="CW65" s="141"/>
      <c r="CX65" s="141"/>
      <c r="CY65" s="203"/>
      <c r="CZ65" s="141"/>
      <c r="DA65" s="141"/>
      <c r="DB65" s="42"/>
      <c r="DC65" s="141"/>
      <c r="DD65" s="141"/>
      <c r="DE65" s="42"/>
      <c r="DF65" s="141"/>
      <c r="DG65" s="141"/>
      <c r="DH65" s="42"/>
      <c r="DI65" s="141"/>
      <c r="DJ65" s="141"/>
      <c r="DK65" s="42"/>
      <c r="DL65" s="141"/>
      <c r="DM65" s="141"/>
      <c r="DN65" s="42"/>
      <c r="DO65" s="141"/>
      <c r="DP65" s="141"/>
      <c r="DQ65" s="42"/>
      <c r="DR65" s="141"/>
      <c r="DS65" s="141"/>
      <c r="DT65" s="42"/>
      <c r="DU65" s="141"/>
      <c r="DV65" s="141"/>
      <c r="DW65" s="42"/>
      <c r="DX65" s="141"/>
      <c r="DY65" s="141"/>
      <c r="DZ65" s="42"/>
      <c r="EA65" s="141"/>
      <c r="EB65" s="141"/>
      <c r="EC65" s="42"/>
      <c r="ED65" s="141"/>
      <c r="EE65" s="141"/>
      <c r="EF65" s="42"/>
      <c r="EG65" s="141"/>
      <c r="EH65" s="141"/>
      <c r="EI65" s="42"/>
      <c r="EJ65" s="141"/>
      <c r="EK65" s="141"/>
      <c r="EL65" s="42"/>
      <c r="EM65" s="141"/>
      <c r="EN65" s="141"/>
      <c r="EO65" s="42"/>
      <c r="EP65" s="141"/>
      <c r="EQ65" s="141"/>
      <c r="ER65" s="42"/>
      <c r="ES65" s="141"/>
      <c r="ET65" s="141"/>
      <c r="EU65" s="42"/>
      <c r="EV65" s="141"/>
      <c r="EW65" s="141"/>
      <c r="EX65" s="42"/>
      <c r="EY65" s="141"/>
      <c r="EZ65" s="141"/>
      <c r="FA65" s="42"/>
      <c r="FB65" s="141"/>
      <c r="FC65" s="141"/>
      <c r="FD65" s="42"/>
      <c r="FE65" s="141"/>
      <c r="FF65" s="141"/>
      <c r="FG65" s="42"/>
      <c r="FH65" s="141"/>
      <c r="FI65" s="141"/>
      <c r="FJ65" s="42"/>
      <c r="FK65" s="141"/>
      <c r="FL65" s="141"/>
      <c r="FM65" s="42"/>
      <c r="FN65" s="141"/>
      <c r="FO65" s="141"/>
      <c r="FP65" s="42"/>
      <c r="FQ65" s="141"/>
      <c r="FR65" s="141"/>
      <c r="FS65" s="42"/>
      <c r="FT65" s="141"/>
      <c r="FU65" s="141"/>
      <c r="FV65" s="42"/>
      <c r="FW65" s="141"/>
      <c r="FX65" s="141"/>
      <c r="FY65" s="42"/>
      <c r="FZ65" s="141"/>
      <c r="GA65" s="141"/>
      <c r="GB65" s="42"/>
      <c r="GC65" s="141"/>
      <c r="GD65" s="141"/>
      <c r="GE65" s="42"/>
      <c r="GF65" s="141"/>
      <c r="GG65" s="141"/>
      <c r="GH65" s="42"/>
      <c r="GI65" s="141"/>
      <c r="GJ65" s="141"/>
      <c r="GK65" s="42"/>
      <c r="GL65" s="141"/>
      <c r="GM65" s="141"/>
      <c r="GN65" s="42"/>
    </row>
    <row r="66" spans="1:196" s="52" customFormat="1" ht="34.5" customHeight="1" x14ac:dyDescent="0.25">
      <c r="A66" s="195" t="s">
        <v>251</v>
      </c>
      <c r="B66" s="134">
        <f t="shared" si="102"/>
        <v>51166.78</v>
      </c>
      <c r="C66" s="134">
        <f t="shared" si="103"/>
        <v>30955.186219999996</v>
      </c>
      <c r="D66" s="49">
        <f t="shared" si="34"/>
        <v>60.498601279971098</v>
      </c>
      <c r="E66" s="49">
        <f t="shared" ref="E66:AD66" si="714">E67+E68</f>
        <v>7000</v>
      </c>
      <c r="F66" s="49">
        <f t="shared" ref="F66" si="715">F67+F68</f>
        <v>7000</v>
      </c>
      <c r="G66" s="49">
        <f t="shared" ref="G66:G103" si="716">F66/E66*100</f>
        <v>100</v>
      </c>
      <c r="H66" s="49">
        <f t="shared" si="714"/>
        <v>0</v>
      </c>
      <c r="I66" s="49">
        <f t="shared" si="714"/>
        <v>0</v>
      </c>
      <c r="J66" s="49"/>
      <c r="K66" s="49">
        <f t="shared" si="714"/>
        <v>812.4</v>
      </c>
      <c r="L66" s="49">
        <f t="shared" ref="L66" si="717">L67+L68</f>
        <v>812.4</v>
      </c>
      <c r="M66" s="48">
        <f t="shared" si="216"/>
        <v>100</v>
      </c>
      <c r="N66" s="49">
        <f t="shared" si="714"/>
        <v>959</v>
      </c>
      <c r="O66" s="49">
        <f t="shared" si="714"/>
        <v>815.12105000000008</v>
      </c>
      <c r="P66" s="48">
        <f t="shared" si="94"/>
        <v>84.996981230448384</v>
      </c>
      <c r="Q66" s="49">
        <f t="shared" ref="Q66:R66" si="718">Q67+Q68</f>
        <v>4350</v>
      </c>
      <c r="R66" s="49">
        <f t="shared" si="718"/>
        <v>3496.6</v>
      </c>
      <c r="S66" s="48">
        <f t="shared" ref="S66:S67" si="719">R66/Q66*100</f>
        <v>80.381609195402291</v>
      </c>
      <c r="T66" s="49">
        <f t="shared" ref="T66" si="720">T67+T68</f>
        <v>980</v>
      </c>
      <c r="U66" s="49">
        <f t="shared" ref="U66" si="721">U67+U68</f>
        <v>791.67614000000003</v>
      </c>
      <c r="V66" s="48">
        <f t="shared" ref="V66:V67" si="722">U66/T66*100</f>
        <v>80.783279591836745</v>
      </c>
      <c r="W66" s="49">
        <f t="shared" ref="W66" si="723">W67+W68</f>
        <v>0</v>
      </c>
      <c r="X66" s="49">
        <f t="shared" ref="X66" si="724">X67+X68</f>
        <v>0</v>
      </c>
      <c r="Y66" s="48"/>
      <c r="Z66" s="49">
        <f t="shared" si="714"/>
        <v>0</v>
      </c>
      <c r="AA66" s="49">
        <f t="shared" ref="AA66" si="725">AA67+AA68</f>
        <v>0</v>
      </c>
      <c r="AB66" s="49">
        <f t="shared" si="714"/>
        <v>0</v>
      </c>
      <c r="AC66" s="49">
        <f t="shared" si="714"/>
        <v>0</v>
      </c>
      <c r="AD66" s="49">
        <f t="shared" si="714"/>
        <v>0</v>
      </c>
      <c r="AE66" s="49">
        <f t="shared" ref="AE66:AG66" si="726">AE67+AE68</f>
        <v>0</v>
      </c>
      <c r="AF66" s="49">
        <f t="shared" si="726"/>
        <v>0</v>
      </c>
      <c r="AG66" s="49">
        <f t="shared" si="726"/>
        <v>0</v>
      </c>
      <c r="AH66" s="48"/>
      <c r="AI66" s="49">
        <f t="shared" ref="AI66:AJ66" si="727">AI67+AI68</f>
        <v>2000</v>
      </c>
      <c r="AJ66" s="49">
        <f t="shared" si="727"/>
        <v>2000</v>
      </c>
      <c r="AK66" s="48">
        <f t="shared" ref="AK66:AK67" si="728">AJ66/AI66*100</f>
        <v>100</v>
      </c>
      <c r="AL66" s="49">
        <f t="shared" ref="AL66:AM66" si="729">AL67+AL68</f>
        <v>0</v>
      </c>
      <c r="AM66" s="49">
        <f t="shared" si="729"/>
        <v>0</v>
      </c>
      <c r="AN66" s="48"/>
      <c r="AO66" s="49">
        <f t="shared" ref="AO66:AP66" si="730">AO67+AO68</f>
        <v>0</v>
      </c>
      <c r="AP66" s="49">
        <f t="shared" si="730"/>
        <v>0</v>
      </c>
      <c r="AQ66" s="48"/>
      <c r="AR66" s="49">
        <f t="shared" ref="AR66:AS66" si="731">AR67+AR68</f>
        <v>0</v>
      </c>
      <c r="AS66" s="49">
        <f t="shared" si="731"/>
        <v>0</v>
      </c>
      <c r="AT66" s="48"/>
      <c r="AU66" s="49">
        <f t="shared" ref="AU66:AV66" si="732">AU67+AU68</f>
        <v>0</v>
      </c>
      <c r="AV66" s="49">
        <f t="shared" si="732"/>
        <v>0</v>
      </c>
      <c r="AW66" s="48"/>
      <c r="AX66" s="49">
        <f t="shared" ref="AX66:AY66" si="733">AX67+AX68</f>
        <v>100</v>
      </c>
      <c r="AY66" s="49">
        <f t="shared" si="733"/>
        <v>100</v>
      </c>
      <c r="AZ66" s="293">
        <f t="shared" si="52"/>
        <v>100</v>
      </c>
      <c r="BA66" s="49"/>
      <c r="BB66" s="49"/>
      <c r="BC66" s="48"/>
      <c r="BD66" s="49"/>
      <c r="BE66" s="49"/>
      <c r="BF66" s="48"/>
      <c r="BG66" s="49"/>
      <c r="BH66" s="49"/>
      <c r="BI66" s="48"/>
      <c r="BJ66" s="49">
        <f t="shared" ref="BJ66:BK66" si="734">BJ67+BJ68</f>
        <v>4087.4</v>
      </c>
      <c r="BK66" s="49">
        <f t="shared" si="734"/>
        <v>2468.3196600000001</v>
      </c>
      <c r="BL66" s="48">
        <f t="shared" ref="BL66:BL67" si="735">BK66/BJ66*100</f>
        <v>60.388502715662774</v>
      </c>
      <c r="BM66" s="49"/>
      <c r="BN66" s="49"/>
      <c r="BO66" s="48"/>
      <c r="BP66" s="49">
        <f>BP67+BP68</f>
        <v>0</v>
      </c>
      <c r="BQ66" s="49">
        <f>BQ67+BQ68</f>
        <v>0</v>
      </c>
      <c r="BR66" s="48"/>
      <c r="BS66" s="49">
        <f>BS67+BS68</f>
        <v>0</v>
      </c>
      <c r="BT66" s="49">
        <f>BT67+BT68</f>
        <v>0</v>
      </c>
      <c r="BU66" s="48"/>
      <c r="BV66" s="49">
        <f>BV67+BV68</f>
        <v>0</v>
      </c>
      <c r="BW66" s="49">
        <f>BW67+BW68</f>
        <v>0</v>
      </c>
      <c r="BX66" s="48"/>
      <c r="BY66" s="49">
        <f>BY67+BY68</f>
        <v>0</v>
      </c>
      <c r="BZ66" s="49">
        <f>BZ67+BZ68</f>
        <v>0</v>
      </c>
      <c r="CA66" s="48"/>
      <c r="CB66" s="49">
        <f t="shared" ref="CB66:CC66" si="736">CB67+CB68</f>
        <v>3650</v>
      </c>
      <c r="CC66" s="49">
        <f t="shared" si="736"/>
        <v>1509.9693699999998</v>
      </c>
      <c r="CD66" s="48">
        <f t="shared" ref="CD66:CD68" si="737">CC66/CB66*100</f>
        <v>41.369023835616431</v>
      </c>
      <c r="CE66" s="49">
        <f t="shared" ref="CE66:CF66" si="738">CE67+CE68</f>
        <v>0</v>
      </c>
      <c r="CF66" s="49">
        <f t="shared" si="738"/>
        <v>0</v>
      </c>
      <c r="CG66" s="48"/>
      <c r="CH66" s="49">
        <f t="shared" ref="CH66:CI66" si="739">CH67+CH68</f>
        <v>0</v>
      </c>
      <c r="CI66" s="49">
        <f t="shared" si="739"/>
        <v>0</v>
      </c>
      <c r="CJ66" s="48"/>
      <c r="CK66" s="49">
        <f t="shared" ref="CK66:CL66" si="740">CK67+CK68</f>
        <v>0</v>
      </c>
      <c r="CL66" s="49">
        <f t="shared" si="740"/>
        <v>0</v>
      </c>
      <c r="CM66" s="48"/>
      <c r="CN66" s="49">
        <f t="shared" ref="CN66:CO66" si="741">CN67+CN68</f>
        <v>0</v>
      </c>
      <c r="CO66" s="49">
        <f t="shared" si="741"/>
        <v>0</v>
      </c>
      <c r="CP66" s="48"/>
      <c r="CQ66" s="49">
        <f t="shared" ref="CQ66:CR66" si="742">CQ67+CQ68</f>
        <v>0</v>
      </c>
      <c r="CR66" s="49">
        <f t="shared" si="742"/>
        <v>0</v>
      </c>
      <c r="CS66" s="48"/>
      <c r="CT66" s="49">
        <f t="shared" ref="CT66:CU66" si="743">CT67+CT68</f>
        <v>0</v>
      </c>
      <c r="CU66" s="49">
        <f t="shared" si="743"/>
        <v>0</v>
      </c>
      <c r="CV66" s="48"/>
      <c r="CW66" s="49">
        <f t="shared" ref="CW66:CX66" si="744">CW67+CW68</f>
        <v>0</v>
      </c>
      <c r="CX66" s="49">
        <f t="shared" si="744"/>
        <v>0</v>
      </c>
      <c r="CY66" s="293"/>
      <c r="CZ66" s="49">
        <f t="shared" ref="CZ66:DA66" si="745">CZ67+CZ68</f>
        <v>0</v>
      </c>
      <c r="DA66" s="49">
        <f t="shared" si="745"/>
        <v>0</v>
      </c>
      <c r="DB66" s="48"/>
      <c r="DC66" s="49">
        <f t="shared" ref="DC66:DD66" si="746">DC67+DC68</f>
        <v>0</v>
      </c>
      <c r="DD66" s="49">
        <f t="shared" si="746"/>
        <v>0</v>
      </c>
      <c r="DE66" s="48"/>
      <c r="DF66" s="49">
        <f t="shared" ref="DF66:DG66" si="747">DF67+DF68</f>
        <v>0</v>
      </c>
      <c r="DG66" s="49">
        <f t="shared" si="747"/>
        <v>0</v>
      </c>
      <c r="DH66" s="48"/>
      <c r="DI66" s="49">
        <f t="shared" ref="DI66:DJ66" si="748">DI67+DI68</f>
        <v>0</v>
      </c>
      <c r="DJ66" s="49">
        <f t="shared" si="748"/>
        <v>0</v>
      </c>
      <c r="DK66" s="48"/>
      <c r="DL66" s="49">
        <f t="shared" ref="DL66:DM66" si="749">DL67+DL68</f>
        <v>0</v>
      </c>
      <c r="DM66" s="49">
        <f t="shared" si="749"/>
        <v>0</v>
      </c>
      <c r="DN66" s="48"/>
      <c r="DO66" s="49">
        <f t="shared" ref="DO66:DP66" si="750">DO67+DO68</f>
        <v>0</v>
      </c>
      <c r="DP66" s="49">
        <f t="shared" si="750"/>
        <v>0</v>
      </c>
      <c r="DQ66" s="48"/>
      <c r="DR66" s="49">
        <f t="shared" ref="DR66:DS66" si="751">DR67+DR68</f>
        <v>0</v>
      </c>
      <c r="DS66" s="49">
        <f t="shared" si="751"/>
        <v>0</v>
      </c>
      <c r="DT66" s="48"/>
      <c r="DU66" s="49">
        <f t="shared" ref="DU66:DV66" si="752">DU67+DU68</f>
        <v>0</v>
      </c>
      <c r="DV66" s="49">
        <f t="shared" si="752"/>
        <v>0</v>
      </c>
      <c r="DW66" s="48"/>
      <c r="DX66" s="49">
        <f t="shared" ref="DX66:DY66" si="753">DX67+DX68</f>
        <v>634.48</v>
      </c>
      <c r="DY66" s="49">
        <f t="shared" si="753"/>
        <v>0</v>
      </c>
      <c r="DZ66" s="48"/>
      <c r="EA66" s="49">
        <f t="shared" ref="EA66:EB66" si="754">EA67+EA68</f>
        <v>0</v>
      </c>
      <c r="EB66" s="49">
        <f t="shared" si="754"/>
        <v>0</v>
      </c>
      <c r="EC66" s="48"/>
      <c r="ED66" s="49">
        <f t="shared" ref="ED66:EE66" si="755">ED67+ED68</f>
        <v>5876.6</v>
      </c>
      <c r="EE66" s="49">
        <f t="shared" si="755"/>
        <v>5876.6</v>
      </c>
      <c r="EF66" s="48">
        <f t="shared" ref="EF66:EF67" si="756">EE66/ED66*100</f>
        <v>100</v>
      </c>
      <c r="EG66" s="49">
        <f t="shared" ref="EG66:EH66" si="757">EG67+EG68</f>
        <v>100</v>
      </c>
      <c r="EH66" s="49">
        <f t="shared" si="757"/>
        <v>100</v>
      </c>
      <c r="EI66" s="48">
        <f t="shared" ref="EI66:EI70" si="758">EH66/EG66*100</f>
        <v>100</v>
      </c>
      <c r="EJ66" s="49">
        <f t="shared" ref="EJ66:EK66" si="759">EJ67+EJ68</f>
        <v>350</v>
      </c>
      <c r="EK66" s="49">
        <f t="shared" si="759"/>
        <v>350</v>
      </c>
      <c r="EL66" s="48">
        <f t="shared" ref="EL66:EL67" si="760">EK66/EJ66*100</f>
        <v>100</v>
      </c>
      <c r="EM66" s="49">
        <f t="shared" ref="EM66:EN66" si="761">EM67+EM68</f>
        <v>0</v>
      </c>
      <c r="EN66" s="49">
        <f t="shared" si="761"/>
        <v>0</v>
      </c>
      <c r="EO66" s="48"/>
      <c r="EP66" s="49">
        <f t="shared" ref="EP66:EQ66" si="762">EP67+EP68</f>
        <v>4858.3</v>
      </c>
      <c r="EQ66" s="49">
        <f t="shared" si="762"/>
        <v>4858.3</v>
      </c>
      <c r="ER66" s="48">
        <f t="shared" ref="ER66:ER67" si="763">EQ66/EP66*100</f>
        <v>100</v>
      </c>
      <c r="ES66" s="49">
        <f t="shared" ref="ES66:ET66" si="764">ES67+ES68</f>
        <v>0</v>
      </c>
      <c r="ET66" s="49">
        <f t="shared" si="764"/>
        <v>0</v>
      </c>
      <c r="EU66" s="48"/>
      <c r="EV66" s="49">
        <f t="shared" ref="EV66:EW66" si="765">EV67+EV68</f>
        <v>0</v>
      </c>
      <c r="EW66" s="49">
        <f t="shared" si="765"/>
        <v>0</v>
      </c>
      <c r="EX66" s="48"/>
      <c r="EY66" s="49">
        <f t="shared" ref="EY66:EZ66" si="766">EY67+EY68</f>
        <v>250</v>
      </c>
      <c r="EZ66" s="49">
        <f t="shared" si="766"/>
        <v>250</v>
      </c>
      <c r="FA66" s="48">
        <f>EZ66/EY66*100</f>
        <v>100</v>
      </c>
      <c r="FB66" s="49">
        <f t="shared" ref="FB66:FC66" si="767">FB67+FB68</f>
        <v>0</v>
      </c>
      <c r="FC66" s="49">
        <f t="shared" si="767"/>
        <v>0</v>
      </c>
      <c r="FD66" s="48"/>
      <c r="FE66" s="49">
        <f t="shared" ref="FE66:FF66" si="768">FE67+FE68</f>
        <v>0</v>
      </c>
      <c r="FF66" s="49">
        <f t="shared" si="768"/>
        <v>0</v>
      </c>
      <c r="FG66" s="48"/>
      <c r="FH66" s="49">
        <f t="shared" ref="FH66:FI66" si="769">FH67+FH68</f>
        <v>0</v>
      </c>
      <c r="FI66" s="49">
        <f t="shared" si="769"/>
        <v>0</v>
      </c>
      <c r="FJ66" s="48"/>
      <c r="FK66" s="49"/>
      <c r="FL66" s="49"/>
      <c r="FM66" s="48"/>
      <c r="FN66" s="49">
        <f t="shared" ref="FN66:FO66" si="770">FN67+FN68</f>
        <v>15000</v>
      </c>
      <c r="FO66" s="49">
        <f t="shared" si="770"/>
        <v>526.20000000000005</v>
      </c>
      <c r="FP66" s="48">
        <f t="shared" ref="FP66:FP68" si="771">FO66/FN66*100</f>
        <v>3.508</v>
      </c>
      <c r="FQ66" s="49"/>
      <c r="FR66" s="49"/>
      <c r="FS66" s="48"/>
      <c r="FT66" s="49"/>
      <c r="FU66" s="49"/>
      <c r="FV66" s="48"/>
      <c r="FW66" s="49">
        <f t="shared" ref="FW66:FX66" si="772">FW67+FW68</f>
        <v>158.6</v>
      </c>
      <c r="FX66" s="49">
        <f t="shared" si="772"/>
        <v>0</v>
      </c>
      <c r="FY66" s="48">
        <f t="shared" ref="FY66:FY67" si="773">FX66/FW66*100</f>
        <v>0</v>
      </c>
      <c r="FZ66" s="49"/>
      <c r="GA66" s="49"/>
      <c r="GB66" s="48"/>
      <c r="GC66" s="49"/>
      <c r="GD66" s="49"/>
      <c r="GE66" s="48"/>
      <c r="GF66" s="49"/>
      <c r="GG66" s="49"/>
      <c r="GH66" s="48"/>
      <c r="GI66" s="49"/>
      <c r="GJ66" s="49"/>
      <c r="GK66" s="48"/>
      <c r="GL66" s="49"/>
      <c r="GM66" s="49"/>
      <c r="GN66" s="48"/>
    </row>
    <row r="67" spans="1:196" ht="35.25" customHeight="1" x14ac:dyDescent="0.25">
      <c r="A67" s="25" t="s">
        <v>250</v>
      </c>
      <c r="B67" s="50">
        <f t="shared" si="102"/>
        <v>35651.78</v>
      </c>
      <c r="C67" s="50">
        <f t="shared" si="103"/>
        <v>30254.98748</v>
      </c>
      <c r="D67" s="46">
        <f t="shared" si="34"/>
        <v>84.862487875780673</v>
      </c>
      <c r="E67" s="46">
        <v>7000</v>
      </c>
      <c r="F67" s="46">
        <v>7000</v>
      </c>
      <c r="G67" s="46">
        <f t="shared" si="716"/>
        <v>100</v>
      </c>
      <c r="H67" s="46"/>
      <c r="I67" s="46"/>
      <c r="J67" s="46"/>
      <c r="K67" s="46">
        <v>812.4</v>
      </c>
      <c r="L67" s="46">
        <v>812.4</v>
      </c>
      <c r="M67" s="42">
        <f t="shared" si="216"/>
        <v>100</v>
      </c>
      <c r="N67" s="46">
        <v>959</v>
      </c>
      <c r="O67" s="46">
        <v>815.12105000000008</v>
      </c>
      <c r="P67" s="42">
        <f t="shared" si="94"/>
        <v>84.996981230448384</v>
      </c>
      <c r="Q67" s="204">
        <v>4350</v>
      </c>
      <c r="R67" s="204">
        <v>3496.6</v>
      </c>
      <c r="S67" s="42">
        <f t="shared" si="719"/>
        <v>80.381609195402291</v>
      </c>
      <c r="T67" s="203">
        <v>980</v>
      </c>
      <c r="U67" s="203">
        <v>791.67614000000003</v>
      </c>
      <c r="V67" s="42">
        <f t="shared" si="722"/>
        <v>80.783279591836745</v>
      </c>
      <c r="W67" s="203"/>
      <c r="X67" s="203"/>
      <c r="Y67" s="42"/>
      <c r="Z67" s="46"/>
      <c r="AA67" s="46"/>
      <c r="AB67" s="42"/>
      <c r="AC67" s="46"/>
      <c r="AD67" s="46"/>
      <c r="AE67" s="42"/>
      <c r="AF67" s="46"/>
      <c r="AG67" s="46"/>
      <c r="AH67" s="42"/>
      <c r="AI67" s="203">
        <v>2000</v>
      </c>
      <c r="AJ67" s="203">
        <v>2000</v>
      </c>
      <c r="AK67" s="42">
        <f t="shared" si="728"/>
        <v>100</v>
      </c>
      <c r="AL67" s="203"/>
      <c r="AM67" s="203"/>
      <c r="AN67" s="42"/>
      <c r="AO67" s="203"/>
      <c r="AP67" s="203"/>
      <c r="AQ67" s="42"/>
      <c r="AR67" s="203"/>
      <c r="AS67" s="295"/>
      <c r="AT67" s="42"/>
      <c r="AU67" s="203"/>
      <c r="AV67" s="203"/>
      <c r="AW67" s="42"/>
      <c r="AX67" s="203">
        <v>100</v>
      </c>
      <c r="AY67" s="203">
        <v>100</v>
      </c>
      <c r="AZ67" s="203">
        <f t="shared" si="52"/>
        <v>100</v>
      </c>
      <c r="BA67" s="203"/>
      <c r="BB67" s="203"/>
      <c r="BC67" s="42"/>
      <c r="BD67" s="203"/>
      <c r="BE67" s="203"/>
      <c r="BF67" s="42"/>
      <c r="BG67" s="203"/>
      <c r="BH67" s="203"/>
      <c r="BI67" s="42"/>
      <c r="BJ67" s="203">
        <v>4087.4</v>
      </c>
      <c r="BK67" s="203">
        <v>2468.3196600000001</v>
      </c>
      <c r="BL67" s="42">
        <f t="shared" si="735"/>
        <v>60.388502715662774</v>
      </c>
      <c r="BM67" s="203"/>
      <c r="BN67" s="203"/>
      <c r="BO67" s="42"/>
      <c r="BP67" s="203"/>
      <c r="BQ67" s="203"/>
      <c r="BR67" s="42"/>
      <c r="BS67" s="203"/>
      <c r="BT67" s="203"/>
      <c r="BU67" s="42"/>
      <c r="BV67" s="203"/>
      <c r="BW67" s="203"/>
      <c r="BX67" s="42"/>
      <c r="BY67" s="203"/>
      <c r="BZ67" s="203"/>
      <c r="CA67" s="42"/>
      <c r="CB67" s="203">
        <v>3135</v>
      </c>
      <c r="CC67" s="203">
        <v>1335.9706299999998</v>
      </c>
      <c r="CD67" s="42">
        <f t="shared" si="737"/>
        <v>42.614693141945772</v>
      </c>
      <c r="CE67" s="203"/>
      <c r="CF67" s="203"/>
      <c r="CG67" s="42"/>
      <c r="CH67" s="203"/>
      <c r="CI67" s="203"/>
      <c r="CJ67" s="42"/>
      <c r="CK67" s="203"/>
      <c r="CL67" s="203"/>
      <c r="CM67" s="42"/>
      <c r="CN67" s="203"/>
      <c r="CO67" s="203"/>
      <c r="CP67" s="42"/>
      <c r="CQ67" s="203"/>
      <c r="CR67" s="203"/>
      <c r="CS67" s="42"/>
      <c r="CT67" s="203"/>
      <c r="CU67" s="203"/>
      <c r="CV67" s="42"/>
      <c r="CW67" s="203"/>
      <c r="CX67" s="203"/>
      <c r="CY67" s="203"/>
      <c r="CZ67" s="203"/>
      <c r="DA67" s="203"/>
      <c r="DB67" s="42"/>
      <c r="DC67" s="203"/>
      <c r="DD67" s="203"/>
      <c r="DE67" s="42"/>
      <c r="DF67" s="203"/>
      <c r="DG67" s="203"/>
      <c r="DH67" s="42"/>
      <c r="DI67" s="203"/>
      <c r="DJ67" s="203"/>
      <c r="DK67" s="42"/>
      <c r="DL67" s="203"/>
      <c r="DM67" s="203"/>
      <c r="DN67" s="42"/>
      <c r="DO67" s="203"/>
      <c r="DP67" s="203"/>
      <c r="DQ67" s="42"/>
      <c r="DR67" s="203"/>
      <c r="DS67" s="203"/>
      <c r="DT67" s="42"/>
      <c r="DU67" s="203"/>
      <c r="DV67" s="203"/>
      <c r="DW67" s="42"/>
      <c r="DX67" s="203">
        <v>634.48</v>
      </c>
      <c r="DY67" s="203"/>
      <c r="DZ67" s="42"/>
      <c r="EA67" s="203"/>
      <c r="EB67" s="203"/>
      <c r="EC67" s="42"/>
      <c r="ED67" s="203">
        <v>5876.6</v>
      </c>
      <c r="EE67" s="203">
        <v>5876.6</v>
      </c>
      <c r="EF67" s="42">
        <f t="shared" si="756"/>
        <v>100</v>
      </c>
      <c r="EG67" s="203">
        <v>100</v>
      </c>
      <c r="EH67" s="203">
        <v>100</v>
      </c>
      <c r="EI67" s="42">
        <f t="shared" si="758"/>
        <v>100</v>
      </c>
      <c r="EJ67" s="203">
        <v>350</v>
      </c>
      <c r="EK67" s="203">
        <v>350</v>
      </c>
      <c r="EL67" s="42">
        <f t="shared" si="760"/>
        <v>100</v>
      </c>
      <c r="EM67" s="203"/>
      <c r="EN67" s="203"/>
      <c r="EO67" s="42"/>
      <c r="EP67" s="203">
        <v>4858.3</v>
      </c>
      <c r="EQ67" s="203">
        <v>4858.3</v>
      </c>
      <c r="ER67" s="42">
        <f t="shared" si="763"/>
        <v>100</v>
      </c>
      <c r="ES67" s="203"/>
      <c r="ET67" s="203"/>
      <c r="EU67" s="42"/>
      <c r="EV67" s="203"/>
      <c r="EW67" s="203"/>
      <c r="EX67" s="42"/>
      <c r="EY67" s="203">
        <v>250</v>
      </c>
      <c r="EZ67" s="203">
        <v>250</v>
      </c>
      <c r="FA67" s="42">
        <f>EZ67/EY67*100</f>
        <v>100</v>
      </c>
      <c r="FB67" s="203"/>
      <c r="FC67" s="203"/>
      <c r="FD67" s="42"/>
      <c r="FE67" s="203"/>
      <c r="FF67" s="203"/>
      <c r="FG67" s="42"/>
      <c r="FH67" s="203"/>
      <c r="FI67" s="203"/>
      <c r="FJ67" s="42"/>
      <c r="FK67" s="203"/>
      <c r="FL67" s="203"/>
      <c r="FM67" s="42"/>
      <c r="FN67" s="203"/>
      <c r="FO67" s="203"/>
      <c r="FP67" s="42"/>
      <c r="FQ67" s="203"/>
      <c r="FR67" s="203"/>
      <c r="FS67" s="42"/>
      <c r="FT67" s="203"/>
      <c r="FU67" s="203"/>
      <c r="FV67" s="42"/>
      <c r="FW67" s="203">
        <v>158.6</v>
      </c>
      <c r="FX67" s="203"/>
      <c r="FY67" s="42">
        <f t="shared" si="773"/>
        <v>0</v>
      </c>
      <c r="FZ67" s="203"/>
      <c r="GA67" s="203"/>
      <c r="GB67" s="42"/>
      <c r="GC67" s="203"/>
      <c r="GD67" s="203"/>
      <c r="GE67" s="42"/>
      <c r="GF67" s="203"/>
      <c r="GG67" s="203"/>
      <c r="GH67" s="42"/>
      <c r="GI67" s="203"/>
      <c r="GJ67" s="203"/>
      <c r="GK67" s="42"/>
      <c r="GL67" s="203"/>
      <c r="GM67" s="203"/>
      <c r="GN67" s="42"/>
    </row>
    <row r="68" spans="1:196" ht="15.75" x14ac:dyDescent="0.25">
      <c r="A68" s="25" t="s">
        <v>249</v>
      </c>
      <c r="B68" s="50">
        <f t="shared" si="102"/>
        <v>15515</v>
      </c>
      <c r="C68" s="50">
        <f t="shared" si="103"/>
        <v>700.19874000000004</v>
      </c>
      <c r="D68" s="46">
        <f t="shared" si="34"/>
        <v>4.5130437640992591</v>
      </c>
      <c r="E68" s="50"/>
      <c r="F68" s="50"/>
      <c r="G68" s="50"/>
      <c r="H68" s="46"/>
      <c r="I68" s="46"/>
      <c r="J68" s="46"/>
      <c r="K68" s="46"/>
      <c r="L68" s="46"/>
      <c r="M68" s="46"/>
      <c r="N68" s="46"/>
      <c r="O68" s="46"/>
      <c r="P68" s="42"/>
      <c r="Q68" s="46"/>
      <c r="R68" s="46"/>
      <c r="S68" s="42"/>
      <c r="T68" s="46"/>
      <c r="U68" s="46"/>
      <c r="V68" s="42"/>
      <c r="W68" s="46"/>
      <c r="X68" s="46"/>
      <c r="Y68" s="42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2"/>
      <c r="AL68" s="46"/>
      <c r="AM68" s="46"/>
      <c r="AN68" s="42"/>
      <c r="AO68" s="46"/>
      <c r="AP68" s="46"/>
      <c r="AQ68" s="42"/>
      <c r="AR68" s="46"/>
      <c r="AS68" s="46"/>
      <c r="AT68" s="42"/>
      <c r="AU68" s="46"/>
      <c r="AV68" s="46"/>
      <c r="AW68" s="42"/>
      <c r="AX68" s="46"/>
      <c r="AY68" s="46"/>
      <c r="AZ68" s="203"/>
      <c r="BA68" s="46"/>
      <c r="BB68" s="46"/>
      <c r="BC68" s="42"/>
      <c r="BD68" s="46"/>
      <c r="BE68" s="46"/>
      <c r="BF68" s="42"/>
      <c r="BG68" s="46"/>
      <c r="BH68" s="46"/>
      <c r="BI68" s="42"/>
      <c r="BJ68" s="46"/>
      <c r="BK68" s="46"/>
      <c r="BL68" s="42"/>
      <c r="BM68" s="46"/>
      <c r="BN68" s="46"/>
      <c r="BO68" s="42"/>
      <c r="BP68" s="46"/>
      <c r="BQ68" s="46"/>
      <c r="BR68" s="42"/>
      <c r="BS68" s="46"/>
      <c r="BT68" s="46"/>
      <c r="BU68" s="42"/>
      <c r="BV68" s="46"/>
      <c r="BW68" s="46"/>
      <c r="BX68" s="42"/>
      <c r="BY68" s="46"/>
      <c r="BZ68" s="46"/>
      <c r="CA68" s="42"/>
      <c r="CB68" s="46">
        <v>515</v>
      </c>
      <c r="CC68" s="46">
        <v>173.99874</v>
      </c>
      <c r="CD68" s="42">
        <f t="shared" si="737"/>
        <v>33.786163106796117</v>
      </c>
      <c r="CE68" s="46"/>
      <c r="CF68" s="46"/>
      <c r="CG68" s="42"/>
      <c r="CH68" s="46"/>
      <c r="CI68" s="46"/>
      <c r="CJ68" s="42"/>
      <c r="CK68" s="46"/>
      <c r="CL68" s="46"/>
      <c r="CM68" s="42"/>
      <c r="CN68" s="46"/>
      <c r="CO68" s="46"/>
      <c r="CP68" s="42"/>
      <c r="CQ68" s="46"/>
      <c r="CR68" s="46"/>
      <c r="CS68" s="42"/>
      <c r="CT68" s="46"/>
      <c r="CU68" s="46"/>
      <c r="CV68" s="42"/>
      <c r="CW68" s="46"/>
      <c r="CX68" s="46"/>
      <c r="CY68" s="203"/>
      <c r="CZ68" s="46"/>
      <c r="DA68" s="46"/>
      <c r="DB68" s="42"/>
      <c r="DC68" s="46"/>
      <c r="DD68" s="46"/>
      <c r="DE68" s="42"/>
      <c r="DF68" s="46"/>
      <c r="DG68" s="46"/>
      <c r="DH68" s="42"/>
      <c r="DI68" s="46"/>
      <c r="DJ68" s="46"/>
      <c r="DK68" s="42"/>
      <c r="DL68" s="46"/>
      <c r="DM68" s="46"/>
      <c r="DN68" s="42"/>
      <c r="DO68" s="46"/>
      <c r="DP68" s="46"/>
      <c r="DQ68" s="42"/>
      <c r="DR68" s="46"/>
      <c r="DS68" s="46"/>
      <c r="DT68" s="42"/>
      <c r="DU68" s="46"/>
      <c r="DV68" s="46"/>
      <c r="DW68" s="42"/>
      <c r="DX68" s="46"/>
      <c r="DY68" s="46"/>
      <c r="DZ68" s="42"/>
      <c r="EA68" s="46"/>
      <c r="EB68" s="46"/>
      <c r="EC68" s="42"/>
      <c r="ED68" s="46"/>
      <c r="EE68" s="46"/>
      <c r="EF68" s="42"/>
      <c r="EG68" s="46"/>
      <c r="EH68" s="46"/>
      <c r="EI68" s="42"/>
      <c r="EJ68" s="46"/>
      <c r="EK68" s="46"/>
      <c r="EL68" s="42"/>
      <c r="EM68" s="46"/>
      <c r="EN68" s="46"/>
      <c r="EO68" s="42"/>
      <c r="EP68" s="46"/>
      <c r="EQ68" s="46"/>
      <c r="ER68" s="42"/>
      <c r="ES68" s="46"/>
      <c r="ET68" s="46"/>
      <c r="EU68" s="42"/>
      <c r="EV68" s="46"/>
      <c r="EW68" s="46"/>
      <c r="EX68" s="42"/>
      <c r="EY68" s="46"/>
      <c r="EZ68" s="46"/>
      <c r="FA68" s="42"/>
      <c r="FB68" s="46"/>
      <c r="FC68" s="46"/>
      <c r="FD68" s="42"/>
      <c r="FE68" s="46"/>
      <c r="FF68" s="46"/>
      <c r="FG68" s="42"/>
      <c r="FH68" s="46"/>
      <c r="FI68" s="46"/>
      <c r="FJ68" s="42"/>
      <c r="FK68" s="46"/>
      <c r="FL68" s="46"/>
      <c r="FM68" s="42"/>
      <c r="FN68" s="46">
        <v>15000</v>
      </c>
      <c r="FO68" s="46">
        <v>526.20000000000005</v>
      </c>
      <c r="FP68" s="42">
        <f t="shared" si="771"/>
        <v>3.508</v>
      </c>
      <c r="FQ68" s="46"/>
      <c r="FR68" s="46"/>
      <c r="FS68" s="42"/>
      <c r="FT68" s="46"/>
      <c r="FU68" s="46"/>
      <c r="FV68" s="42"/>
      <c r="FW68" s="46"/>
      <c r="FX68" s="46"/>
      <c r="FY68" s="42"/>
      <c r="FZ68" s="46"/>
      <c r="GA68" s="46"/>
      <c r="GB68" s="42"/>
      <c r="GC68" s="46"/>
      <c r="GD68" s="46"/>
      <c r="GE68" s="42"/>
      <c r="GF68" s="46"/>
      <c r="GG68" s="46"/>
      <c r="GH68" s="42"/>
      <c r="GI68" s="46"/>
      <c r="GJ68" s="46"/>
      <c r="GK68" s="42"/>
      <c r="GL68" s="46"/>
      <c r="GM68" s="46"/>
      <c r="GN68" s="42"/>
    </row>
    <row r="69" spans="1:196" s="52" customFormat="1" ht="31.5" x14ac:dyDescent="0.25">
      <c r="A69" s="195" t="s">
        <v>255</v>
      </c>
      <c r="B69" s="134">
        <f t="shared" si="102"/>
        <v>16053.119470000001</v>
      </c>
      <c r="C69" s="134">
        <f t="shared" si="103"/>
        <v>9138.8508199999997</v>
      </c>
      <c r="D69" s="49">
        <f t="shared" si="34"/>
        <v>56.928815842171012</v>
      </c>
      <c r="E69" s="49">
        <f t="shared" ref="E69:AD69" si="774">E70+E71+E72</f>
        <v>0</v>
      </c>
      <c r="F69" s="49">
        <f t="shared" ref="F69" si="775">F70+F71+F72</f>
        <v>0</v>
      </c>
      <c r="G69" s="49"/>
      <c r="H69" s="49">
        <f t="shared" si="774"/>
        <v>0</v>
      </c>
      <c r="I69" s="49">
        <f t="shared" si="774"/>
        <v>0</v>
      </c>
      <c r="J69" s="49">
        <f t="shared" si="774"/>
        <v>0</v>
      </c>
      <c r="K69" s="49">
        <f t="shared" si="774"/>
        <v>677</v>
      </c>
      <c r="L69" s="49">
        <f t="shared" ref="L69" si="776">L70+L71+L72</f>
        <v>677</v>
      </c>
      <c r="M69" s="48">
        <f t="shared" si="216"/>
        <v>100</v>
      </c>
      <c r="N69" s="49">
        <f t="shared" si="774"/>
        <v>471</v>
      </c>
      <c r="O69" s="49">
        <f t="shared" si="774"/>
        <v>365.45263</v>
      </c>
      <c r="P69" s="48">
        <f t="shared" si="94"/>
        <v>77.590791932059446</v>
      </c>
      <c r="Q69" s="49">
        <f t="shared" ref="Q69:R69" si="777">Q70+Q71+Q72</f>
        <v>1764</v>
      </c>
      <c r="R69" s="49">
        <f t="shared" si="777"/>
        <v>1377.6</v>
      </c>
      <c r="S69" s="48">
        <f t="shared" ref="S69:S70" si="778">R69/Q69*100</f>
        <v>78.095238095238102</v>
      </c>
      <c r="T69" s="49">
        <f t="shared" ref="T69" si="779">T70+T71+T72</f>
        <v>530</v>
      </c>
      <c r="U69" s="49">
        <f t="shared" ref="U69" si="780">U70+U71+U72</f>
        <v>357.37518999999998</v>
      </c>
      <c r="V69" s="48">
        <f t="shared" ref="V69:V70" si="781">U69/T69*100</f>
        <v>67.429281132075474</v>
      </c>
      <c r="W69" s="49">
        <f t="shared" ref="W69" si="782">W70+W71+W72</f>
        <v>0</v>
      </c>
      <c r="X69" s="49">
        <f t="shared" ref="X69" si="783">X70+X71+X72</f>
        <v>0</v>
      </c>
      <c r="Y69" s="48"/>
      <c r="Z69" s="49">
        <f t="shared" si="774"/>
        <v>0</v>
      </c>
      <c r="AA69" s="49">
        <f t="shared" ref="AA69" si="784">AA70+AA71+AA72</f>
        <v>0</v>
      </c>
      <c r="AB69" s="49">
        <f t="shared" si="774"/>
        <v>0</v>
      </c>
      <c r="AC69" s="49">
        <f t="shared" si="774"/>
        <v>0</v>
      </c>
      <c r="AD69" s="49">
        <f t="shared" si="774"/>
        <v>0</v>
      </c>
      <c r="AE69" s="49">
        <f t="shared" ref="AE69:AG69" si="785">AE70+AE71+AE72</f>
        <v>0</v>
      </c>
      <c r="AF69" s="49">
        <f t="shared" si="785"/>
        <v>0</v>
      </c>
      <c r="AG69" s="49">
        <f t="shared" si="785"/>
        <v>0</v>
      </c>
      <c r="AH69" s="48"/>
      <c r="AI69" s="49">
        <f t="shared" ref="AI69:AJ69" si="786">AI70+AI71+AI72</f>
        <v>1000</v>
      </c>
      <c r="AJ69" s="49">
        <f t="shared" si="786"/>
        <v>1000</v>
      </c>
      <c r="AK69" s="48">
        <f t="shared" ref="AK69:AK70" si="787">AJ69/AI69*100</f>
        <v>100</v>
      </c>
      <c r="AL69" s="49">
        <f t="shared" ref="AL69:AM69" si="788">AL70+AL71+AL72</f>
        <v>0</v>
      </c>
      <c r="AM69" s="49">
        <f t="shared" si="788"/>
        <v>0</v>
      </c>
      <c r="AN69" s="48"/>
      <c r="AO69" s="49">
        <f t="shared" ref="AO69:AP69" si="789">AO70+AO71+AO72</f>
        <v>0</v>
      </c>
      <c r="AP69" s="49">
        <f t="shared" si="789"/>
        <v>0</v>
      </c>
      <c r="AQ69" s="48"/>
      <c r="AR69" s="49">
        <f t="shared" ref="AR69:AS69" si="790">AR70+AR71+AR72</f>
        <v>0</v>
      </c>
      <c r="AS69" s="49">
        <f t="shared" si="790"/>
        <v>0</v>
      </c>
      <c r="AT69" s="48"/>
      <c r="AU69" s="49">
        <f t="shared" ref="AU69:AV69" si="791">AU70+AU71+AU72</f>
        <v>0</v>
      </c>
      <c r="AV69" s="49">
        <f t="shared" si="791"/>
        <v>0</v>
      </c>
      <c r="AW69" s="48"/>
      <c r="AX69" s="49">
        <f t="shared" ref="AX69:AY69" si="792">AX70+AX71+AX72</f>
        <v>100</v>
      </c>
      <c r="AY69" s="49">
        <f t="shared" si="792"/>
        <v>100</v>
      </c>
      <c r="AZ69" s="293">
        <f t="shared" si="52"/>
        <v>100</v>
      </c>
      <c r="BA69" s="49"/>
      <c r="BB69" s="49"/>
      <c r="BC69" s="48"/>
      <c r="BD69" s="49"/>
      <c r="BE69" s="49"/>
      <c r="BF69" s="48"/>
      <c r="BG69" s="49"/>
      <c r="BH69" s="49"/>
      <c r="BI69" s="48"/>
      <c r="BJ69" s="49">
        <f t="shared" ref="BJ69:BK69" si="793">BJ70+BJ71+BJ72</f>
        <v>2043.7</v>
      </c>
      <c r="BK69" s="49">
        <f t="shared" si="793"/>
        <v>1374.8</v>
      </c>
      <c r="BL69" s="48">
        <f t="shared" ref="BL69:BL70" si="794">BK69/BJ69*100</f>
        <v>67.270147281890686</v>
      </c>
      <c r="BM69" s="49"/>
      <c r="BN69" s="49"/>
      <c r="BO69" s="48"/>
      <c r="BP69" s="49">
        <f t="shared" ref="BP69:BQ69" si="795">BP70+BP71+BP72</f>
        <v>0</v>
      </c>
      <c r="BQ69" s="49">
        <f t="shared" si="795"/>
        <v>0</v>
      </c>
      <c r="BR69" s="48"/>
      <c r="BS69" s="49">
        <f t="shared" ref="BS69:BT69" si="796">BS70+BS71+BS72</f>
        <v>0</v>
      </c>
      <c r="BT69" s="49">
        <f t="shared" si="796"/>
        <v>0</v>
      </c>
      <c r="BU69" s="48"/>
      <c r="BV69" s="49">
        <f t="shared" ref="BV69:BW69" si="797">BV70+BV71+BV72</f>
        <v>0</v>
      </c>
      <c r="BW69" s="49">
        <f t="shared" si="797"/>
        <v>0</v>
      </c>
      <c r="BX69" s="48"/>
      <c r="BY69" s="49">
        <f t="shared" ref="BY69:BZ69" si="798">BY70+BY71+BY72</f>
        <v>0</v>
      </c>
      <c r="BZ69" s="49">
        <f t="shared" si="798"/>
        <v>0</v>
      </c>
      <c r="CA69" s="48"/>
      <c r="CB69" s="49">
        <f t="shared" ref="CB69:CC69" si="799">CB70+CB71+CB72</f>
        <v>2225</v>
      </c>
      <c r="CC69" s="49">
        <f t="shared" si="799"/>
        <v>2225</v>
      </c>
      <c r="CD69" s="48">
        <f t="shared" ref="CD69:CD70" si="800">CC69/CB69*100</f>
        <v>100</v>
      </c>
      <c r="CE69" s="49">
        <f t="shared" ref="CE69:CF69" si="801">CE70+CE71+CE72</f>
        <v>0</v>
      </c>
      <c r="CF69" s="49">
        <f t="shared" si="801"/>
        <v>0</v>
      </c>
      <c r="CG69" s="48"/>
      <c r="CH69" s="49">
        <f t="shared" ref="CH69:CI69" si="802">CH70+CH71+CH72</f>
        <v>0</v>
      </c>
      <c r="CI69" s="49">
        <f t="shared" si="802"/>
        <v>0</v>
      </c>
      <c r="CJ69" s="48"/>
      <c r="CK69" s="49">
        <f t="shared" ref="CK69:CL69" si="803">CK70+CK71+CK72</f>
        <v>0</v>
      </c>
      <c r="CL69" s="49">
        <f t="shared" si="803"/>
        <v>0</v>
      </c>
      <c r="CM69" s="48"/>
      <c r="CN69" s="49">
        <f t="shared" ref="CN69:CO69" si="804">CN70+CN71+CN72</f>
        <v>0</v>
      </c>
      <c r="CO69" s="49">
        <f t="shared" si="804"/>
        <v>0</v>
      </c>
      <c r="CP69" s="48"/>
      <c r="CQ69" s="49">
        <f t="shared" ref="CQ69:CR69" si="805">CQ70+CQ71+CQ72</f>
        <v>0</v>
      </c>
      <c r="CR69" s="49">
        <f t="shared" si="805"/>
        <v>0</v>
      </c>
      <c r="CS69" s="48"/>
      <c r="CT69" s="49">
        <f t="shared" ref="CT69:CU69" si="806">CT70+CT71+CT72</f>
        <v>0</v>
      </c>
      <c r="CU69" s="49">
        <f t="shared" si="806"/>
        <v>0</v>
      </c>
      <c r="CV69" s="48"/>
      <c r="CW69" s="49">
        <f t="shared" ref="CW69:CX69" si="807">CW70+CW71+CW72</f>
        <v>0</v>
      </c>
      <c r="CX69" s="49">
        <f t="shared" si="807"/>
        <v>0</v>
      </c>
      <c r="CY69" s="293"/>
      <c r="CZ69" s="49">
        <f t="shared" ref="CZ69:DA69" si="808">CZ70+CZ71+CZ72</f>
        <v>0</v>
      </c>
      <c r="DA69" s="49">
        <f t="shared" si="808"/>
        <v>0</v>
      </c>
      <c r="DB69" s="48"/>
      <c r="DC69" s="49">
        <f t="shared" ref="DC69:DD69" si="809">DC70+DC71+DC72</f>
        <v>0</v>
      </c>
      <c r="DD69" s="49">
        <f t="shared" si="809"/>
        <v>0</v>
      </c>
      <c r="DE69" s="48"/>
      <c r="DF69" s="49">
        <f t="shared" ref="DF69:DG69" si="810">DF70+DF71+DF72</f>
        <v>0</v>
      </c>
      <c r="DG69" s="49">
        <f t="shared" si="810"/>
        <v>0</v>
      </c>
      <c r="DH69" s="48"/>
      <c r="DI69" s="49">
        <f t="shared" ref="DI69:DJ69" si="811">DI70+DI71+DI72</f>
        <v>0</v>
      </c>
      <c r="DJ69" s="49">
        <f t="shared" si="811"/>
        <v>0</v>
      </c>
      <c r="DK69" s="48"/>
      <c r="DL69" s="49">
        <f t="shared" ref="DL69:DM69" si="812">DL70+DL71+DL72</f>
        <v>0</v>
      </c>
      <c r="DM69" s="49">
        <f t="shared" si="812"/>
        <v>0</v>
      </c>
      <c r="DN69" s="48"/>
      <c r="DO69" s="49">
        <f t="shared" ref="DO69:DP69" si="813">DO70+DO71+DO72</f>
        <v>0</v>
      </c>
      <c r="DP69" s="49">
        <f t="shared" si="813"/>
        <v>0</v>
      </c>
      <c r="DQ69" s="48"/>
      <c r="DR69" s="49">
        <f t="shared" ref="DR69:DS69" si="814">DR70+DR71+DR72</f>
        <v>0</v>
      </c>
      <c r="DS69" s="49">
        <f t="shared" si="814"/>
        <v>0</v>
      </c>
      <c r="DT69" s="48"/>
      <c r="DU69" s="49">
        <f t="shared" ref="DU69:DV69" si="815">DU70+DU71+DU72</f>
        <v>1567.6674699999999</v>
      </c>
      <c r="DV69" s="49">
        <f t="shared" si="815"/>
        <v>1411.623</v>
      </c>
      <c r="DW69" s="48">
        <f>DV69/DU69*100</f>
        <v>90.046073355084687</v>
      </c>
      <c r="DX69" s="49">
        <f t="shared" ref="DX69:DY69" si="816">DX70+DX71+DX72</f>
        <v>266.15199999999999</v>
      </c>
      <c r="DY69" s="49">
        <f t="shared" si="816"/>
        <v>0</v>
      </c>
      <c r="DZ69" s="48"/>
      <c r="EA69" s="49">
        <f t="shared" ref="EA69:EB69" si="817">EA70+EA71+EA72</f>
        <v>0</v>
      </c>
      <c r="EB69" s="49">
        <f t="shared" si="817"/>
        <v>0</v>
      </c>
      <c r="EC69" s="48"/>
      <c r="ED69" s="49">
        <f t="shared" ref="ED69:EE69" si="818">ED70+ED71+ED72</f>
        <v>0</v>
      </c>
      <c r="EE69" s="49">
        <f t="shared" si="818"/>
        <v>0</v>
      </c>
      <c r="EF69" s="48"/>
      <c r="EG69" s="49">
        <f t="shared" ref="EG69:EH69" si="819">EG70+EG71+EG72</f>
        <v>80</v>
      </c>
      <c r="EH69" s="49">
        <f t="shared" si="819"/>
        <v>80</v>
      </c>
      <c r="EI69" s="48">
        <f t="shared" si="758"/>
        <v>100</v>
      </c>
      <c r="EJ69" s="49">
        <f t="shared" ref="EJ69:EK69" si="820">EJ70+EJ71+EJ72</f>
        <v>170</v>
      </c>
      <c r="EK69" s="49">
        <f t="shared" si="820"/>
        <v>170</v>
      </c>
      <c r="EL69" s="48">
        <f t="shared" ref="EL69:EL70" si="821">EK69/EJ69*100</f>
        <v>100</v>
      </c>
      <c r="EM69" s="49"/>
      <c r="EN69" s="49"/>
      <c r="EO69" s="48"/>
      <c r="EP69" s="49">
        <f t="shared" ref="EP69:EQ69" si="822">EP70+EP71+EP72</f>
        <v>0</v>
      </c>
      <c r="EQ69" s="49">
        <f t="shared" si="822"/>
        <v>0</v>
      </c>
      <c r="ER69" s="48"/>
      <c r="ES69" s="49">
        <f t="shared" ref="ES69:ET69" si="823">ES70+ES71+ES72</f>
        <v>0</v>
      </c>
      <c r="ET69" s="49">
        <f t="shared" si="823"/>
        <v>0</v>
      </c>
      <c r="EU69" s="48"/>
      <c r="EV69" s="49">
        <f t="shared" ref="EV69:EW69" si="824">EV70+EV71+EV72</f>
        <v>0</v>
      </c>
      <c r="EW69" s="49">
        <f t="shared" si="824"/>
        <v>0</v>
      </c>
      <c r="EX69" s="48"/>
      <c r="EY69" s="49">
        <f t="shared" ref="EY69:EZ69" si="825">EY70+EY71+EY72</f>
        <v>0</v>
      </c>
      <c r="EZ69" s="49">
        <f t="shared" si="825"/>
        <v>0</v>
      </c>
      <c r="FA69" s="48"/>
      <c r="FB69" s="49">
        <f t="shared" ref="FB69:FC69" si="826">FB70+FB71+FB72</f>
        <v>0</v>
      </c>
      <c r="FC69" s="49">
        <f t="shared" si="826"/>
        <v>0</v>
      </c>
      <c r="FD69" s="48"/>
      <c r="FE69" s="49">
        <f t="shared" ref="FE69:FF69" si="827">FE70+FE71+FE72</f>
        <v>0</v>
      </c>
      <c r="FF69" s="49">
        <f t="shared" si="827"/>
        <v>0</v>
      </c>
      <c r="FG69" s="48"/>
      <c r="FH69" s="49">
        <f t="shared" ref="FH69:FI69" si="828">FH70+FH71+FH72</f>
        <v>0</v>
      </c>
      <c r="FI69" s="49">
        <f t="shared" si="828"/>
        <v>0</v>
      </c>
      <c r="FJ69" s="48"/>
      <c r="FK69" s="49"/>
      <c r="FL69" s="49"/>
      <c r="FM69" s="48"/>
      <c r="FN69" s="49">
        <f t="shared" ref="FN69:FO69" si="829">FN70+FN71+FN72</f>
        <v>5000</v>
      </c>
      <c r="FO69" s="49">
        <f t="shared" si="829"/>
        <v>0</v>
      </c>
      <c r="FP69" s="48">
        <f t="shared" ref="FP69:FP71" si="830">FO69/FN69*100</f>
        <v>0</v>
      </c>
      <c r="FQ69" s="49"/>
      <c r="FR69" s="49"/>
      <c r="FS69" s="48"/>
      <c r="FT69" s="49"/>
      <c r="FU69" s="49"/>
      <c r="FV69" s="48"/>
      <c r="FW69" s="49">
        <f t="shared" ref="FW69:FX69" si="831">FW70+FW71+FW72</f>
        <v>158.6</v>
      </c>
      <c r="FX69" s="49">
        <f t="shared" si="831"/>
        <v>0</v>
      </c>
      <c r="FY69" s="48"/>
      <c r="FZ69" s="49"/>
      <c r="GA69" s="49"/>
      <c r="GB69" s="48"/>
      <c r="GC69" s="49"/>
      <c r="GD69" s="49"/>
      <c r="GE69" s="48"/>
      <c r="GF69" s="49"/>
      <c r="GG69" s="49"/>
      <c r="GH69" s="48"/>
      <c r="GI69" s="49"/>
      <c r="GJ69" s="49"/>
      <c r="GK69" s="48"/>
      <c r="GL69" s="49"/>
      <c r="GM69" s="49"/>
      <c r="GN69" s="48"/>
    </row>
    <row r="70" spans="1:196" ht="31.5" x14ac:dyDescent="0.25">
      <c r="A70" s="25" t="s">
        <v>254</v>
      </c>
      <c r="B70" s="50">
        <f t="shared" si="102"/>
        <v>11053.119470000001</v>
      </c>
      <c r="C70" s="50">
        <f t="shared" si="103"/>
        <v>9138.8508199999997</v>
      </c>
      <c r="D70" s="46">
        <f t="shared" si="34"/>
        <v>82.681190995938806</v>
      </c>
      <c r="E70" s="46"/>
      <c r="F70" s="46"/>
      <c r="G70" s="46"/>
      <c r="H70" s="46"/>
      <c r="I70" s="46"/>
      <c r="J70" s="42"/>
      <c r="K70" s="46">
        <v>677</v>
      </c>
      <c r="L70" s="46">
        <v>677</v>
      </c>
      <c r="M70" s="42">
        <f t="shared" si="216"/>
        <v>100</v>
      </c>
      <c r="N70" s="46">
        <v>471</v>
      </c>
      <c r="O70" s="46">
        <v>365.45263</v>
      </c>
      <c r="P70" s="42">
        <f t="shared" si="94"/>
        <v>77.590791932059446</v>
      </c>
      <c r="Q70" s="204">
        <v>1764</v>
      </c>
      <c r="R70" s="204">
        <v>1377.6</v>
      </c>
      <c r="S70" s="42">
        <f t="shared" si="778"/>
        <v>78.095238095238102</v>
      </c>
      <c r="T70" s="203">
        <v>530</v>
      </c>
      <c r="U70" s="203">
        <v>357.37518999999998</v>
      </c>
      <c r="V70" s="42">
        <f t="shared" si="781"/>
        <v>67.429281132075474</v>
      </c>
      <c r="W70" s="203"/>
      <c r="X70" s="203"/>
      <c r="Y70" s="42"/>
      <c r="Z70" s="46"/>
      <c r="AA70" s="46"/>
      <c r="AB70" s="42"/>
      <c r="AC70" s="46"/>
      <c r="AD70" s="46"/>
      <c r="AE70" s="42"/>
      <c r="AF70" s="46"/>
      <c r="AG70" s="46"/>
      <c r="AH70" s="42"/>
      <c r="AI70" s="203">
        <v>1000</v>
      </c>
      <c r="AJ70" s="203">
        <v>1000</v>
      </c>
      <c r="AK70" s="42">
        <f t="shared" si="787"/>
        <v>100</v>
      </c>
      <c r="AL70" s="203"/>
      <c r="AM70" s="203"/>
      <c r="AN70" s="42"/>
      <c r="AO70" s="203"/>
      <c r="AP70" s="203"/>
      <c r="AQ70" s="42"/>
      <c r="AR70" s="203"/>
      <c r="AS70" s="295"/>
      <c r="AT70" s="42"/>
      <c r="AU70" s="203"/>
      <c r="AV70" s="203"/>
      <c r="AW70" s="42"/>
      <c r="AX70" s="203">
        <v>100</v>
      </c>
      <c r="AY70" s="203">
        <v>100</v>
      </c>
      <c r="AZ70" s="203">
        <f t="shared" si="52"/>
        <v>100</v>
      </c>
      <c r="BA70" s="203"/>
      <c r="BB70" s="203"/>
      <c r="BC70" s="42"/>
      <c r="BD70" s="203"/>
      <c r="BE70" s="203"/>
      <c r="BF70" s="42"/>
      <c r="BG70" s="203"/>
      <c r="BH70" s="203"/>
      <c r="BI70" s="42"/>
      <c r="BJ70" s="203">
        <v>2043.7</v>
      </c>
      <c r="BK70" s="203">
        <v>1374.8</v>
      </c>
      <c r="BL70" s="42">
        <f t="shared" si="794"/>
        <v>67.270147281890686</v>
      </c>
      <c r="BM70" s="203"/>
      <c r="BN70" s="203"/>
      <c r="BO70" s="42"/>
      <c r="BP70" s="203"/>
      <c r="BQ70" s="203"/>
      <c r="BR70" s="42"/>
      <c r="BS70" s="203"/>
      <c r="BT70" s="203"/>
      <c r="BU70" s="42"/>
      <c r="BV70" s="203"/>
      <c r="BW70" s="203"/>
      <c r="BX70" s="42"/>
      <c r="BY70" s="203"/>
      <c r="BZ70" s="203"/>
      <c r="CA70" s="42"/>
      <c r="CB70" s="203">
        <v>2225</v>
      </c>
      <c r="CC70" s="203">
        <v>2225</v>
      </c>
      <c r="CD70" s="42">
        <f t="shared" si="800"/>
        <v>100</v>
      </c>
      <c r="CE70" s="203"/>
      <c r="CF70" s="203"/>
      <c r="CG70" s="42"/>
      <c r="CH70" s="203"/>
      <c r="CI70" s="203"/>
      <c r="CJ70" s="42"/>
      <c r="CK70" s="203"/>
      <c r="CL70" s="203"/>
      <c r="CM70" s="42"/>
      <c r="CN70" s="203"/>
      <c r="CO70" s="203"/>
      <c r="CP70" s="42"/>
      <c r="CQ70" s="203"/>
      <c r="CR70" s="203"/>
      <c r="CS70" s="42"/>
      <c r="CT70" s="203"/>
      <c r="CU70" s="203"/>
      <c r="CV70" s="42"/>
      <c r="CW70" s="203"/>
      <c r="CX70" s="203"/>
      <c r="CY70" s="203"/>
      <c r="CZ70" s="203"/>
      <c r="DA70" s="203"/>
      <c r="DB70" s="42"/>
      <c r="DC70" s="203"/>
      <c r="DD70" s="203"/>
      <c r="DE70" s="42"/>
      <c r="DF70" s="203"/>
      <c r="DG70" s="203"/>
      <c r="DH70" s="42"/>
      <c r="DI70" s="203"/>
      <c r="DJ70" s="203"/>
      <c r="DK70" s="42"/>
      <c r="DL70" s="203"/>
      <c r="DM70" s="203"/>
      <c r="DN70" s="42"/>
      <c r="DO70" s="203"/>
      <c r="DP70" s="203"/>
      <c r="DQ70" s="42"/>
      <c r="DR70" s="203"/>
      <c r="DS70" s="203"/>
      <c r="DT70" s="42"/>
      <c r="DU70" s="203">
        <v>1567.6674699999999</v>
      </c>
      <c r="DV70" s="203">
        <v>1411.623</v>
      </c>
      <c r="DW70" s="42">
        <f>DV70/DU70*100</f>
        <v>90.046073355084687</v>
      </c>
      <c r="DX70" s="203">
        <v>266.15199999999999</v>
      </c>
      <c r="DY70" s="203"/>
      <c r="DZ70" s="42"/>
      <c r="EA70" s="203"/>
      <c r="EB70" s="203"/>
      <c r="EC70" s="42"/>
      <c r="ED70" s="203"/>
      <c r="EE70" s="203"/>
      <c r="EF70" s="42"/>
      <c r="EG70" s="203">
        <v>80</v>
      </c>
      <c r="EH70" s="203">
        <v>80</v>
      </c>
      <c r="EI70" s="42">
        <f t="shared" si="758"/>
        <v>100</v>
      </c>
      <c r="EJ70" s="203">
        <v>170</v>
      </c>
      <c r="EK70" s="203">
        <v>170</v>
      </c>
      <c r="EL70" s="42">
        <f t="shared" si="821"/>
        <v>100</v>
      </c>
      <c r="EM70" s="203"/>
      <c r="EN70" s="203"/>
      <c r="EO70" s="42"/>
      <c r="EP70" s="203"/>
      <c r="EQ70" s="203"/>
      <c r="ER70" s="42"/>
      <c r="ES70" s="203"/>
      <c r="ET70" s="203"/>
      <c r="EU70" s="42"/>
      <c r="EV70" s="203"/>
      <c r="EW70" s="203"/>
      <c r="EX70" s="42"/>
      <c r="EY70" s="203"/>
      <c r="EZ70" s="203"/>
      <c r="FA70" s="42"/>
      <c r="FB70" s="203"/>
      <c r="FC70" s="203"/>
      <c r="FD70" s="42"/>
      <c r="FE70" s="203"/>
      <c r="FF70" s="203"/>
      <c r="FG70" s="42"/>
      <c r="FH70" s="203"/>
      <c r="FI70" s="203"/>
      <c r="FJ70" s="42"/>
      <c r="FK70" s="203"/>
      <c r="FL70" s="203"/>
      <c r="FM70" s="42"/>
      <c r="FN70" s="203"/>
      <c r="FO70" s="203"/>
      <c r="FP70" s="42"/>
      <c r="FQ70" s="203"/>
      <c r="FR70" s="203"/>
      <c r="FS70" s="42"/>
      <c r="FT70" s="203"/>
      <c r="FU70" s="203"/>
      <c r="FV70" s="42"/>
      <c r="FW70" s="203">
        <v>158.6</v>
      </c>
      <c r="FX70" s="203"/>
      <c r="FY70" s="42"/>
      <c r="FZ70" s="203"/>
      <c r="GA70" s="203"/>
      <c r="GB70" s="42"/>
      <c r="GC70" s="203"/>
      <c r="GD70" s="203"/>
      <c r="GE70" s="42"/>
      <c r="GF70" s="203"/>
      <c r="GG70" s="203"/>
      <c r="GH70" s="42"/>
      <c r="GI70" s="203"/>
      <c r="GJ70" s="203"/>
      <c r="GK70" s="42"/>
      <c r="GL70" s="203"/>
      <c r="GM70" s="203"/>
      <c r="GN70" s="42"/>
    </row>
    <row r="71" spans="1:196" ht="15.75" x14ac:dyDescent="0.25">
      <c r="A71" s="25" t="s">
        <v>252</v>
      </c>
      <c r="B71" s="50">
        <f t="shared" si="102"/>
        <v>5000</v>
      </c>
      <c r="C71" s="50">
        <f t="shared" si="103"/>
        <v>0</v>
      </c>
      <c r="D71" s="46"/>
      <c r="E71" s="50"/>
      <c r="F71" s="50"/>
      <c r="G71" s="50"/>
      <c r="H71" s="144"/>
      <c r="I71" s="144"/>
      <c r="J71" s="144"/>
      <c r="K71" s="144"/>
      <c r="L71" s="144"/>
      <c r="M71" s="144"/>
      <c r="N71" s="144"/>
      <c r="O71" s="144"/>
      <c r="P71" s="42"/>
      <c r="Q71" s="141"/>
      <c r="R71" s="141"/>
      <c r="S71" s="42"/>
      <c r="T71" s="141"/>
      <c r="U71" s="141"/>
      <c r="V71" s="42"/>
      <c r="W71" s="141"/>
      <c r="X71" s="141"/>
      <c r="Y71" s="42"/>
      <c r="Z71" s="144"/>
      <c r="AA71" s="144"/>
      <c r="AB71" s="144"/>
      <c r="AC71" s="144"/>
      <c r="AD71" s="144"/>
      <c r="AE71" s="144"/>
      <c r="AF71" s="144"/>
      <c r="AG71" s="144"/>
      <c r="AH71" s="144"/>
      <c r="AI71" s="141"/>
      <c r="AJ71" s="141"/>
      <c r="AK71" s="42"/>
      <c r="AL71" s="141"/>
      <c r="AM71" s="141"/>
      <c r="AN71" s="42"/>
      <c r="AO71" s="141"/>
      <c r="AP71" s="141"/>
      <c r="AQ71" s="42"/>
      <c r="AR71" s="141"/>
      <c r="AS71" s="141"/>
      <c r="AT71" s="42"/>
      <c r="AU71" s="141"/>
      <c r="AV71" s="141"/>
      <c r="AW71" s="42"/>
      <c r="AX71" s="141"/>
      <c r="AY71" s="141"/>
      <c r="AZ71" s="203"/>
      <c r="BA71" s="141"/>
      <c r="BB71" s="141"/>
      <c r="BC71" s="42"/>
      <c r="BD71" s="141"/>
      <c r="BE71" s="141"/>
      <c r="BF71" s="42"/>
      <c r="BG71" s="141"/>
      <c r="BH71" s="141"/>
      <c r="BI71" s="42"/>
      <c r="BJ71" s="141"/>
      <c r="BK71" s="141"/>
      <c r="BL71" s="42"/>
      <c r="BM71" s="141"/>
      <c r="BN71" s="141"/>
      <c r="BO71" s="42"/>
      <c r="BP71" s="141"/>
      <c r="BQ71" s="141"/>
      <c r="BR71" s="42"/>
      <c r="BS71" s="141"/>
      <c r="BT71" s="141"/>
      <c r="BU71" s="42"/>
      <c r="BV71" s="141"/>
      <c r="BW71" s="141"/>
      <c r="BX71" s="42"/>
      <c r="BY71" s="141"/>
      <c r="BZ71" s="141"/>
      <c r="CA71" s="42"/>
      <c r="CB71" s="141"/>
      <c r="CC71" s="141"/>
      <c r="CD71" s="42"/>
      <c r="CE71" s="141"/>
      <c r="CF71" s="141"/>
      <c r="CG71" s="42"/>
      <c r="CH71" s="141"/>
      <c r="CI71" s="141"/>
      <c r="CJ71" s="42"/>
      <c r="CK71" s="141"/>
      <c r="CL71" s="141"/>
      <c r="CM71" s="42"/>
      <c r="CN71" s="141"/>
      <c r="CO71" s="141"/>
      <c r="CP71" s="42"/>
      <c r="CQ71" s="141"/>
      <c r="CR71" s="141"/>
      <c r="CS71" s="42"/>
      <c r="CT71" s="141"/>
      <c r="CU71" s="141"/>
      <c r="CV71" s="42"/>
      <c r="CW71" s="141"/>
      <c r="CX71" s="141"/>
      <c r="CY71" s="203"/>
      <c r="CZ71" s="141"/>
      <c r="DA71" s="141"/>
      <c r="DB71" s="42"/>
      <c r="DC71" s="141"/>
      <c r="DD71" s="141"/>
      <c r="DE71" s="42"/>
      <c r="DF71" s="141"/>
      <c r="DG71" s="141"/>
      <c r="DH71" s="42"/>
      <c r="DI71" s="141"/>
      <c r="DJ71" s="141"/>
      <c r="DK71" s="42"/>
      <c r="DL71" s="141"/>
      <c r="DM71" s="141"/>
      <c r="DN71" s="42"/>
      <c r="DO71" s="141"/>
      <c r="DP71" s="141"/>
      <c r="DQ71" s="42"/>
      <c r="DR71" s="141"/>
      <c r="DS71" s="141"/>
      <c r="DT71" s="42"/>
      <c r="DU71" s="141"/>
      <c r="DV71" s="141"/>
      <c r="DW71" s="42"/>
      <c r="DX71" s="141"/>
      <c r="DY71" s="141"/>
      <c r="DZ71" s="42"/>
      <c r="EA71" s="141"/>
      <c r="EB71" s="141"/>
      <c r="EC71" s="42"/>
      <c r="ED71" s="141"/>
      <c r="EE71" s="141"/>
      <c r="EF71" s="42"/>
      <c r="EG71" s="141"/>
      <c r="EH71" s="141"/>
      <c r="EI71" s="42"/>
      <c r="EJ71" s="141"/>
      <c r="EK71" s="141"/>
      <c r="EL71" s="42"/>
      <c r="EM71" s="141"/>
      <c r="EN71" s="141"/>
      <c r="EO71" s="42"/>
      <c r="EP71" s="141"/>
      <c r="EQ71" s="141"/>
      <c r="ER71" s="42"/>
      <c r="ES71" s="141"/>
      <c r="ET71" s="141"/>
      <c r="EU71" s="42"/>
      <c r="EV71" s="141"/>
      <c r="EW71" s="141"/>
      <c r="EX71" s="42"/>
      <c r="EY71" s="141"/>
      <c r="EZ71" s="141"/>
      <c r="FA71" s="42"/>
      <c r="FB71" s="141"/>
      <c r="FC71" s="141"/>
      <c r="FD71" s="42"/>
      <c r="FE71" s="141"/>
      <c r="FF71" s="141"/>
      <c r="FG71" s="42"/>
      <c r="FH71" s="141"/>
      <c r="FI71" s="141"/>
      <c r="FJ71" s="42"/>
      <c r="FK71" s="141"/>
      <c r="FL71" s="141"/>
      <c r="FM71" s="42"/>
      <c r="FN71" s="203">
        <v>5000</v>
      </c>
      <c r="FO71" s="141"/>
      <c r="FP71" s="42">
        <f t="shared" si="830"/>
        <v>0</v>
      </c>
      <c r="FQ71" s="203"/>
      <c r="FR71" s="141"/>
      <c r="FS71" s="42"/>
      <c r="FT71" s="203"/>
      <c r="FU71" s="141"/>
      <c r="FV71" s="42"/>
      <c r="FW71" s="141"/>
      <c r="FX71" s="141"/>
      <c r="FY71" s="42"/>
      <c r="FZ71" s="141"/>
      <c r="GA71" s="141"/>
      <c r="GB71" s="42"/>
      <c r="GC71" s="141"/>
      <c r="GD71" s="141"/>
      <c r="GE71" s="42"/>
      <c r="GF71" s="141"/>
      <c r="GG71" s="141"/>
      <c r="GH71" s="42"/>
      <c r="GI71" s="141"/>
      <c r="GJ71" s="141"/>
      <c r="GK71" s="42"/>
      <c r="GL71" s="141"/>
      <c r="GM71" s="141"/>
      <c r="GN71" s="42"/>
    </row>
    <row r="72" spans="1:196" ht="15.75" x14ac:dyDescent="0.25">
      <c r="A72" s="25" t="s">
        <v>253</v>
      </c>
      <c r="B72" s="50">
        <f t="shared" si="102"/>
        <v>0</v>
      </c>
      <c r="C72" s="50">
        <f t="shared" si="103"/>
        <v>0</v>
      </c>
      <c r="D72" s="50"/>
      <c r="E72" s="50"/>
      <c r="F72" s="50"/>
      <c r="G72" s="50"/>
      <c r="H72" s="144"/>
      <c r="I72" s="144"/>
      <c r="J72" s="144"/>
      <c r="K72" s="144"/>
      <c r="L72" s="144"/>
      <c r="M72" s="144"/>
      <c r="N72" s="144"/>
      <c r="O72" s="144"/>
      <c r="P72" s="42"/>
      <c r="Q72" s="141"/>
      <c r="R72" s="141"/>
      <c r="S72" s="42"/>
      <c r="T72" s="141"/>
      <c r="U72" s="141"/>
      <c r="V72" s="42"/>
      <c r="W72" s="141"/>
      <c r="X72" s="141"/>
      <c r="Y72" s="42"/>
      <c r="Z72" s="144"/>
      <c r="AA72" s="144"/>
      <c r="AB72" s="144"/>
      <c r="AC72" s="144"/>
      <c r="AD72" s="144"/>
      <c r="AE72" s="144"/>
      <c r="AF72" s="144"/>
      <c r="AG72" s="144"/>
      <c r="AH72" s="144"/>
      <c r="AI72" s="141"/>
      <c r="AJ72" s="141"/>
      <c r="AK72" s="42"/>
      <c r="AL72" s="141"/>
      <c r="AM72" s="141"/>
      <c r="AN72" s="42"/>
      <c r="AO72" s="141"/>
      <c r="AP72" s="141"/>
      <c r="AQ72" s="42"/>
      <c r="AR72" s="141"/>
      <c r="AS72" s="141"/>
      <c r="AT72" s="42"/>
      <c r="AU72" s="141"/>
      <c r="AV72" s="141"/>
      <c r="AW72" s="42"/>
      <c r="AX72" s="141"/>
      <c r="AY72" s="141"/>
      <c r="AZ72" s="203"/>
      <c r="BA72" s="141"/>
      <c r="BB72" s="141"/>
      <c r="BC72" s="42"/>
      <c r="BD72" s="141"/>
      <c r="BE72" s="141"/>
      <c r="BF72" s="42"/>
      <c r="BG72" s="141"/>
      <c r="BH72" s="141"/>
      <c r="BI72" s="42"/>
      <c r="BJ72" s="141"/>
      <c r="BK72" s="141"/>
      <c r="BL72" s="42"/>
      <c r="BM72" s="141"/>
      <c r="BN72" s="141"/>
      <c r="BO72" s="42"/>
      <c r="BP72" s="141"/>
      <c r="BQ72" s="141"/>
      <c r="BR72" s="42"/>
      <c r="BS72" s="141"/>
      <c r="BT72" s="141"/>
      <c r="BU72" s="42"/>
      <c r="BV72" s="141"/>
      <c r="BW72" s="141"/>
      <c r="BX72" s="42"/>
      <c r="BY72" s="141"/>
      <c r="BZ72" s="141"/>
      <c r="CA72" s="42"/>
      <c r="CB72" s="141"/>
      <c r="CC72" s="141"/>
      <c r="CD72" s="42"/>
      <c r="CE72" s="141"/>
      <c r="CF72" s="141"/>
      <c r="CG72" s="42"/>
      <c r="CH72" s="141"/>
      <c r="CI72" s="141"/>
      <c r="CJ72" s="42"/>
      <c r="CK72" s="141"/>
      <c r="CL72" s="141"/>
      <c r="CM72" s="42"/>
      <c r="CN72" s="141"/>
      <c r="CO72" s="141"/>
      <c r="CP72" s="42"/>
      <c r="CQ72" s="141"/>
      <c r="CR72" s="141"/>
      <c r="CS72" s="42"/>
      <c r="CT72" s="141"/>
      <c r="CU72" s="141"/>
      <c r="CV72" s="42"/>
      <c r="CW72" s="141"/>
      <c r="CX72" s="141"/>
      <c r="CY72" s="203"/>
      <c r="CZ72" s="141"/>
      <c r="DA72" s="141"/>
      <c r="DB72" s="42"/>
      <c r="DC72" s="141"/>
      <c r="DD72" s="141"/>
      <c r="DE72" s="42"/>
      <c r="DF72" s="141"/>
      <c r="DG72" s="141"/>
      <c r="DH72" s="42"/>
      <c r="DI72" s="141"/>
      <c r="DJ72" s="141"/>
      <c r="DK72" s="42"/>
      <c r="DL72" s="141"/>
      <c r="DM72" s="141"/>
      <c r="DN72" s="42"/>
      <c r="DO72" s="141"/>
      <c r="DP72" s="141"/>
      <c r="DQ72" s="42"/>
      <c r="DR72" s="141"/>
      <c r="DS72" s="141"/>
      <c r="DT72" s="42"/>
      <c r="DU72" s="141"/>
      <c r="DV72" s="141"/>
      <c r="DW72" s="42"/>
      <c r="DX72" s="141"/>
      <c r="DY72" s="141"/>
      <c r="DZ72" s="42"/>
      <c r="EA72" s="141"/>
      <c r="EB72" s="141"/>
      <c r="EC72" s="42"/>
      <c r="ED72" s="141"/>
      <c r="EE72" s="141"/>
      <c r="EF72" s="42"/>
      <c r="EG72" s="141"/>
      <c r="EH72" s="141"/>
      <c r="EI72" s="42"/>
      <c r="EJ72" s="141"/>
      <c r="EK72" s="141"/>
      <c r="EL72" s="42"/>
      <c r="EM72" s="141"/>
      <c r="EN72" s="141"/>
      <c r="EO72" s="42"/>
      <c r="EP72" s="141"/>
      <c r="EQ72" s="141"/>
      <c r="ER72" s="42"/>
      <c r="ES72" s="141"/>
      <c r="ET72" s="141"/>
      <c r="EU72" s="42"/>
      <c r="EV72" s="141"/>
      <c r="EW72" s="141"/>
      <c r="EX72" s="42"/>
      <c r="EY72" s="141"/>
      <c r="EZ72" s="141"/>
      <c r="FA72" s="42"/>
      <c r="FB72" s="141"/>
      <c r="FC72" s="141"/>
      <c r="FD72" s="42"/>
      <c r="FE72" s="141"/>
      <c r="FF72" s="141"/>
      <c r="FG72" s="42"/>
      <c r="FH72" s="141"/>
      <c r="FI72" s="141"/>
      <c r="FJ72" s="42"/>
      <c r="FK72" s="141"/>
      <c r="FL72" s="141"/>
      <c r="FM72" s="42"/>
      <c r="FN72" s="141"/>
      <c r="FO72" s="141"/>
      <c r="FP72" s="42"/>
      <c r="FQ72" s="141"/>
      <c r="FR72" s="141"/>
      <c r="FS72" s="42"/>
      <c r="FT72" s="141"/>
      <c r="FU72" s="141"/>
      <c r="FV72" s="42"/>
      <c r="FW72" s="141"/>
      <c r="FX72" s="141"/>
      <c r="FY72" s="42"/>
      <c r="FZ72" s="141"/>
      <c r="GA72" s="141"/>
      <c r="GB72" s="42"/>
      <c r="GC72" s="141"/>
      <c r="GD72" s="141"/>
      <c r="GE72" s="42"/>
      <c r="GF72" s="141"/>
      <c r="GG72" s="141"/>
      <c r="GH72" s="42"/>
      <c r="GI72" s="141"/>
      <c r="GJ72" s="141"/>
      <c r="GK72" s="42"/>
      <c r="GL72" s="141"/>
      <c r="GM72" s="141"/>
      <c r="GN72" s="42"/>
    </row>
    <row r="73" spans="1:196" s="52" customFormat="1" ht="31.5" x14ac:dyDescent="0.25">
      <c r="A73" s="195" t="s">
        <v>259</v>
      </c>
      <c r="B73" s="134">
        <f t="shared" si="102"/>
        <v>44538.335000000006</v>
      </c>
      <c r="C73" s="134">
        <f t="shared" si="103"/>
        <v>26547.37444</v>
      </c>
      <c r="D73" s="49">
        <f t="shared" si="34"/>
        <v>59.605673270004353</v>
      </c>
      <c r="E73" s="49">
        <f t="shared" ref="E73:AD73" si="832">E74+E75+E76</f>
        <v>10000</v>
      </c>
      <c r="F73" s="49">
        <f t="shared" ref="F73" si="833">F74+F75+F76</f>
        <v>7850</v>
      </c>
      <c r="G73" s="49">
        <f t="shared" ref="G73:G74" si="834">F73/E73*100</f>
        <v>78.5</v>
      </c>
      <c r="H73" s="49">
        <f t="shared" si="832"/>
        <v>0</v>
      </c>
      <c r="I73" s="49">
        <f t="shared" si="832"/>
        <v>0</v>
      </c>
      <c r="J73" s="49">
        <f t="shared" si="832"/>
        <v>0</v>
      </c>
      <c r="K73" s="49">
        <f t="shared" si="832"/>
        <v>974.5</v>
      </c>
      <c r="L73" s="49">
        <f t="shared" ref="L73" si="835">L74+L75+L76</f>
        <v>974.5</v>
      </c>
      <c r="M73" s="48">
        <f t="shared" si="216"/>
        <v>100</v>
      </c>
      <c r="N73" s="49">
        <f t="shared" si="832"/>
        <v>598</v>
      </c>
      <c r="O73" s="49">
        <f t="shared" si="832"/>
        <v>598</v>
      </c>
      <c r="P73" s="48">
        <f t="shared" si="94"/>
        <v>100</v>
      </c>
      <c r="Q73" s="49">
        <f t="shared" ref="Q73:R73" si="836">Q74+Q75+Q76</f>
        <v>3155</v>
      </c>
      <c r="R73" s="49">
        <f t="shared" si="836"/>
        <v>3155</v>
      </c>
      <c r="S73" s="48">
        <f t="shared" ref="S73:S74" si="837">R73/Q73*100</f>
        <v>100</v>
      </c>
      <c r="T73" s="49">
        <f t="shared" ref="T73" si="838">T74+T75+T76</f>
        <v>700</v>
      </c>
      <c r="U73" s="49">
        <f t="shared" ref="U73" si="839">U74+U75+U76</f>
        <v>700</v>
      </c>
      <c r="V73" s="48">
        <f t="shared" ref="V73:V74" si="840">U73/T73*100</f>
        <v>100</v>
      </c>
      <c r="W73" s="49">
        <f t="shared" ref="W73" si="841">W74+W75+W76</f>
        <v>0</v>
      </c>
      <c r="X73" s="49">
        <f t="shared" ref="X73" si="842">X74+X75+X76</f>
        <v>0</v>
      </c>
      <c r="Y73" s="48"/>
      <c r="Z73" s="49">
        <f t="shared" si="832"/>
        <v>0</v>
      </c>
      <c r="AA73" s="49">
        <f t="shared" ref="AA73" si="843">AA74+AA75+AA76</f>
        <v>0</v>
      </c>
      <c r="AB73" s="49">
        <f t="shared" si="832"/>
        <v>0</v>
      </c>
      <c r="AC73" s="49">
        <f t="shared" si="832"/>
        <v>0</v>
      </c>
      <c r="AD73" s="49">
        <f t="shared" si="832"/>
        <v>0</v>
      </c>
      <c r="AE73" s="49">
        <f t="shared" ref="AE73:AG73" si="844">AE74+AE75+AE76</f>
        <v>0</v>
      </c>
      <c r="AF73" s="49">
        <f t="shared" si="844"/>
        <v>0</v>
      </c>
      <c r="AG73" s="49">
        <f t="shared" si="844"/>
        <v>0</v>
      </c>
      <c r="AH73" s="48"/>
      <c r="AI73" s="49">
        <f t="shared" ref="AI73:AJ73" si="845">AI74+AI75+AI76</f>
        <v>2000</v>
      </c>
      <c r="AJ73" s="49">
        <f t="shared" si="845"/>
        <v>2000</v>
      </c>
      <c r="AK73" s="48">
        <f t="shared" ref="AK73:AK74" si="846">AJ73/AI73*100</f>
        <v>100</v>
      </c>
      <c r="AL73" s="49">
        <f t="shared" ref="AL73:AM73" si="847">AL74+AL75+AL76</f>
        <v>0</v>
      </c>
      <c r="AM73" s="49">
        <f t="shared" si="847"/>
        <v>0</v>
      </c>
      <c r="AN73" s="48"/>
      <c r="AO73" s="49">
        <f t="shared" ref="AO73:AP73" si="848">AO74+AO75+AO76</f>
        <v>0</v>
      </c>
      <c r="AP73" s="49">
        <f t="shared" si="848"/>
        <v>0</v>
      </c>
      <c r="AQ73" s="48"/>
      <c r="AR73" s="49">
        <f t="shared" ref="AR73:AS73" si="849">AR74+AR75+AR76</f>
        <v>0</v>
      </c>
      <c r="AS73" s="49">
        <f t="shared" si="849"/>
        <v>0</v>
      </c>
      <c r="AT73" s="48"/>
      <c r="AU73" s="49">
        <f t="shared" ref="AU73:AV73" si="850">AU74+AU75+AU76</f>
        <v>0</v>
      </c>
      <c r="AV73" s="49">
        <f t="shared" si="850"/>
        <v>0</v>
      </c>
      <c r="AW73" s="48"/>
      <c r="AX73" s="49">
        <f t="shared" ref="AX73:AY73" si="851">AX74+AX75+AX76</f>
        <v>100</v>
      </c>
      <c r="AY73" s="49">
        <f t="shared" si="851"/>
        <v>100</v>
      </c>
      <c r="AZ73" s="293">
        <f t="shared" si="52"/>
        <v>100</v>
      </c>
      <c r="BA73" s="49"/>
      <c r="BB73" s="49"/>
      <c r="BC73" s="48"/>
      <c r="BD73" s="49"/>
      <c r="BE73" s="49"/>
      <c r="BF73" s="48"/>
      <c r="BG73" s="49"/>
      <c r="BH73" s="49"/>
      <c r="BI73" s="48"/>
      <c r="BJ73" s="49">
        <f t="shared" ref="BJ73:BK73" si="852">BJ74+BJ75+BJ76</f>
        <v>3576.4</v>
      </c>
      <c r="BK73" s="49">
        <f t="shared" si="852"/>
        <v>2732.3000099999999</v>
      </c>
      <c r="BL73" s="48">
        <f t="shared" ref="BL73:BL74" si="853">BK73/BJ73*100</f>
        <v>76.398054188569503</v>
      </c>
      <c r="BM73" s="49"/>
      <c r="BN73" s="49"/>
      <c r="BO73" s="48"/>
      <c r="BP73" s="49"/>
      <c r="BQ73" s="49"/>
      <c r="BR73" s="48"/>
      <c r="BS73" s="49"/>
      <c r="BT73" s="49"/>
      <c r="BU73" s="48"/>
      <c r="BV73" s="49"/>
      <c r="BW73" s="49"/>
      <c r="BX73" s="48"/>
      <c r="BY73" s="49"/>
      <c r="BZ73" s="49"/>
      <c r="CA73" s="48"/>
      <c r="CB73" s="49">
        <f t="shared" ref="CB73:CC73" si="854">CB74+CB75+CB76</f>
        <v>3787.5</v>
      </c>
      <c r="CC73" s="49">
        <f t="shared" si="854"/>
        <v>2863.9184300000002</v>
      </c>
      <c r="CD73" s="48">
        <f t="shared" ref="CD73:CD74" si="855">CC73/CB73*100</f>
        <v>75.615008052805294</v>
      </c>
      <c r="CE73" s="49">
        <f t="shared" ref="CE73:CF73" si="856">CE74+CE75+CE76</f>
        <v>0</v>
      </c>
      <c r="CF73" s="49">
        <f t="shared" si="856"/>
        <v>0</v>
      </c>
      <c r="CG73" s="48"/>
      <c r="CH73" s="49">
        <f t="shared" ref="CH73:CI73" si="857">CH74+CH75+CH76</f>
        <v>0</v>
      </c>
      <c r="CI73" s="49">
        <f t="shared" si="857"/>
        <v>0</v>
      </c>
      <c r="CJ73" s="48"/>
      <c r="CK73" s="49">
        <f t="shared" ref="CK73:CL73" si="858">CK74+CK75+CK76</f>
        <v>2629.15</v>
      </c>
      <c r="CL73" s="49">
        <f t="shared" si="858"/>
        <v>2629.15</v>
      </c>
      <c r="CM73" s="48">
        <f>CL73/CK73*100</f>
        <v>100</v>
      </c>
      <c r="CN73" s="49">
        <f t="shared" ref="CN73:CO73" si="859">CN74+CN75+CN76</f>
        <v>0</v>
      </c>
      <c r="CO73" s="49">
        <f t="shared" si="859"/>
        <v>0</v>
      </c>
      <c r="CP73" s="48"/>
      <c r="CQ73" s="49">
        <f t="shared" ref="CQ73:CR73" si="860">CQ74+CQ75+CQ76</f>
        <v>0</v>
      </c>
      <c r="CR73" s="49">
        <f t="shared" si="860"/>
        <v>0</v>
      </c>
      <c r="CS73" s="48"/>
      <c r="CT73" s="49">
        <f t="shared" ref="CT73:CU73" si="861">CT74+CT75+CT76</f>
        <v>0</v>
      </c>
      <c r="CU73" s="49">
        <f t="shared" si="861"/>
        <v>0</v>
      </c>
      <c r="CV73" s="48"/>
      <c r="CW73" s="49">
        <f t="shared" ref="CW73:CX73" si="862">CW74+CW75+CW76</f>
        <v>0</v>
      </c>
      <c r="CX73" s="49">
        <f t="shared" si="862"/>
        <v>0</v>
      </c>
      <c r="CY73" s="293"/>
      <c r="CZ73" s="49">
        <f t="shared" ref="CZ73:DA73" si="863">CZ74+CZ75+CZ76</f>
        <v>0</v>
      </c>
      <c r="DA73" s="49">
        <f t="shared" si="863"/>
        <v>0</v>
      </c>
      <c r="DB73" s="48"/>
      <c r="DC73" s="49">
        <f t="shared" ref="DC73:DD73" si="864">DC74+DC75+DC76</f>
        <v>0</v>
      </c>
      <c r="DD73" s="49">
        <f t="shared" si="864"/>
        <v>0</v>
      </c>
      <c r="DE73" s="48"/>
      <c r="DF73" s="49">
        <f t="shared" ref="DF73:DG73" si="865">DF74+DF75+DF76</f>
        <v>0</v>
      </c>
      <c r="DG73" s="49">
        <f t="shared" si="865"/>
        <v>0</v>
      </c>
      <c r="DH73" s="48"/>
      <c r="DI73" s="49">
        <f t="shared" ref="DI73:DJ73" si="866">DI74+DI75+DI76</f>
        <v>0</v>
      </c>
      <c r="DJ73" s="49">
        <f t="shared" si="866"/>
        <v>0</v>
      </c>
      <c r="DK73" s="48"/>
      <c r="DL73" s="49">
        <f t="shared" ref="DL73:DM73" si="867">DL74+DL75+DL76</f>
        <v>0</v>
      </c>
      <c r="DM73" s="49">
        <f t="shared" si="867"/>
        <v>0</v>
      </c>
      <c r="DN73" s="48"/>
      <c r="DO73" s="49">
        <f t="shared" ref="DO73:DP73" si="868">DO74+DO75+DO76</f>
        <v>0</v>
      </c>
      <c r="DP73" s="49">
        <f t="shared" si="868"/>
        <v>0</v>
      </c>
      <c r="DQ73" s="48"/>
      <c r="DR73" s="49">
        <f t="shared" ref="DR73:DS73" si="869">DR74+DR75+DR76</f>
        <v>10000</v>
      </c>
      <c r="DS73" s="49">
        <f t="shared" si="869"/>
        <v>1558.297</v>
      </c>
      <c r="DT73" s="48">
        <f t="shared" ref="DT73:DT74" si="870">DS73/DR73*100</f>
        <v>15.582970000000001</v>
      </c>
      <c r="DU73" s="49">
        <f t="shared" ref="DU73:DV73" si="871">DU74+DU75+DU76</f>
        <v>0</v>
      </c>
      <c r="DV73" s="49">
        <f t="shared" si="871"/>
        <v>0</v>
      </c>
      <c r="DW73" s="48"/>
      <c r="DX73" s="49">
        <f t="shared" ref="DX73:DY73" si="872">DX74+DX75+DX76</f>
        <v>472.976</v>
      </c>
      <c r="DY73" s="49">
        <f t="shared" si="872"/>
        <v>0</v>
      </c>
      <c r="DZ73" s="48"/>
      <c r="EA73" s="49">
        <f t="shared" ref="EA73:EB73" si="873">EA74+EA75+EA76</f>
        <v>0</v>
      </c>
      <c r="EB73" s="49">
        <f t="shared" si="873"/>
        <v>0</v>
      </c>
      <c r="EC73" s="48"/>
      <c r="ED73" s="49">
        <f t="shared" ref="ED73:EE73" si="874">ED74+ED75+ED76</f>
        <v>0</v>
      </c>
      <c r="EE73" s="49">
        <f t="shared" si="874"/>
        <v>0</v>
      </c>
      <c r="EF73" s="48"/>
      <c r="EG73" s="49">
        <f t="shared" ref="EG73:EH73" si="875">EG74+EG75+EG76</f>
        <v>0</v>
      </c>
      <c r="EH73" s="49">
        <f t="shared" si="875"/>
        <v>0</v>
      </c>
      <c r="EI73" s="48"/>
      <c r="EJ73" s="49">
        <f t="shared" ref="EJ73:EK73" si="876">EJ74+EJ75+EJ76</f>
        <v>0</v>
      </c>
      <c r="EK73" s="49">
        <f t="shared" si="876"/>
        <v>0</v>
      </c>
      <c r="EL73" s="48"/>
      <c r="EM73" s="49">
        <f t="shared" ref="EM73:EN73" si="877">EM74+EM75+EM76</f>
        <v>0</v>
      </c>
      <c r="EN73" s="49">
        <f t="shared" si="877"/>
        <v>0</v>
      </c>
      <c r="EO73" s="48"/>
      <c r="EP73" s="49">
        <f t="shared" ref="EP73:EQ73" si="878">EP74+EP75+EP76</f>
        <v>0</v>
      </c>
      <c r="EQ73" s="49">
        <f t="shared" si="878"/>
        <v>0</v>
      </c>
      <c r="ER73" s="48"/>
      <c r="ES73" s="49">
        <f t="shared" ref="ES73:ET73" si="879">ES74+ES75+ES76</f>
        <v>0</v>
      </c>
      <c r="ET73" s="49">
        <f t="shared" si="879"/>
        <v>0</v>
      </c>
      <c r="EU73" s="48"/>
      <c r="EV73" s="49">
        <f t="shared" ref="EV73:EW73" si="880">EV74+EV75+EV76</f>
        <v>0</v>
      </c>
      <c r="EW73" s="49">
        <f t="shared" si="880"/>
        <v>0</v>
      </c>
      <c r="EX73" s="48"/>
      <c r="EY73" s="49">
        <f t="shared" ref="EY73:EZ73" si="881">EY74+EY75+EY76</f>
        <v>0</v>
      </c>
      <c r="EZ73" s="49">
        <f t="shared" si="881"/>
        <v>0</v>
      </c>
      <c r="FA73" s="48"/>
      <c r="FB73" s="49">
        <f t="shared" ref="FB73:FC73" si="882">FB74+FB75+FB76</f>
        <v>0</v>
      </c>
      <c r="FC73" s="49">
        <f t="shared" si="882"/>
        <v>0</v>
      </c>
      <c r="FD73" s="48"/>
      <c r="FE73" s="49">
        <f t="shared" ref="FE73:FF73" si="883">FE74+FE75+FE76</f>
        <v>0</v>
      </c>
      <c r="FF73" s="49">
        <f t="shared" si="883"/>
        <v>0</v>
      </c>
      <c r="FG73" s="48"/>
      <c r="FH73" s="49">
        <f t="shared" ref="FH73:FI73" si="884">FH74+FH75+FH76</f>
        <v>0</v>
      </c>
      <c r="FI73" s="49">
        <f t="shared" si="884"/>
        <v>0</v>
      </c>
      <c r="FJ73" s="48"/>
      <c r="FK73" s="49"/>
      <c r="FL73" s="49"/>
      <c r="FM73" s="48"/>
      <c r="FN73" s="49">
        <f t="shared" ref="FN73:FO73" si="885">FN74+FN75+FN76</f>
        <v>5000</v>
      </c>
      <c r="FO73" s="49">
        <f t="shared" si="885"/>
        <v>0</v>
      </c>
      <c r="FP73" s="48"/>
      <c r="FQ73" s="49"/>
      <c r="FR73" s="49"/>
      <c r="FS73" s="48"/>
      <c r="FT73" s="49"/>
      <c r="FU73" s="49"/>
      <c r="FV73" s="48"/>
      <c r="FW73" s="49">
        <f t="shared" ref="FW73:FX73" si="886">FW74+FW75+FW76</f>
        <v>158.6</v>
      </c>
      <c r="FX73" s="49">
        <f t="shared" si="886"/>
        <v>0</v>
      </c>
      <c r="FY73" s="48"/>
      <c r="FZ73" s="49"/>
      <c r="GA73" s="49"/>
      <c r="GB73" s="48"/>
      <c r="GC73" s="49"/>
      <c r="GD73" s="49"/>
      <c r="GE73" s="48"/>
      <c r="GF73" s="49">
        <f>SUM(GF74:GF76)</f>
        <v>1386.2090000000001</v>
      </c>
      <c r="GG73" s="49">
        <f>SUM(GG74:GG76)</f>
        <v>1386.2090000000001</v>
      </c>
      <c r="GH73" s="48">
        <f>GG73/GF73*100</f>
        <v>100</v>
      </c>
      <c r="GI73" s="49"/>
      <c r="GJ73" s="49"/>
      <c r="GK73" s="48"/>
      <c r="GL73" s="49"/>
      <c r="GM73" s="49"/>
      <c r="GN73" s="48"/>
    </row>
    <row r="74" spans="1:196" ht="31.5" x14ac:dyDescent="0.25">
      <c r="A74" s="25" t="s">
        <v>257</v>
      </c>
      <c r="B74" s="50">
        <f t="shared" si="102"/>
        <v>28803.334999999999</v>
      </c>
      <c r="C74" s="50">
        <f t="shared" si="103"/>
        <v>24989.077440000001</v>
      </c>
      <c r="D74" s="46">
        <f t="shared" si="34"/>
        <v>86.757583592316649</v>
      </c>
      <c r="E74" s="46">
        <v>10000</v>
      </c>
      <c r="F74" s="46">
        <v>7850</v>
      </c>
      <c r="G74" s="46">
        <f t="shared" si="834"/>
        <v>78.5</v>
      </c>
      <c r="H74" s="46"/>
      <c r="I74" s="46"/>
      <c r="J74" s="42"/>
      <c r="K74" s="46">
        <v>974.5</v>
      </c>
      <c r="L74" s="46">
        <v>974.5</v>
      </c>
      <c r="M74" s="42">
        <f t="shared" si="216"/>
        <v>100</v>
      </c>
      <c r="N74" s="46">
        <v>598</v>
      </c>
      <c r="O74" s="46">
        <v>598</v>
      </c>
      <c r="P74" s="42">
        <f t="shared" si="94"/>
        <v>100</v>
      </c>
      <c r="Q74" s="204">
        <v>3155</v>
      </c>
      <c r="R74" s="204">
        <v>3155</v>
      </c>
      <c r="S74" s="42">
        <f t="shared" si="837"/>
        <v>100</v>
      </c>
      <c r="T74" s="203">
        <v>700</v>
      </c>
      <c r="U74" s="203">
        <v>700</v>
      </c>
      <c r="V74" s="42">
        <f t="shared" si="840"/>
        <v>100</v>
      </c>
      <c r="W74" s="203"/>
      <c r="X74" s="203"/>
      <c r="Y74" s="42"/>
      <c r="Z74" s="46"/>
      <c r="AA74" s="46"/>
      <c r="AB74" s="42"/>
      <c r="AC74" s="46"/>
      <c r="AD74" s="46"/>
      <c r="AE74" s="42"/>
      <c r="AF74" s="46"/>
      <c r="AG74" s="46"/>
      <c r="AH74" s="42"/>
      <c r="AI74" s="203">
        <v>2000</v>
      </c>
      <c r="AJ74" s="203">
        <v>2000</v>
      </c>
      <c r="AK74" s="42">
        <f t="shared" si="846"/>
        <v>100</v>
      </c>
      <c r="AL74" s="203"/>
      <c r="AM74" s="203"/>
      <c r="AN74" s="42"/>
      <c r="AO74" s="203"/>
      <c r="AP74" s="203"/>
      <c r="AQ74" s="42"/>
      <c r="AR74" s="203"/>
      <c r="AS74" s="295"/>
      <c r="AT74" s="42"/>
      <c r="AU74" s="203"/>
      <c r="AV74" s="203"/>
      <c r="AW74" s="42"/>
      <c r="AX74" s="203">
        <v>100</v>
      </c>
      <c r="AY74" s="203">
        <v>100</v>
      </c>
      <c r="AZ74" s="203">
        <f t="shared" si="52"/>
        <v>100</v>
      </c>
      <c r="BA74" s="203"/>
      <c r="BB74" s="203"/>
      <c r="BC74" s="42"/>
      <c r="BD74" s="203"/>
      <c r="BE74" s="203"/>
      <c r="BF74" s="42"/>
      <c r="BG74" s="203"/>
      <c r="BH74" s="203"/>
      <c r="BI74" s="42"/>
      <c r="BJ74" s="203">
        <v>3576.4</v>
      </c>
      <c r="BK74" s="203">
        <v>2732.3000099999999</v>
      </c>
      <c r="BL74" s="42">
        <f t="shared" si="853"/>
        <v>76.398054188569503</v>
      </c>
      <c r="BM74" s="203"/>
      <c r="BN74" s="203"/>
      <c r="BO74" s="42"/>
      <c r="BP74" s="203"/>
      <c r="BQ74" s="203"/>
      <c r="BR74" s="42"/>
      <c r="BS74" s="203"/>
      <c r="BT74" s="203"/>
      <c r="BU74" s="42"/>
      <c r="BV74" s="203"/>
      <c r="BW74" s="203"/>
      <c r="BX74" s="42"/>
      <c r="BY74" s="203"/>
      <c r="BZ74" s="203"/>
      <c r="CA74" s="42"/>
      <c r="CB74" s="203">
        <v>3052.5</v>
      </c>
      <c r="CC74" s="203">
        <v>2863.9184300000002</v>
      </c>
      <c r="CD74" s="42">
        <f t="shared" si="855"/>
        <v>93.822061588861601</v>
      </c>
      <c r="CE74" s="203"/>
      <c r="CF74" s="203"/>
      <c r="CG74" s="42"/>
      <c r="CH74" s="203"/>
      <c r="CI74" s="203"/>
      <c r="CJ74" s="42"/>
      <c r="CK74" s="203">
        <v>2629.15</v>
      </c>
      <c r="CL74" s="203">
        <v>2629.15</v>
      </c>
      <c r="CM74" s="42">
        <f>CL74/CK74*100</f>
        <v>100</v>
      </c>
      <c r="CN74" s="203"/>
      <c r="CO74" s="203"/>
      <c r="CP74" s="42"/>
      <c r="CQ74" s="203"/>
      <c r="CR74" s="203"/>
      <c r="CS74" s="42"/>
      <c r="CT74" s="203"/>
      <c r="CU74" s="203"/>
      <c r="CV74" s="42"/>
      <c r="CW74" s="203"/>
      <c r="CX74" s="203"/>
      <c r="CY74" s="203"/>
      <c r="CZ74" s="203"/>
      <c r="DA74" s="203"/>
      <c r="DB74" s="42"/>
      <c r="DC74" s="203"/>
      <c r="DD74" s="203"/>
      <c r="DE74" s="42"/>
      <c r="DF74" s="203"/>
      <c r="DG74" s="203"/>
      <c r="DH74" s="42"/>
      <c r="DI74" s="203"/>
      <c r="DJ74" s="203"/>
      <c r="DK74" s="42"/>
      <c r="DL74" s="203"/>
      <c r="DM74" s="203"/>
      <c r="DN74" s="42"/>
      <c r="DO74" s="203"/>
      <c r="DP74" s="203"/>
      <c r="DQ74" s="42"/>
      <c r="DR74" s="203"/>
      <c r="DS74" s="203"/>
      <c r="DT74" s="42"/>
      <c r="DU74" s="203"/>
      <c r="DV74" s="203"/>
      <c r="DW74" s="42"/>
      <c r="DX74" s="203">
        <v>472.976</v>
      </c>
      <c r="DY74" s="203"/>
      <c r="DZ74" s="42"/>
      <c r="EA74" s="203"/>
      <c r="EB74" s="203"/>
      <c r="EC74" s="42"/>
      <c r="ED74" s="203"/>
      <c r="EE74" s="203"/>
      <c r="EF74" s="42"/>
      <c r="EG74" s="203"/>
      <c r="EH74" s="203"/>
      <c r="EI74" s="42"/>
      <c r="EJ74" s="203"/>
      <c r="EK74" s="203"/>
      <c r="EL74" s="42"/>
      <c r="EM74" s="203"/>
      <c r="EN74" s="203"/>
      <c r="EO74" s="42"/>
      <c r="EP74" s="203"/>
      <c r="EQ74" s="203"/>
      <c r="ER74" s="42"/>
      <c r="ES74" s="203"/>
      <c r="ET74" s="203"/>
      <c r="EU74" s="42"/>
      <c r="EV74" s="203"/>
      <c r="EW74" s="203"/>
      <c r="EX74" s="42"/>
      <c r="EY74" s="203"/>
      <c r="EZ74" s="203"/>
      <c r="FA74" s="42"/>
      <c r="FB74" s="203"/>
      <c r="FC74" s="203"/>
      <c r="FD74" s="42"/>
      <c r="FE74" s="203"/>
      <c r="FF74" s="203"/>
      <c r="FG74" s="42"/>
      <c r="FH74" s="203"/>
      <c r="FI74" s="203"/>
      <c r="FJ74" s="42"/>
      <c r="FK74" s="203"/>
      <c r="FL74" s="203"/>
      <c r="FM74" s="42"/>
      <c r="FN74" s="203"/>
      <c r="FO74" s="203"/>
      <c r="FP74" s="42"/>
      <c r="FQ74" s="203"/>
      <c r="FR74" s="203"/>
      <c r="FS74" s="42"/>
      <c r="FT74" s="203"/>
      <c r="FU74" s="203"/>
      <c r="FV74" s="42"/>
      <c r="FW74" s="203">
        <v>158.6</v>
      </c>
      <c r="FX74" s="203"/>
      <c r="FY74" s="42"/>
      <c r="FZ74" s="203"/>
      <c r="GA74" s="203"/>
      <c r="GB74" s="42"/>
      <c r="GC74" s="203"/>
      <c r="GD74" s="203"/>
      <c r="GE74" s="42"/>
      <c r="GF74" s="203">
        <v>1386.2090000000001</v>
      </c>
      <c r="GG74" s="203">
        <v>1386.2090000000001</v>
      </c>
      <c r="GH74" s="42">
        <f>GG74/GF74*100</f>
        <v>100</v>
      </c>
      <c r="GI74" s="203"/>
      <c r="GJ74" s="203"/>
      <c r="GK74" s="42"/>
      <c r="GL74" s="203"/>
      <c r="GM74" s="203"/>
      <c r="GN74" s="42"/>
    </row>
    <row r="75" spans="1:196" ht="15.75" x14ac:dyDescent="0.25">
      <c r="A75" s="25" t="s">
        <v>258</v>
      </c>
      <c r="B75" s="50">
        <f t="shared" si="102"/>
        <v>15735</v>
      </c>
      <c r="C75" s="50">
        <f t="shared" si="103"/>
        <v>1558.297</v>
      </c>
      <c r="D75" s="50">
        <f>C75/B75*100</f>
        <v>9.9033809977756597</v>
      </c>
      <c r="E75" s="50"/>
      <c r="F75" s="50"/>
      <c r="G75" s="46"/>
      <c r="H75" s="46"/>
      <c r="I75" s="144"/>
      <c r="J75" s="144"/>
      <c r="K75" s="144"/>
      <c r="L75" s="144"/>
      <c r="M75" s="144"/>
      <c r="N75" s="144"/>
      <c r="O75" s="144"/>
      <c r="P75" s="42"/>
      <c r="Q75" s="141"/>
      <c r="R75" s="141"/>
      <c r="S75" s="42"/>
      <c r="T75" s="141"/>
      <c r="U75" s="141"/>
      <c r="V75" s="42"/>
      <c r="W75" s="141"/>
      <c r="X75" s="141"/>
      <c r="Y75" s="42"/>
      <c r="Z75" s="144"/>
      <c r="AA75" s="144"/>
      <c r="AB75" s="144"/>
      <c r="AC75" s="144"/>
      <c r="AD75" s="144"/>
      <c r="AE75" s="144"/>
      <c r="AF75" s="144"/>
      <c r="AG75" s="144"/>
      <c r="AH75" s="144"/>
      <c r="AI75" s="203"/>
      <c r="AJ75" s="203"/>
      <c r="AK75" s="42"/>
      <c r="AL75" s="203"/>
      <c r="AM75" s="141"/>
      <c r="AN75" s="42"/>
      <c r="AO75" s="203"/>
      <c r="AP75" s="141"/>
      <c r="AQ75" s="42"/>
      <c r="AR75" s="141"/>
      <c r="AS75" s="141"/>
      <c r="AT75" s="42"/>
      <c r="AU75" s="203"/>
      <c r="AV75" s="141"/>
      <c r="AW75" s="42"/>
      <c r="AX75" s="203"/>
      <c r="AY75" s="203"/>
      <c r="AZ75" s="203"/>
      <c r="BA75" s="203"/>
      <c r="BB75" s="141"/>
      <c r="BC75" s="42"/>
      <c r="BD75" s="203"/>
      <c r="BE75" s="141"/>
      <c r="BF75" s="42"/>
      <c r="BG75" s="203"/>
      <c r="BH75" s="141"/>
      <c r="BI75" s="42"/>
      <c r="BJ75" s="203"/>
      <c r="BK75" s="141"/>
      <c r="BL75" s="42"/>
      <c r="BM75" s="203"/>
      <c r="BN75" s="141"/>
      <c r="BO75" s="42"/>
      <c r="BP75" s="203"/>
      <c r="BQ75" s="141"/>
      <c r="BR75" s="42"/>
      <c r="BS75" s="203"/>
      <c r="BT75" s="141"/>
      <c r="BU75" s="42"/>
      <c r="BV75" s="203"/>
      <c r="BW75" s="141"/>
      <c r="BX75" s="42"/>
      <c r="BY75" s="203"/>
      <c r="BZ75" s="141"/>
      <c r="CA75" s="42"/>
      <c r="CB75" s="203">
        <v>735</v>
      </c>
      <c r="CC75" s="141">
        <v>0</v>
      </c>
      <c r="CD75" s="42"/>
      <c r="CE75" s="203"/>
      <c r="CF75" s="141"/>
      <c r="CG75" s="42"/>
      <c r="CH75" s="203"/>
      <c r="CI75" s="141"/>
      <c r="CJ75" s="42"/>
      <c r="CK75" s="203"/>
      <c r="CL75" s="141"/>
      <c r="CM75" s="42"/>
      <c r="CN75" s="203"/>
      <c r="CO75" s="141"/>
      <c r="CP75" s="42"/>
      <c r="CQ75" s="203"/>
      <c r="CR75" s="141"/>
      <c r="CS75" s="42"/>
      <c r="CT75" s="203"/>
      <c r="CU75" s="141"/>
      <c r="CV75" s="42"/>
      <c r="CW75" s="203"/>
      <c r="CX75" s="203"/>
      <c r="CY75" s="203"/>
      <c r="CZ75" s="203"/>
      <c r="DA75" s="141"/>
      <c r="DB75" s="42"/>
      <c r="DC75" s="203"/>
      <c r="DD75" s="141"/>
      <c r="DE75" s="42"/>
      <c r="DF75" s="203"/>
      <c r="DG75" s="141"/>
      <c r="DH75" s="42"/>
      <c r="DI75" s="203"/>
      <c r="DJ75" s="141"/>
      <c r="DK75" s="42"/>
      <c r="DL75" s="203"/>
      <c r="DM75" s="141"/>
      <c r="DN75" s="42"/>
      <c r="DO75" s="203"/>
      <c r="DP75" s="141"/>
      <c r="DQ75" s="42"/>
      <c r="DR75" s="203">
        <v>10000</v>
      </c>
      <c r="DS75" s="203">
        <v>1558.297</v>
      </c>
      <c r="DT75" s="42">
        <f>DS75/DR75*100</f>
        <v>15.582970000000001</v>
      </c>
      <c r="DU75" s="203"/>
      <c r="DV75" s="141"/>
      <c r="DW75" s="42"/>
      <c r="DX75" s="203"/>
      <c r="DY75" s="141"/>
      <c r="DZ75" s="42"/>
      <c r="EA75" s="203"/>
      <c r="EB75" s="141"/>
      <c r="EC75" s="42"/>
      <c r="ED75" s="203"/>
      <c r="EE75" s="141"/>
      <c r="EF75" s="42"/>
      <c r="EG75" s="203"/>
      <c r="EH75" s="141"/>
      <c r="EI75" s="42"/>
      <c r="EJ75" s="203"/>
      <c r="EK75" s="141"/>
      <c r="EL75" s="42"/>
      <c r="EM75" s="203"/>
      <c r="EN75" s="141"/>
      <c r="EO75" s="42"/>
      <c r="EP75" s="203"/>
      <c r="EQ75" s="141"/>
      <c r="ER75" s="42"/>
      <c r="ES75" s="203"/>
      <c r="ET75" s="141"/>
      <c r="EU75" s="42"/>
      <c r="EV75" s="203"/>
      <c r="EW75" s="141"/>
      <c r="EX75" s="42"/>
      <c r="EY75" s="203"/>
      <c r="EZ75" s="141"/>
      <c r="FA75" s="42"/>
      <c r="FB75" s="203"/>
      <c r="FC75" s="141"/>
      <c r="FD75" s="42"/>
      <c r="FE75" s="203"/>
      <c r="FF75" s="141"/>
      <c r="FG75" s="42"/>
      <c r="FH75" s="203"/>
      <c r="FI75" s="141"/>
      <c r="FJ75" s="42"/>
      <c r="FK75" s="203"/>
      <c r="FL75" s="141"/>
      <c r="FM75" s="42"/>
      <c r="FN75" s="203">
        <v>5000</v>
      </c>
      <c r="FO75" s="141"/>
      <c r="FP75" s="42"/>
      <c r="FQ75" s="203"/>
      <c r="FR75" s="141"/>
      <c r="FS75" s="42"/>
      <c r="FT75" s="203"/>
      <c r="FU75" s="141"/>
      <c r="FV75" s="42"/>
      <c r="FW75" s="203"/>
      <c r="FX75" s="141"/>
      <c r="FY75" s="42"/>
      <c r="FZ75" s="203"/>
      <c r="GA75" s="141"/>
      <c r="GB75" s="42"/>
      <c r="GC75" s="203"/>
      <c r="GD75" s="141"/>
      <c r="GE75" s="42"/>
      <c r="GF75" s="203"/>
      <c r="GG75" s="141"/>
      <c r="GH75" s="42"/>
      <c r="GI75" s="203"/>
      <c r="GJ75" s="141"/>
      <c r="GK75" s="42"/>
      <c r="GL75" s="203"/>
      <c r="GM75" s="141"/>
      <c r="GN75" s="42"/>
    </row>
    <row r="76" spans="1:196" ht="15.75" x14ac:dyDescent="0.25">
      <c r="A76" s="25" t="s">
        <v>256</v>
      </c>
      <c r="B76" s="50">
        <f t="shared" si="102"/>
        <v>0</v>
      </c>
      <c r="C76" s="50">
        <f t="shared" si="103"/>
        <v>0</v>
      </c>
      <c r="D76" s="50"/>
      <c r="E76" s="50"/>
      <c r="F76" s="50"/>
      <c r="G76" s="46"/>
      <c r="H76" s="144"/>
      <c r="I76" s="144"/>
      <c r="J76" s="144"/>
      <c r="K76" s="144"/>
      <c r="L76" s="144"/>
      <c r="M76" s="144"/>
      <c r="N76" s="144"/>
      <c r="O76" s="144"/>
      <c r="P76" s="42"/>
      <c r="Q76" s="141"/>
      <c r="R76" s="141"/>
      <c r="S76" s="42"/>
      <c r="T76" s="141"/>
      <c r="U76" s="141"/>
      <c r="V76" s="42"/>
      <c r="W76" s="141"/>
      <c r="X76" s="141"/>
      <c r="Y76" s="42"/>
      <c r="Z76" s="144"/>
      <c r="AA76" s="144"/>
      <c r="AB76" s="144"/>
      <c r="AC76" s="144"/>
      <c r="AD76" s="144"/>
      <c r="AE76" s="144"/>
      <c r="AF76" s="144"/>
      <c r="AG76" s="144"/>
      <c r="AH76" s="144"/>
      <c r="AI76" s="141"/>
      <c r="AJ76" s="141"/>
      <c r="AK76" s="42"/>
      <c r="AL76" s="141"/>
      <c r="AM76" s="141"/>
      <c r="AN76" s="42"/>
      <c r="AO76" s="141"/>
      <c r="AP76" s="141"/>
      <c r="AQ76" s="42"/>
      <c r="AR76" s="141"/>
      <c r="AS76" s="141"/>
      <c r="AT76" s="42"/>
      <c r="AU76" s="141"/>
      <c r="AV76" s="141"/>
      <c r="AW76" s="42"/>
      <c r="AX76" s="141"/>
      <c r="AY76" s="141"/>
      <c r="AZ76" s="203"/>
      <c r="BA76" s="141"/>
      <c r="BB76" s="141"/>
      <c r="BC76" s="42"/>
      <c r="BD76" s="141"/>
      <c r="BE76" s="141"/>
      <c r="BF76" s="42"/>
      <c r="BG76" s="141"/>
      <c r="BH76" s="141"/>
      <c r="BI76" s="42"/>
      <c r="BJ76" s="141"/>
      <c r="BK76" s="141"/>
      <c r="BL76" s="42"/>
      <c r="BM76" s="141"/>
      <c r="BN76" s="141"/>
      <c r="BO76" s="42"/>
      <c r="BP76" s="141"/>
      <c r="BQ76" s="141"/>
      <c r="BR76" s="42"/>
      <c r="BS76" s="141"/>
      <c r="BT76" s="141"/>
      <c r="BU76" s="42"/>
      <c r="BV76" s="141"/>
      <c r="BW76" s="141"/>
      <c r="BX76" s="42"/>
      <c r="BY76" s="141"/>
      <c r="BZ76" s="141"/>
      <c r="CA76" s="42"/>
      <c r="CB76" s="141"/>
      <c r="CC76" s="141"/>
      <c r="CD76" s="42"/>
      <c r="CE76" s="141"/>
      <c r="CF76" s="141"/>
      <c r="CG76" s="42"/>
      <c r="CH76" s="141"/>
      <c r="CI76" s="141"/>
      <c r="CJ76" s="42"/>
      <c r="CK76" s="141"/>
      <c r="CL76" s="141"/>
      <c r="CM76" s="42"/>
      <c r="CN76" s="141"/>
      <c r="CO76" s="141"/>
      <c r="CP76" s="42"/>
      <c r="CQ76" s="141"/>
      <c r="CR76" s="141"/>
      <c r="CS76" s="42"/>
      <c r="CT76" s="141"/>
      <c r="CU76" s="141"/>
      <c r="CV76" s="42"/>
      <c r="CW76" s="141"/>
      <c r="CX76" s="141"/>
      <c r="CY76" s="203"/>
      <c r="CZ76" s="141"/>
      <c r="DA76" s="141"/>
      <c r="DB76" s="42"/>
      <c r="DC76" s="141"/>
      <c r="DD76" s="141"/>
      <c r="DE76" s="42"/>
      <c r="DF76" s="141"/>
      <c r="DG76" s="141"/>
      <c r="DH76" s="42"/>
      <c r="DI76" s="141"/>
      <c r="DJ76" s="141"/>
      <c r="DK76" s="42"/>
      <c r="DL76" s="141"/>
      <c r="DM76" s="141"/>
      <c r="DN76" s="42"/>
      <c r="DO76" s="141"/>
      <c r="DP76" s="141"/>
      <c r="DQ76" s="42"/>
      <c r="DR76" s="141"/>
      <c r="DS76" s="141"/>
      <c r="DT76" s="42"/>
      <c r="DU76" s="141"/>
      <c r="DV76" s="141"/>
      <c r="DW76" s="42"/>
      <c r="DX76" s="141"/>
      <c r="DY76" s="141"/>
      <c r="DZ76" s="42"/>
      <c r="EA76" s="141"/>
      <c r="EB76" s="141"/>
      <c r="EC76" s="42"/>
      <c r="ED76" s="141"/>
      <c r="EE76" s="141"/>
      <c r="EF76" s="42"/>
      <c r="EG76" s="141"/>
      <c r="EH76" s="141"/>
      <c r="EI76" s="42"/>
      <c r="EJ76" s="141"/>
      <c r="EK76" s="141"/>
      <c r="EL76" s="42"/>
      <c r="EM76" s="141"/>
      <c r="EN76" s="141"/>
      <c r="EO76" s="42"/>
      <c r="EP76" s="141"/>
      <c r="EQ76" s="141"/>
      <c r="ER76" s="42"/>
      <c r="ES76" s="141"/>
      <c r="ET76" s="141"/>
      <c r="EU76" s="42"/>
      <c r="EV76" s="141"/>
      <c r="EW76" s="141"/>
      <c r="EX76" s="42"/>
      <c r="EY76" s="141"/>
      <c r="EZ76" s="141"/>
      <c r="FA76" s="42"/>
      <c r="FB76" s="141"/>
      <c r="FC76" s="141"/>
      <c r="FD76" s="42"/>
      <c r="FE76" s="141"/>
      <c r="FF76" s="141"/>
      <c r="FG76" s="42"/>
      <c r="FH76" s="141"/>
      <c r="FI76" s="141"/>
      <c r="FJ76" s="42"/>
      <c r="FK76" s="141"/>
      <c r="FL76" s="141"/>
      <c r="FM76" s="42"/>
      <c r="FN76" s="141"/>
      <c r="FO76" s="141"/>
      <c r="FP76" s="42"/>
      <c r="FQ76" s="141"/>
      <c r="FR76" s="141"/>
      <c r="FS76" s="42"/>
      <c r="FT76" s="141"/>
      <c r="FU76" s="141"/>
      <c r="FV76" s="42"/>
      <c r="FW76" s="141"/>
      <c r="FX76" s="141"/>
      <c r="FY76" s="42"/>
      <c r="FZ76" s="141"/>
      <c r="GA76" s="141"/>
      <c r="GB76" s="42"/>
      <c r="GC76" s="141"/>
      <c r="GD76" s="141"/>
      <c r="GE76" s="42"/>
      <c r="GF76" s="141"/>
      <c r="GG76" s="141"/>
      <c r="GH76" s="42"/>
      <c r="GI76" s="141"/>
      <c r="GJ76" s="141"/>
      <c r="GK76" s="42"/>
      <c r="GL76" s="141"/>
      <c r="GM76" s="141"/>
      <c r="GN76" s="42"/>
    </row>
    <row r="77" spans="1:196" s="52" customFormat="1" ht="31.5" x14ac:dyDescent="0.25">
      <c r="A77" s="195" t="s">
        <v>263</v>
      </c>
      <c r="B77" s="134">
        <f t="shared" ref="B77:B140" si="887">E77+H77+K77+N77+Q77+T77+W77+Z77+AC77+AF77+AI77+AL77+AO77+AR77+AU77+AX77+BA77+BD77+BG77+BJ77+BM77+BP77+BS77+BV77+BY77+CB77+CE77+CH77+CK77+CN77+CQ77+CT77+CW77+CZ77+DC77+DF77+DI77+DL77+DO77+DR77+DU77+DX77+EA77+ED77+EG77+EJ77+EM77+EP77+ES77+EV77+EY77+FB77+FE77+FH77+FK77+FN77+FQ77+FT77+FW77+FZ77+GC77+GF77+GI77+GL77</f>
        <v>113853.103</v>
      </c>
      <c r="C77" s="134">
        <f t="shared" ref="C77:C140" si="888">F77+I77+L77+O77+R77+U77+X77+AA77+AD77+AG77+AJ77+AM77+AP77+AS77+AV77+AY77+BB77+BE77+BH77+BK77+BN77+BQ77+BT77+BW77+BZ77+CC77+CF77+CI77+CL77+CO77+CR77+CU77+CX77+DA77+DD77+DG77+DJ77+DM77+DP77+DS77+DV77+DY77+EB77+EE77+EH77+EK77+EN77+EQ77+ET77+EW77+EZ77+FC77+FF77+FI77+FL77+FO77+FR77+FU77+FX77+GA77+GD77+GG77+GJ77+GM77</f>
        <v>101789.65412999998</v>
      </c>
      <c r="D77" s="49">
        <f t="shared" si="34"/>
        <v>89.404374099492017</v>
      </c>
      <c r="E77" s="49">
        <f t="shared" ref="E77:AD77" si="889">E78+E79+E80</f>
        <v>0</v>
      </c>
      <c r="F77" s="49">
        <f t="shared" ref="F77" si="890">F78+F79+F80</f>
        <v>0</v>
      </c>
      <c r="G77" s="46"/>
      <c r="H77" s="49">
        <f t="shared" si="889"/>
        <v>85000</v>
      </c>
      <c r="I77" s="49">
        <f t="shared" si="889"/>
        <v>85000</v>
      </c>
      <c r="J77" s="49">
        <f t="shared" ref="J77" si="891">I77/H77*100</f>
        <v>100</v>
      </c>
      <c r="K77" s="49">
        <f t="shared" si="889"/>
        <v>683.2</v>
      </c>
      <c r="L77" s="49">
        <f t="shared" ref="L77" si="892">L78+L79+L80</f>
        <v>683.2</v>
      </c>
      <c r="M77" s="48">
        <f t="shared" si="216"/>
        <v>100</v>
      </c>
      <c r="N77" s="49">
        <f t="shared" si="889"/>
        <v>956</v>
      </c>
      <c r="O77" s="49">
        <f t="shared" si="889"/>
        <v>572.48</v>
      </c>
      <c r="P77" s="48">
        <f t="shared" si="94"/>
        <v>59.88284518828452</v>
      </c>
      <c r="Q77" s="49">
        <f t="shared" ref="Q77:R77" si="893">Q78+Q79+Q80</f>
        <v>3622</v>
      </c>
      <c r="R77" s="49">
        <f t="shared" si="893"/>
        <v>1943.4</v>
      </c>
      <c r="S77" s="48">
        <f t="shared" ref="S77:S78" si="894">R77/Q77*100</f>
        <v>53.655438983986748</v>
      </c>
      <c r="T77" s="49">
        <f t="shared" ref="T77" si="895">T78+T79+T80</f>
        <v>1215</v>
      </c>
      <c r="U77" s="49">
        <f t="shared" ref="U77" si="896">U78+U79+U80</f>
        <v>927.45</v>
      </c>
      <c r="V77" s="48">
        <f t="shared" ref="V77:V78" si="897">U77/T77*100</f>
        <v>76.333333333333343</v>
      </c>
      <c r="W77" s="49">
        <f t="shared" ref="W77" si="898">W78+W79+W80</f>
        <v>0</v>
      </c>
      <c r="X77" s="49">
        <f t="shared" ref="X77" si="899">X78+X79+X80</f>
        <v>0</v>
      </c>
      <c r="Y77" s="48"/>
      <c r="Z77" s="49">
        <f t="shared" si="889"/>
        <v>0</v>
      </c>
      <c r="AA77" s="49">
        <f t="shared" ref="AA77" si="900">AA78+AA79+AA80</f>
        <v>0</v>
      </c>
      <c r="AB77" s="49">
        <f t="shared" si="889"/>
        <v>0</v>
      </c>
      <c r="AC77" s="49">
        <f t="shared" si="889"/>
        <v>0</v>
      </c>
      <c r="AD77" s="49">
        <f t="shared" si="889"/>
        <v>0</v>
      </c>
      <c r="AE77" s="49">
        <f t="shared" ref="AE77:AG77" si="901">AE78+AE79+AE80</f>
        <v>0</v>
      </c>
      <c r="AF77" s="49">
        <f t="shared" si="901"/>
        <v>0</v>
      </c>
      <c r="AG77" s="49">
        <f t="shared" si="901"/>
        <v>0</v>
      </c>
      <c r="AH77" s="48"/>
      <c r="AI77" s="49">
        <f t="shared" ref="AI77:AJ77" si="902">AI78+AI79+AI80</f>
        <v>2000</v>
      </c>
      <c r="AJ77" s="49">
        <f t="shared" si="902"/>
        <v>2000</v>
      </c>
      <c r="AK77" s="48">
        <f t="shared" ref="AK77:AK78" si="903">AJ77/AI77*100</f>
        <v>100</v>
      </c>
      <c r="AL77" s="49">
        <f t="shared" ref="AL77:AM77" si="904">AL78+AL79+AL80</f>
        <v>0</v>
      </c>
      <c r="AM77" s="49">
        <f t="shared" si="904"/>
        <v>0</v>
      </c>
      <c r="AN77" s="48"/>
      <c r="AO77" s="49">
        <f t="shared" ref="AO77:AP77" si="905">AO78+AO79+AO80</f>
        <v>0</v>
      </c>
      <c r="AP77" s="49">
        <f t="shared" si="905"/>
        <v>0</v>
      </c>
      <c r="AQ77" s="48"/>
      <c r="AR77" s="49">
        <f t="shared" ref="AR77:AS77" si="906">AR78+AR79+AR80</f>
        <v>0</v>
      </c>
      <c r="AS77" s="49">
        <f t="shared" si="906"/>
        <v>0</v>
      </c>
      <c r="AT77" s="48"/>
      <c r="AU77" s="49">
        <f t="shared" ref="AU77:AV77" si="907">AU78+AU79+AU80</f>
        <v>0</v>
      </c>
      <c r="AV77" s="49">
        <f t="shared" si="907"/>
        <v>0</v>
      </c>
      <c r="AW77" s="48"/>
      <c r="AX77" s="49">
        <f t="shared" ref="AX77:AY77" si="908">AX78+AX79+AX80</f>
        <v>100</v>
      </c>
      <c r="AY77" s="49">
        <f t="shared" si="908"/>
        <v>100</v>
      </c>
      <c r="AZ77" s="293">
        <f t="shared" ref="AZ77:AZ143" si="909">AY77/AX77*100</f>
        <v>100</v>
      </c>
      <c r="BA77" s="49"/>
      <c r="BB77" s="49"/>
      <c r="BC77" s="48"/>
      <c r="BD77" s="49"/>
      <c r="BE77" s="49"/>
      <c r="BF77" s="48"/>
      <c r="BG77" s="49"/>
      <c r="BH77" s="49"/>
      <c r="BI77" s="48"/>
      <c r="BJ77" s="49">
        <f t="shared" ref="BJ77:BK77" si="910">BJ78+BJ79+BJ80</f>
        <v>4598.3</v>
      </c>
      <c r="BK77" s="49">
        <f t="shared" si="910"/>
        <v>3065.5333599999999</v>
      </c>
      <c r="BL77" s="48">
        <f t="shared" ref="BL77:BL78" si="911">BK77/BJ77*100</f>
        <v>66.666667246591132</v>
      </c>
      <c r="BM77" s="49"/>
      <c r="BN77" s="49"/>
      <c r="BO77" s="48"/>
      <c r="BP77" s="49">
        <f t="shared" ref="BP77:BQ77" si="912">BP78+BP79+BP80</f>
        <v>0</v>
      </c>
      <c r="BQ77" s="49">
        <f t="shared" si="912"/>
        <v>0</v>
      </c>
      <c r="BR77" s="48"/>
      <c r="BS77" s="49">
        <f t="shared" ref="BS77:BT77" si="913">BS78+BS79+BS80</f>
        <v>0</v>
      </c>
      <c r="BT77" s="49">
        <f t="shared" si="913"/>
        <v>0</v>
      </c>
      <c r="BU77" s="48"/>
      <c r="BV77" s="49">
        <f t="shared" ref="BV77:BW77" si="914">BV78+BV79+BV80</f>
        <v>0</v>
      </c>
      <c r="BW77" s="49">
        <f t="shared" si="914"/>
        <v>0</v>
      </c>
      <c r="BX77" s="48"/>
      <c r="BY77" s="49">
        <f t="shared" ref="BY77:BZ77" si="915">BY78+BY79+BY80</f>
        <v>0</v>
      </c>
      <c r="BZ77" s="49">
        <f t="shared" si="915"/>
        <v>0</v>
      </c>
      <c r="CA77" s="48"/>
      <c r="CB77" s="49">
        <f t="shared" ref="CB77:CC77" si="916">CB78+CB79+CB80</f>
        <v>3310</v>
      </c>
      <c r="CC77" s="49">
        <f t="shared" si="916"/>
        <v>2850.3797699999996</v>
      </c>
      <c r="CD77" s="48">
        <f t="shared" ref="CD77:CD80" si="917">CC77/CB77*100</f>
        <v>86.114192447129895</v>
      </c>
      <c r="CE77" s="49">
        <f t="shared" ref="CE77:CF77" si="918">CE78+CE79+CE80</f>
        <v>0</v>
      </c>
      <c r="CF77" s="49">
        <f t="shared" si="918"/>
        <v>0</v>
      </c>
      <c r="CG77" s="48"/>
      <c r="CH77" s="49">
        <f t="shared" ref="CH77:CI77" si="919">CH78+CH79+CH80</f>
        <v>0</v>
      </c>
      <c r="CI77" s="49">
        <f t="shared" si="919"/>
        <v>0</v>
      </c>
      <c r="CJ77" s="48"/>
      <c r="CK77" s="49">
        <f t="shared" ref="CK77:CL77" si="920">CK78+CK79+CK80</f>
        <v>0</v>
      </c>
      <c r="CL77" s="49">
        <f t="shared" si="920"/>
        <v>0</v>
      </c>
      <c r="CM77" s="48"/>
      <c r="CN77" s="49">
        <f t="shared" ref="CN77:CO77" si="921">CN78+CN79+CN80</f>
        <v>0</v>
      </c>
      <c r="CO77" s="49">
        <f t="shared" si="921"/>
        <v>0</v>
      </c>
      <c r="CP77" s="48"/>
      <c r="CQ77" s="49">
        <f t="shared" ref="CQ77:CR77" si="922">CQ78+CQ79+CQ80</f>
        <v>0</v>
      </c>
      <c r="CR77" s="49">
        <f t="shared" si="922"/>
        <v>0</v>
      </c>
      <c r="CS77" s="48"/>
      <c r="CT77" s="49">
        <f t="shared" ref="CT77:CU77" si="923">CT78+CT79+CT80</f>
        <v>0</v>
      </c>
      <c r="CU77" s="49">
        <f t="shared" si="923"/>
        <v>0</v>
      </c>
      <c r="CV77" s="48"/>
      <c r="CW77" s="49">
        <f t="shared" ref="CW77:CX77" si="924">CW78+CW79+CW80</f>
        <v>0</v>
      </c>
      <c r="CX77" s="49">
        <f t="shared" si="924"/>
        <v>0</v>
      </c>
      <c r="CY77" s="293"/>
      <c r="CZ77" s="49">
        <f t="shared" ref="CZ77:DA77" si="925">CZ78+CZ79+CZ80</f>
        <v>0</v>
      </c>
      <c r="DA77" s="49">
        <f t="shared" si="925"/>
        <v>0</v>
      </c>
      <c r="DB77" s="48"/>
      <c r="DC77" s="49">
        <f t="shared" ref="DC77:DD77" si="926">DC78+DC79+DC80</f>
        <v>0</v>
      </c>
      <c r="DD77" s="49">
        <f t="shared" si="926"/>
        <v>0</v>
      </c>
      <c r="DE77" s="48"/>
      <c r="DF77" s="49">
        <f t="shared" ref="DF77:DG77" si="927">DF78+DF79+DF80</f>
        <v>0</v>
      </c>
      <c r="DG77" s="49">
        <f t="shared" si="927"/>
        <v>0</v>
      </c>
      <c r="DH77" s="48"/>
      <c r="DI77" s="49">
        <f t="shared" ref="DI77:DJ77" si="928">DI78+DI79+DI80</f>
        <v>0</v>
      </c>
      <c r="DJ77" s="49">
        <f t="shared" si="928"/>
        <v>0</v>
      </c>
      <c r="DK77" s="48"/>
      <c r="DL77" s="49">
        <f t="shared" ref="DL77:DM77" si="929">DL78+DL79+DL80</f>
        <v>0</v>
      </c>
      <c r="DM77" s="49">
        <f t="shared" si="929"/>
        <v>0</v>
      </c>
      <c r="DN77" s="48"/>
      <c r="DO77" s="49">
        <f t="shared" ref="DO77:DP77" si="930">DO78+DO79+DO80</f>
        <v>0</v>
      </c>
      <c r="DP77" s="49">
        <f t="shared" si="930"/>
        <v>0</v>
      </c>
      <c r="DQ77" s="48"/>
      <c r="DR77" s="49">
        <f t="shared" ref="DR77:DS77" si="931">DR78+DR79+DR80</f>
        <v>0</v>
      </c>
      <c r="DS77" s="49">
        <f t="shared" si="931"/>
        <v>0</v>
      </c>
      <c r="DT77" s="48"/>
      <c r="DU77" s="49">
        <f t="shared" ref="DU77:DV77" si="932">DU78+DU79+DU80</f>
        <v>0</v>
      </c>
      <c r="DV77" s="49">
        <f t="shared" si="932"/>
        <v>0</v>
      </c>
      <c r="DW77" s="48"/>
      <c r="DX77" s="49">
        <f t="shared" ref="DX77:DY77" si="933">DX78+DX79+DX80</f>
        <v>562.79200000000003</v>
      </c>
      <c r="DY77" s="49">
        <f t="shared" si="933"/>
        <v>0</v>
      </c>
      <c r="DZ77" s="48"/>
      <c r="EA77" s="49">
        <f t="shared" ref="EA77:EB77" si="934">EA78+EA79+EA80</f>
        <v>0</v>
      </c>
      <c r="EB77" s="49">
        <f t="shared" si="934"/>
        <v>0</v>
      </c>
      <c r="EC77" s="48"/>
      <c r="ED77" s="49">
        <f t="shared" ref="ED77:EE77" si="935">ED78+ED79+ED80</f>
        <v>0</v>
      </c>
      <c r="EE77" s="49">
        <f t="shared" si="935"/>
        <v>0</v>
      </c>
      <c r="EF77" s="48"/>
      <c r="EG77" s="49">
        <f t="shared" ref="EG77:EH77" si="936">EG78+EG79+EG80</f>
        <v>100</v>
      </c>
      <c r="EH77" s="49">
        <f t="shared" si="936"/>
        <v>100</v>
      </c>
      <c r="EI77" s="48">
        <f t="shared" ref="EI77:EI78" si="937">EH77/EG77*100</f>
        <v>100</v>
      </c>
      <c r="EJ77" s="49">
        <f t="shared" ref="EJ77:EK77" si="938">EJ78+EJ79+EJ80</f>
        <v>0</v>
      </c>
      <c r="EK77" s="49">
        <f t="shared" si="938"/>
        <v>0</v>
      </c>
      <c r="EL77" s="48"/>
      <c r="EM77" s="49">
        <f t="shared" ref="EM77:EN77" si="939">EM78+EM79+EM80</f>
        <v>0</v>
      </c>
      <c r="EN77" s="49">
        <f t="shared" si="939"/>
        <v>0</v>
      </c>
      <c r="EO77" s="48"/>
      <c r="EP77" s="49">
        <f t="shared" ref="EP77:EQ77" si="940">EP78+EP79+EP80</f>
        <v>0</v>
      </c>
      <c r="EQ77" s="49">
        <f t="shared" si="940"/>
        <v>0</v>
      </c>
      <c r="ER77" s="48"/>
      <c r="ES77" s="49">
        <f t="shared" ref="ES77:ET77" si="941">ES78+ES79+ES80</f>
        <v>0</v>
      </c>
      <c r="ET77" s="49">
        <f t="shared" si="941"/>
        <v>0</v>
      </c>
      <c r="EU77" s="48"/>
      <c r="EV77" s="49">
        <f t="shared" ref="EV77:EW77" si="942">EV78+EV79+EV80</f>
        <v>0</v>
      </c>
      <c r="EW77" s="49">
        <f t="shared" si="942"/>
        <v>0</v>
      </c>
      <c r="EX77" s="48"/>
      <c r="EY77" s="49">
        <f t="shared" ref="EY77:EZ77" si="943">EY78+EY79+EY80</f>
        <v>0</v>
      </c>
      <c r="EZ77" s="49">
        <f t="shared" si="943"/>
        <v>0</v>
      </c>
      <c r="FA77" s="48"/>
      <c r="FB77" s="49">
        <f t="shared" ref="FB77:FC77" si="944">FB78+FB79+FB80</f>
        <v>0</v>
      </c>
      <c r="FC77" s="49">
        <f t="shared" si="944"/>
        <v>0</v>
      </c>
      <c r="FD77" s="48"/>
      <c r="FE77" s="49">
        <f t="shared" ref="FE77:FF77" si="945">FE78+FE79+FE80</f>
        <v>0</v>
      </c>
      <c r="FF77" s="49">
        <f t="shared" si="945"/>
        <v>0</v>
      </c>
      <c r="FG77" s="48"/>
      <c r="FH77" s="49">
        <f t="shared" ref="FH77:FI77" si="946">FH78+FH79+FH80</f>
        <v>0</v>
      </c>
      <c r="FI77" s="49">
        <f t="shared" si="946"/>
        <v>0</v>
      </c>
      <c r="FJ77" s="48"/>
      <c r="FK77" s="49"/>
      <c r="FL77" s="49"/>
      <c r="FM77" s="48"/>
      <c r="FN77" s="49">
        <f t="shared" ref="FN77:FO77" si="947">FN78+FN79+FN80</f>
        <v>7000</v>
      </c>
      <c r="FO77" s="49">
        <f t="shared" si="947"/>
        <v>0</v>
      </c>
      <c r="FP77" s="48"/>
      <c r="FQ77" s="49"/>
      <c r="FR77" s="49"/>
      <c r="FS77" s="48"/>
      <c r="FT77" s="49"/>
      <c r="FU77" s="49"/>
      <c r="FV77" s="48"/>
      <c r="FW77" s="49">
        <f t="shared" ref="FW77:FX77" si="948">FW78+FW79+FW80</f>
        <v>158.6</v>
      </c>
      <c r="FX77" s="49">
        <f t="shared" si="948"/>
        <v>0</v>
      </c>
      <c r="FY77" s="48"/>
      <c r="FZ77" s="49"/>
      <c r="GA77" s="49"/>
      <c r="GB77" s="48"/>
      <c r="GC77" s="49"/>
      <c r="GD77" s="49"/>
      <c r="GE77" s="48"/>
      <c r="GF77" s="49">
        <f>SUM(GF78:GF80)</f>
        <v>4547.2110000000002</v>
      </c>
      <c r="GG77" s="49">
        <f>SUM(GG78:GG80)</f>
        <v>4547.2110000000002</v>
      </c>
      <c r="GH77" s="48">
        <f t="shared" ref="GH77:GH95" si="949">GG77/GF77*100</f>
        <v>100</v>
      </c>
      <c r="GI77" s="49"/>
      <c r="GJ77" s="49"/>
      <c r="GK77" s="48"/>
      <c r="GL77" s="49"/>
      <c r="GM77" s="49"/>
      <c r="GN77" s="48"/>
    </row>
    <row r="78" spans="1:196" ht="31.5" x14ac:dyDescent="0.25">
      <c r="A78" s="25" t="s">
        <v>262</v>
      </c>
      <c r="B78" s="50">
        <f t="shared" si="887"/>
        <v>20395.602999999999</v>
      </c>
      <c r="C78" s="50">
        <f t="shared" si="888"/>
        <v>15791.677739999999</v>
      </c>
      <c r="D78" s="46">
        <f t="shared" si="34"/>
        <v>77.426873527593173</v>
      </c>
      <c r="E78" s="46"/>
      <c r="F78" s="46"/>
      <c r="G78" s="46"/>
      <c r="H78" s="46"/>
      <c r="I78" s="46"/>
      <c r="J78" s="46"/>
      <c r="K78" s="46">
        <v>683.2</v>
      </c>
      <c r="L78" s="46">
        <v>683.2</v>
      </c>
      <c r="M78" s="42">
        <f t="shared" si="216"/>
        <v>100</v>
      </c>
      <c r="N78" s="46">
        <v>956</v>
      </c>
      <c r="O78" s="46">
        <v>572.48</v>
      </c>
      <c r="P78" s="42">
        <f t="shared" si="94"/>
        <v>59.88284518828452</v>
      </c>
      <c r="Q78" s="204">
        <v>3622</v>
      </c>
      <c r="R78" s="204">
        <v>1943.4</v>
      </c>
      <c r="S78" s="42">
        <f t="shared" si="894"/>
        <v>53.655438983986748</v>
      </c>
      <c r="T78" s="203">
        <v>1215</v>
      </c>
      <c r="U78" s="203">
        <v>927.45</v>
      </c>
      <c r="V78" s="42">
        <f t="shared" si="897"/>
        <v>76.333333333333343</v>
      </c>
      <c r="W78" s="203"/>
      <c r="X78" s="203"/>
      <c r="Y78" s="42"/>
      <c r="Z78" s="46"/>
      <c r="AA78" s="46"/>
      <c r="AB78" s="42"/>
      <c r="AC78" s="46"/>
      <c r="AD78" s="46"/>
      <c r="AE78" s="42"/>
      <c r="AF78" s="46"/>
      <c r="AG78" s="46"/>
      <c r="AH78" s="42"/>
      <c r="AI78" s="203">
        <v>2000</v>
      </c>
      <c r="AJ78" s="203">
        <v>2000</v>
      </c>
      <c r="AK78" s="42">
        <f t="shared" si="903"/>
        <v>100</v>
      </c>
      <c r="AL78" s="203"/>
      <c r="AM78" s="203"/>
      <c r="AN78" s="42"/>
      <c r="AO78" s="203"/>
      <c r="AP78" s="203"/>
      <c r="AQ78" s="42"/>
      <c r="AR78" s="203"/>
      <c r="AS78" s="295"/>
      <c r="AT78" s="42"/>
      <c r="AU78" s="203"/>
      <c r="AV78" s="203"/>
      <c r="AW78" s="42"/>
      <c r="AX78" s="203">
        <v>100</v>
      </c>
      <c r="AY78" s="203">
        <v>100</v>
      </c>
      <c r="AZ78" s="203">
        <f t="shared" si="909"/>
        <v>100</v>
      </c>
      <c r="BA78" s="203"/>
      <c r="BB78" s="203"/>
      <c r="BC78" s="42"/>
      <c r="BD78" s="203"/>
      <c r="BE78" s="203"/>
      <c r="BF78" s="42"/>
      <c r="BG78" s="203"/>
      <c r="BH78" s="203"/>
      <c r="BI78" s="42"/>
      <c r="BJ78" s="203">
        <v>4598.3</v>
      </c>
      <c r="BK78" s="203">
        <v>3065.5333599999999</v>
      </c>
      <c r="BL78" s="42">
        <f t="shared" si="911"/>
        <v>66.666667246591132</v>
      </c>
      <c r="BM78" s="203"/>
      <c r="BN78" s="203"/>
      <c r="BO78" s="42"/>
      <c r="BP78" s="203"/>
      <c r="BQ78" s="203"/>
      <c r="BR78" s="42"/>
      <c r="BS78" s="203"/>
      <c r="BT78" s="203"/>
      <c r="BU78" s="42"/>
      <c r="BV78" s="203"/>
      <c r="BW78" s="203"/>
      <c r="BX78" s="42"/>
      <c r="BY78" s="203"/>
      <c r="BZ78" s="203"/>
      <c r="CA78" s="42"/>
      <c r="CB78" s="203">
        <v>1852.5</v>
      </c>
      <c r="CC78" s="203">
        <v>1852.40338</v>
      </c>
      <c r="CD78" s="42">
        <f t="shared" si="917"/>
        <v>99.994784345479076</v>
      </c>
      <c r="CE78" s="203"/>
      <c r="CF78" s="203"/>
      <c r="CG78" s="42"/>
      <c r="CH78" s="203"/>
      <c r="CI78" s="203"/>
      <c r="CJ78" s="42"/>
      <c r="CK78" s="203"/>
      <c r="CL78" s="203"/>
      <c r="CM78" s="42"/>
      <c r="CN78" s="203"/>
      <c r="CO78" s="203"/>
      <c r="CP78" s="42"/>
      <c r="CQ78" s="203"/>
      <c r="CR78" s="203"/>
      <c r="CS78" s="42"/>
      <c r="CT78" s="203"/>
      <c r="CU78" s="203"/>
      <c r="CV78" s="42"/>
      <c r="CW78" s="203"/>
      <c r="CX78" s="203"/>
      <c r="CY78" s="203"/>
      <c r="CZ78" s="203"/>
      <c r="DA78" s="203"/>
      <c r="DB78" s="42"/>
      <c r="DC78" s="203"/>
      <c r="DD78" s="203"/>
      <c r="DE78" s="42"/>
      <c r="DF78" s="203"/>
      <c r="DG78" s="203"/>
      <c r="DH78" s="42"/>
      <c r="DI78" s="203"/>
      <c r="DJ78" s="203"/>
      <c r="DK78" s="42"/>
      <c r="DL78" s="203"/>
      <c r="DM78" s="203"/>
      <c r="DN78" s="42"/>
      <c r="DO78" s="203"/>
      <c r="DP78" s="203"/>
      <c r="DQ78" s="42"/>
      <c r="DR78" s="203"/>
      <c r="DS78" s="203"/>
      <c r="DT78" s="42"/>
      <c r="DU78" s="203"/>
      <c r="DV78" s="203"/>
      <c r="DW78" s="42"/>
      <c r="DX78" s="203">
        <v>562.79200000000003</v>
      </c>
      <c r="DY78" s="203"/>
      <c r="DZ78" s="42"/>
      <c r="EA78" s="203"/>
      <c r="EB78" s="203"/>
      <c r="EC78" s="42"/>
      <c r="ED78" s="203"/>
      <c r="EE78" s="203"/>
      <c r="EF78" s="42"/>
      <c r="EG78" s="203">
        <v>100</v>
      </c>
      <c r="EH78" s="203">
        <v>100</v>
      </c>
      <c r="EI78" s="42">
        <f t="shared" si="937"/>
        <v>100</v>
      </c>
      <c r="EJ78" s="203"/>
      <c r="EK78" s="203"/>
      <c r="EL78" s="42"/>
      <c r="EM78" s="203"/>
      <c r="EN78" s="203"/>
      <c r="EO78" s="42"/>
      <c r="EP78" s="203"/>
      <c r="EQ78" s="203"/>
      <c r="ER78" s="42"/>
      <c r="ES78" s="203"/>
      <c r="ET78" s="203"/>
      <c r="EU78" s="42"/>
      <c r="EV78" s="203"/>
      <c r="EW78" s="203"/>
      <c r="EX78" s="42"/>
      <c r="EY78" s="203"/>
      <c r="EZ78" s="203"/>
      <c r="FA78" s="42"/>
      <c r="FB78" s="203"/>
      <c r="FC78" s="203"/>
      <c r="FD78" s="42"/>
      <c r="FE78" s="203"/>
      <c r="FF78" s="203"/>
      <c r="FG78" s="42"/>
      <c r="FH78" s="203"/>
      <c r="FI78" s="203"/>
      <c r="FJ78" s="42"/>
      <c r="FK78" s="203"/>
      <c r="FL78" s="203"/>
      <c r="FM78" s="42"/>
      <c r="FN78" s="203"/>
      <c r="FO78" s="203"/>
      <c r="FP78" s="42"/>
      <c r="FQ78" s="203"/>
      <c r="FR78" s="203"/>
      <c r="FS78" s="42"/>
      <c r="FT78" s="203"/>
      <c r="FU78" s="203"/>
      <c r="FV78" s="42"/>
      <c r="FW78" s="203">
        <v>158.6</v>
      </c>
      <c r="FX78" s="203"/>
      <c r="FY78" s="42"/>
      <c r="FZ78" s="203"/>
      <c r="GA78" s="203"/>
      <c r="GB78" s="42"/>
      <c r="GC78" s="203"/>
      <c r="GD78" s="203"/>
      <c r="GE78" s="42"/>
      <c r="GF78" s="203">
        <v>4547.2110000000002</v>
      </c>
      <c r="GG78" s="203">
        <v>4547.2110000000002</v>
      </c>
      <c r="GH78" s="42">
        <f t="shared" si="949"/>
        <v>100</v>
      </c>
      <c r="GI78" s="203"/>
      <c r="GJ78" s="203"/>
      <c r="GK78" s="42"/>
      <c r="GL78" s="203"/>
      <c r="GM78" s="203"/>
      <c r="GN78" s="42"/>
    </row>
    <row r="79" spans="1:196" ht="15.75" x14ac:dyDescent="0.25">
      <c r="A79" s="25" t="s">
        <v>260</v>
      </c>
      <c r="B79" s="50">
        <f t="shared" si="887"/>
        <v>93117.5</v>
      </c>
      <c r="C79" s="50">
        <f t="shared" si="888"/>
        <v>85658</v>
      </c>
      <c r="D79" s="46">
        <f t="shared" si="34"/>
        <v>91.989153488871594</v>
      </c>
      <c r="E79" s="50"/>
      <c r="F79" s="50"/>
      <c r="G79" s="46"/>
      <c r="H79" s="46">
        <v>85000</v>
      </c>
      <c r="I79" s="46">
        <v>85000</v>
      </c>
      <c r="J79" s="46">
        <f>I79/H79*100</f>
        <v>100</v>
      </c>
      <c r="K79" s="144"/>
      <c r="L79" s="144"/>
      <c r="M79" s="144"/>
      <c r="N79" s="144"/>
      <c r="O79" s="144"/>
      <c r="P79" s="42"/>
      <c r="Q79" s="141"/>
      <c r="R79" s="141"/>
      <c r="S79" s="42"/>
      <c r="T79" s="141"/>
      <c r="U79" s="141"/>
      <c r="V79" s="42"/>
      <c r="W79" s="141"/>
      <c r="X79" s="141"/>
      <c r="Y79" s="42"/>
      <c r="Z79" s="144"/>
      <c r="AA79" s="144"/>
      <c r="AB79" s="144"/>
      <c r="AC79" s="144"/>
      <c r="AD79" s="144"/>
      <c r="AE79" s="144"/>
      <c r="AF79" s="144"/>
      <c r="AG79" s="144"/>
      <c r="AH79" s="144"/>
      <c r="AI79" s="141"/>
      <c r="AJ79" s="141"/>
      <c r="AK79" s="42"/>
      <c r="AL79" s="141"/>
      <c r="AM79" s="141"/>
      <c r="AN79" s="42"/>
      <c r="AO79" s="141"/>
      <c r="AP79" s="141"/>
      <c r="AQ79" s="42"/>
      <c r="AR79" s="141"/>
      <c r="AS79" s="141"/>
      <c r="AT79" s="42"/>
      <c r="AU79" s="141"/>
      <c r="AV79" s="141"/>
      <c r="AW79" s="42"/>
      <c r="AX79" s="141"/>
      <c r="AY79" s="141"/>
      <c r="AZ79" s="203"/>
      <c r="BA79" s="141"/>
      <c r="BB79" s="141"/>
      <c r="BC79" s="42"/>
      <c r="BD79" s="141"/>
      <c r="BE79" s="141"/>
      <c r="BF79" s="42"/>
      <c r="BG79" s="141"/>
      <c r="BH79" s="141"/>
      <c r="BI79" s="42"/>
      <c r="BJ79" s="141"/>
      <c r="BK79" s="141"/>
      <c r="BL79" s="42"/>
      <c r="BM79" s="141"/>
      <c r="BN79" s="141"/>
      <c r="BO79" s="42"/>
      <c r="BP79" s="141"/>
      <c r="BQ79" s="141"/>
      <c r="BR79" s="42"/>
      <c r="BS79" s="141"/>
      <c r="BT79" s="141"/>
      <c r="BU79" s="42"/>
      <c r="BV79" s="141"/>
      <c r="BW79" s="141"/>
      <c r="BX79" s="42"/>
      <c r="BY79" s="141"/>
      <c r="BZ79" s="141"/>
      <c r="CA79" s="42"/>
      <c r="CB79" s="203">
        <v>1117.5</v>
      </c>
      <c r="CC79" s="141">
        <v>658</v>
      </c>
      <c r="CD79" s="42">
        <f t="shared" si="917"/>
        <v>58.881431767337808</v>
      </c>
      <c r="CE79" s="203"/>
      <c r="CF79" s="141"/>
      <c r="CG79" s="42"/>
      <c r="CH79" s="203"/>
      <c r="CI79" s="141"/>
      <c r="CJ79" s="42"/>
      <c r="CK79" s="203"/>
      <c r="CL79" s="141"/>
      <c r="CM79" s="42"/>
      <c r="CN79" s="203"/>
      <c r="CO79" s="141"/>
      <c r="CP79" s="42"/>
      <c r="CQ79" s="203"/>
      <c r="CR79" s="141"/>
      <c r="CS79" s="42"/>
      <c r="CT79" s="203"/>
      <c r="CU79" s="141"/>
      <c r="CV79" s="42"/>
      <c r="CW79" s="141"/>
      <c r="CX79" s="141"/>
      <c r="CY79" s="203"/>
      <c r="CZ79" s="203"/>
      <c r="DA79" s="141"/>
      <c r="DB79" s="42"/>
      <c r="DC79" s="203"/>
      <c r="DD79" s="141"/>
      <c r="DE79" s="42"/>
      <c r="DF79" s="203"/>
      <c r="DG79" s="141"/>
      <c r="DH79" s="42"/>
      <c r="DI79" s="203"/>
      <c r="DJ79" s="141"/>
      <c r="DK79" s="42"/>
      <c r="DL79" s="141"/>
      <c r="DM79" s="141"/>
      <c r="DN79" s="42"/>
      <c r="DO79" s="203"/>
      <c r="DP79" s="141"/>
      <c r="DQ79" s="42"/>
      <c r="DR79" s="203"/>
      <c r="DS79" s="141"/>
      <c r="DT79" s="42"/>
      <c r="DU79" s="203"/>
      <c r="DV79" s="141"/>
      <c r="DW79" s="42"/>
      <c r="DX79" s="203"/>
      <c r="DY79" s="141"/>
      <c r="DZ79" s="42"/>
      <c r="EA79" s="203"/>
      <c r="EB79" s="141"/>
      <c r="EC79" s="42"/>
      <c r="ED79" s="203"/>
      <c r="EE79" s="141"/>
      <c r="EF79" s="42"/>
      <c r="EG79" s="203"/>
      <c r="EH79" s="141"/>
      <c r="EI79" s="42"/>
      <c r="EJ79" s="203"/>
      <c r="EK79" s="141"/>
      <c r="EL79" s="42"/>
      <c r="EM79" s="203"/>
      <c r="EN79" s="141"/>
      <c r="EO79" s="42"/>
      <c r="EP79" s="203"/>
      <c r="EQ79" s="141"/>
      <c r="ER79" s="42"/>
      <c r="ES79" s="203"/>
      <c r="ET79" s="141"/>
      <c r="EU79" s="42"/>
      <c r="EV79" s="203"/>
      <c r="EW79" s="141"/>
      <c r="EX79" s="42"/>
      <c r="EY79" s="203"/>
      <c r="EZ79" s="141"/>
      <c r="FA79" s="42"/>
      <c r="FB79" s="203"/>
      <c r="FC79" s="141"/>
      <c r="FD79" s="42"/>
      <c r="FE79" s="203"/>
      <c r="FF79" s="141"/>
      <c r="FG79" s="42"/>
      <c r="FH79" s="203"/>
      <c r="FI79" s="141"/>
      <c r="FJ79" s="42"/>
      <c r="FK79" s="203"/>
      <c r="FL79" s="141"/>
      <c r="FM79" s="42"/>
      <c r="FN79" s="203">
        <v>7000</v>
      </c>
      <c r="FO79" s="141"/>
      <c r="FP79" s="42"/>
      <c r="FQ79" s="203"/>
      <c r="FR79" s="141"/>
      <c r="FS79" s="42"/>
      <c r="FT79" s="203"/>
      <c r="FU79" s="141"/>
      <c r="FV79" s="42"/>
      <c r="FW79" s="203"/>
      <c r="FX79" s="141"/>
      <c r="FY79" s="42"/>
      <c r="FZ79" s="203"/>
      <c r="GA79" s="141"/>
      <c r="GB79" s="42"/>
      <c r="GC79" s="203"/>
      <c r="GD79" s="141"/>
      <c r="GE79" s="42"/>
      <c r="GF79" s="203"/>
      <c r="GG79" s="141"/>
      <c r="GH79" s="42"/>
      <c r="GI79" s="203"/>
      <c r="GJ79" s="141"/>
      <c r="GK79" s="42"/>
      <c r="GL79" s="203"/>
      <c r="GM79" s="141"/>
      <c r="GN79" s="42"/>
    </row>
    <row r="80" spans="1:196" ht="15.75" x14ac:dyDescent="0.25">
      <c r="A80" s="25" t="s">
        <v>261</v>
      </c>
      <c r="B80" s="50">
        <f t="shared" si="887"/>
        <v>340</v>
      </c>
      <c r="C80" s="50">
        <f t="shared" si="888"/>
        <v>339.97639000000004</v>
      </c>
      <c r="D80" s="50"/>
      <c r="E80" s="50"/>
      <c r="F80" s="50"/>
      <c r="G80" s="46"/>
      <c r="H80" s="144"/>
      <c r="I80" s="144"/>
      <c r="J80" s="46"/>
      <c r="K80" s="144"/>
      <c r="L80" s="144"/>
      <c r="M80" s="144"/>
      <c r="N80" s="144"/>
      <c r="O80" s="144"/>
      <c r="P80" s="42"/>
      <c r="Q80" s="141"/>
      <c r="R80" s="141"/>
      <c r="S80" s="42"/>
      <c r="T80" s="141"/>
      <c r="U80" s="141"/>
      <c r="V80" s="42"/>
      <c r="W80" s="141"/>
      <c r="X80" s="141"/>
      <c r="Y80" s="42"/>
      <c r="Z80" s="144"/>
      <c r="AA80" s="144"/>
      <c r="AB80" s="144"/>
      <c r="AC80" s="144"/>
      <c r="AD80" s="144"/>
      <c r="AE80" s="144"/>
      <c r="AF80" s="144"/>
      <c r="AG80" s="144"/>
      <c r="AH80" s="144"/>
      <c r="AI80" s="141"/>
      <c r="AJ80" s="141"/>
      <c r="AK80" s="42"/>
      <c r="AL80" s="141"/>
      <c r="AM80" s="141"/>
      <c r="AN80" s="42"/>
      <c r="AO80" s="141"/>
      <c r="AP80" s="141"/>
      <c r="AQ80" s="42"/>
      <c r="AR80" s="141"/>
      <c r="AS80" s="141"/>
      <c r="AT80" s="42"/>
      <c r="AU80" s="141"/>
      <c r="AV80" s="141"/>
      <c r="AW80" s="42"/>
      <c r="AX80" s="141"/>
      <c r="AY80" s="141"/>
      <c r="AZ80" s="203"/>
      <c r="BA80" s="141"/>
      <c r="BB80" s="141"/>
      <c r="BC80" s="42"/>
      <c r="BD80" s="141"/>
      <c r="BE80" s="141"/>
      <c r="BF80" s="42"/>
      <c r="BG80" s="141"/>
      <c r="BH80" s="141"/>
      <c r="BI80" s="42"/>
      <c r="BJ80" s="141"/>
      <c r="BK80" s="141"/>
      <c r="BL80" s="42"/>
      <c r="BM80" s="141"/>
      <c r="BN80" s="141"/>
      <c r="BO80" s="42"/>
      <c r="BP80" s="141"/>
      <c r="BQ80" s="141"/>
      <c r="BR80" s="42"/>
      <c r="BS80" s="141"/>
      <c r="BT80" s="141"/>
      <c r="BU80" s="42"/>
      <c r="BV80" s="141"/>
      <c r="BW80" s="141"/>
      <c r="BX80" s="42"/>
      <c r="BY80" s="141"/>
      <c r="BZ80" s="141"/>
      <c r="CA80" s="42"/>
      <c r="CB80" s="203">
        <v>340</v>
      </c>
      <c r="CC80" s="203">
        <v>339.97639000000004</v>
      </c>
      <c r="CD80" s="42">
        <f t="shared" si="917"/>
        <v>99.993055882352948</v>
      </c>
      <c r="CE80" s="203"/>
      <c r="CF80" s="141"/>
      <c r="CG80" s="42"/>
      <c r="CH80" s="203"/>
      <c r="CI80" s="141"/>
      <c r="CJ80" s="42"/>
      <c r="CK80" s="203"/>
      <c r="CL80" s="141"/>
      <c r="CM80" s="42"/>
      <c r="CN80" s="203"/>
      <c r="CO80" s="141"/>
      <c r="CP80" s="42"/>
      <c r="CQ80" s="203"/>
      <c r="CR80" s="141"/>
      <c r="CS80" s="42"/>
      <c r="CT80" s="203"/>
      <c r="CU80" s="203"/>
      <c r="CV80" s="42"/>
      <c r="CW80" s="141"/>
      <c r="CX80" s="141"/>
      <c r="CY80" s="203"/>
      <c r="CZ80" s="203"/>
      <c r="DA80" s="141"/>
      <c r="DB80" s="42"/>
      <c r="DC80" s="203"/>
      <c r="DD80" s="203"/>
      <c r="DE80" s="42"/>
      <c r="DF80" s="203"/>
      <c r="DG80" s="141"/>
      <c r="DH80" s="42"/>
      <c r="DI80" s="203"/>
      <c r="DJ80" s="203"/>
      <c r="DK80" s="42"/>
      <c r="DL80" s="141"/>
      <c r="DM80" s="141"/>
      <c r="DN80" s="42"/>
      <c r="DO80" s="203"/>
      <c r="DP80" s="203"/>
      <c r="DQ80" s="42"/>
      <c r="DR80" s="203"/>
      <c r="DS80" s="203"/>
      <c r="DT80" s="42"/>
      <c r="DU80" s="203"/>
      <c r="DV80" s="203"/>
      <c r="DW80" s="42"/>
      <c r="DX80" s="203"/>
      <c r="DY80" s="203"/>
      <c r="DZ80" s="42"/>
      <c r="EA80" s="203"/>
      <c r="EB80" s="203"/>
      <c r="EC80" s="42"/>
      <c r="ED80" s="203"/>
      <c r="EE80" s="203"/>
      <c r="EF80" s="42"/>
      <c r="EG80" s="203"/>
      <c r="EH80" s="203"/>
      <c r="EI80" s="42"/>
      <c r="EJ80" s="203"/>
      <c r="EK80" s="203"/>
      <c r="EL80" s="42"/>
      <c r="EM80" s="203"/>
      <c r="EN80" s="203"/>
      <c r="EO80" s="42"/>
      <c r="EP80" s="203"/>
      <c r="EQ80" s="203"/>
      <c r="ER80" s="42"/>
      <c r="ES80" s="203"/>
      <c r="ET80" s="203"/>
      <c r="EU80" s="42"/>
      <c r="EV80" s="203"/>
      <c r="EW80" s="203"/>
      <c r="EX80" s="42"/>
      <c r="EY80" s="203"/>
      <c r="EZ80" s="203"/>
      <c r="FA80" s="42"/>
      <c r="FB80" s="203"/>
      <c r="FC80" s="141"/>
      <c r="FD80" s="42"/>
      <c r="FE80" s="203"/>
      <c r="FF80" s="203"/>
      <c r="FG80" s="42"/>
      <c r="FH80" s="203"/>
      <c r="FI80" s="203"/>
      <c r="FJ80" s="42"/>
      <c r="FK80" s="203"/>
      <c r="FL80" s="203"/>
      <c r="FM80" s="42"/>
      <c r="FN80" s="203"/>
      <c r="FO80" s="203"/>
      <c r="FP80" s="42"/>
      <c r="FQ80" s="203"/>
      <c r="FR80" s="203"/>
      <c r="FS80" s="42"/>
      <c r="FT80" s="203"/>
      <c r="FU80" s="203"/>
      <c r="FV80" s="42"/>
      <c r="FW80" s="203"/>
      <c r="FX80" s="203"/>
      <c r="FY80" s="42"/>
      <c r="FZ80" s="203"/>
      <c r="GA80" s="203"/>
      <c r="GB80" s="42"/>
      <c r="GC80" s="203"/>
      <c r="GD80" s="203"/>
      <c r="GE80" s="42"/>
      <c r="GF80" s="203"/>
      <c r="GG80" s="203"/>
      <c r="GH80" s="42"/>
      <c r="GI80" s="203"/>
      <c r="GJ80" s="203"/>
      <c r="GK80" s="42"/>
      <c r="GL80" s="203"/>
      <c r="GM80" s="203"/>
      <c r="GN80" s="42"/>
    </row>
    <row r="81" spans="1:196" s="52" customFormat="1" ht="31.5" x14ac:dyDescent="0.25">
      <c r="A81" s="195" t="s">
        <v>294</v>
      </c>
      <c r="B81" s="134">
        <f t="shared" si="887"/>
        <v>40703.332000000002</v>
      </c>
      <c r="C81" s="134">
        <f t="shared" si="888"/>
        <v>23002.818879999999</v>
      </c>
      <c r="D81" s="49">
        <f t="shared" si="34"/>
        <v>56.513355909044492</v>
      </c>
      <c r="E81" s="49">
        <f t="shared" ref="E81:AD81" si="950">E82+E83</f>
        <v>15000</v>
      </c>
      <c r="F81" s="49">
        <f t="shared" ref="F81" si="951">F82+F83</f>
        <v>9521.5178400000004</v>
      </c>
      <c r="G81" s="49">
        <f>F81/E81*100</f>
        <v>63.476785600000007</v>
      </c>
      <c r="H81" s="49">
        <f t="shared" si="950"/>
        <v>0</v>
      </c>
      <c r="I81" s="49">
        <f t="shared" si="950"/>
        <v>0</v>
      </c>
      <c r="J81" s="49"/>
      <c r="K81" s="49">
        <f t="shared" si="950"/>
        <v>893.5</v>
      </c>
      <c r="L81" s="49">
        <f t="shared" ref="L81" si="952">L82+L83</f>
        <v>893.5</v>
      </c>
      <c r="M81" s="48">
        <f t="shared" si="216"/>
        <v>100</v>
      </c>
      <c r="N81" s="49">
        <f t="shared" si="950"/>
        <v>1309</v>
      </c>
      <c r="O81" s="49">
        <f t="shared" si="950"/>
        <v>1191.19</v>
      </c>
      <c r="P81" s="48">
        <f t="shared" ref="P81:P151" si="953">O81/N81*100</f>
        <v>91</v>
      </c>
      <c r="Q81" s="49">
        <f t="shared" ref="Q81:R81" si="954">Q82+Q83</f>
        <v>3196</v>
      </c>
      <c r="R81" s="49">
        <f t="shared" si="954"/>
        <v>2908.4</v>
      </c>
      <c r="S81" s="48">
        <f t="shared" ref="S81:S82" si="955">R81/Q81*100</f>
        <v>91.001251564455572</v>
      </c>
      <c r="T81" s="49">
        <f t="shared" ref="T81" si="956">T82+T83</f>
        <v>621</v>
      </c>
      <c r="U81" s="49">
        <f t="shared" ref="U81" si="957">U82+U83</f>
        <v>465.5</v>
      </c>
      <c r="V81" s="48">
        <f t="shared" ref="V81:V82" si="958">U81/T81*100</f>
        <v>74.9597423510467</v>
      </c>
      <c r="W81" s="49">
        <f t="shared" ref="W81" si="959">W82+W83</f>
        <v>0</v>
      </c>
      <c r="X81" s="49">
        <f t="shared" ref="X81" si="960">X82+X83</f>
        <v>0</v>
      </c>
      <c r="Y81" s="48"/>
      <c r="Z81" s="49">
        <f t="shared" si="950"/>
        <v>0</v>
      </c>
      <c r="AA81" s="49">
        <f t="shared" ref="AA81" si="961">AA82+AA83</f>
        <v>0</v>
      </c>
      <c r="AB81" s="49">
        <f t="shared" si="950"/>
        <v>0</v>
      </c>
      <c r="AC81" s="49">
        <f t="shared" si="950"/>
        <v>0</v>
      </c>
      <c r="AD81" s="49">
        <f t="shared" si="950"/>
        <v>0</v>
      </c>
      <c r="AE81" s="49">
        <f t="shared" ref="AE81:AG81" si="962">AE82+AE83</f>
        <v>0</v>
      </c>
      <c r="AF81" s="49">
        <f t="shared" si="962"/>
        <v>0</v>
      </c>
      <c r="AG81" s="49">
        <f t="shared" si="962"/>
        <v>0</v>
      </c>
      <c r="AH81" s="48"/>
      <c r="AI81" s="49">
        <f t="shared" ref="AI81:AJ81" si="963">AI82+AI83</f>
        <v>2000</v>
      </c>
      <c r="AJ81" s="49">
        <f t="shared" si="963"/>
        <v>2000</v>
      </c>
      <c r="AK81" s="48">
        <f t="shared" ref="AK81:AK82" si="964">AJ81/AI81*100</f>
        <v>100</v>
      </c>
      <c r="AL81" s="49">
        <f t="shared" ref="AL81:AM81" si="965">AL82+AL83</f>
        <v>0</v>
      </c>
      <c r="AM81" s="49">
        <f t="shared" si="965"/>
        <v>0</v>
      </c>
      <c r="AN81" s="48"/>
      <c r="AO81" s="49">
        <f t="shared" ref="AO81:AP81" si="966">AO82+AO83</f>
        <v>0</v>
      </c>
      <c r="AP81" s="49">
        <f t="shared" si="966"/>
        <v>0</v>
      </c>
      <c r="AQ81" s="48"/>
      <c r="AR81" s="49">
        <f t="shared" ref="AR81:AS81" si="967">AR82+AR83</f>
        <v>0</v>
      </c>
      <c r="AS81" s="49">
        <f t="shared" si="967"/>
        <v>0</v>
      </c>
      <c r="AT81" s="48"/>
      <c r="AU81" s="49">
        <f t="shared" ref="AU81:AV81" si="968">AU82+AU83</f>
        <v>0</v>
      </c>
      <c r="AV81" s="49">
        <f t="shared" si="968"/>
        <v>0</v>
      </c>
      <c r="AW81" s="48"/>
      <c r="AX81" s="49">
        <f t="shared" ref="AX81:AY81" si="969">AX82+AX83</f>
        <v>100</v>
      </c>
      <c r="AY81" s="49">
        <f t="shared" si="969"/>
        <v>100</v>
      </c>
      <c r="AZ81" s="293">
        <f t="shared" si="909"/>
        <v>100</v>
      </c>
      <c r="BA81" s="49"/>
      <c r="BB81" s="49"/>
      <c r="BC81" s="48"/>
      <c r="BD81" s="49"/>
      <c r="BE81" s="49"/>
      <c r="BF81" s="48"/>
      <c r="BG81" s="49"/>
      <c r="BH81" s="49"/>
      <c r="BI81" s="48"/>
      <c r="BJ81" s="49">
        <f t="shared" ref="BJ81:BK81" si="970">BJ82+BJ83</f>
        <v>3321</v>
      </c>
      <c r="BK81" s="49">
        <f t="shared" si="970"/>
        <v>2461.8828399999998</v>
      </c>
      <c r="BL81" s="48">
        <f>BK81/BJ81*100</f>
        <v>74.130769045468227</v>
      </c>
      <c r="BM81" s="49"/>
      <c r="BN81" s="49"/>
      <c r="BO81" s="48"/>
      <c r="BP81" s="49">
        <f t="shared" ref="BP81:BQ81" si="971">BP82+BP83</f>
        <v>0</v>
      </c>
      <c r="BQ81" s="49">
        <f t="shared" si="971"/>
        <v>0</v>
      </c>
      <c r="BR81" s="48"/>
      <c r="BS81" s="49">
        <f t="shared" ref="BS81:BT81" si="972">BS82+BS83</f>
        <v>0</v>
      </c>
      <c r="BT81" s="49">
        <f t="shared" si="972"/>
        <v>0</v>
      </c>
      <c r="BU81" s="48"/>
      <c r="BV81" s="49">
        <f t="shared" ref="BV81:BW81" si="973">BV82+BV83</f>
        <v>0</v>
      </c>
      <c r="BW81" s="49">
        <f t="shared" si="973"/>
        <v>0</v>
      </c>
      <c r="BX81" s="48"/>
      <c r="BY81" s="49">
        <f t="shared" ref="BY81:BZ81" si="974">BY82+BY83</f>
        <v>0</v>
      </c>
      <c r="BZ81" s="49">
        <f t="shared" si="974"/>
        <v>0</v>
      </c>
      <c r="CA81" s="48"/>
      <c r="CB81" s="49">
        <f t="shared" ref="CB81:CC81" si="975">CB82+CB83</f>
        <v>5335</v>
      </c>
      <c r="CC81" s="49">
        <f t="shared" si="975"/>
        <v>3200.8281999999999</v>
      </c>
      <c r="CD81" s="48">
        <f>CC81/CB81*100</f>
        <v>59.996779756326148</v>
      </c>
      <c r="CE81" s="49">
        <f t="shared" ref="CE81:CF81" si="976">CE82+CE83</f>
        <v>0</v>
      </c>
      <c r="CF81" s="49">
        <f t="shared" si="976"/>
        <v>0</v>
      </c>
      <c r="CG81" s="48"/>
      <c r="CH81" s="49">
        <f t="shared" ref="CH81:CI81" si="977">CH82+CH83</f>
        <v>3000</v>
      </c>
      <c r="CI81" s="49">
        <f t="shared" si="977"/>
        <v>0</v>
      </c>
      <c r="CJ81" s="48"/>
      <c r="CK81" s="49">
        <f t="shared" ref="CK81:CL81" si="978">CK82+CK83</f>
        <v>0</v>
      </c>
      <c r="CL81" s="49">
        <f t="shared" si="978"/>
        <v>0</v>
      </c>
      <c r="CM81" s="48"/>
      <c r="CN81" s="49">
        <f t="shared" ref="CN81:CO81" si="979">CN82+CN83</f>
        <v>0</v>
      </c>
      <c r="CO81" s="49">
        <f t="shared" si="979"/>
        <v>0</v>
      </c>
      <c r="CP81" s="48"/>
      <c r="CQ81" s="49">
        <f t="shared" ref="CQ81:CR81" si="980">CQ82+CQ83</f>
        <v>0</v>
      </c>
      <c r="CR81" s="49">
        <f t="shared" si="980"/>
        <v>0</v>
      </c>
      <c r="CS81" s="48"/>
      <c r="CT81" s="49">
        <f t="shared" ref="CT81:CU81" si="981">CT82+CT83</f>
        <v>0</v>
      </c>
      <c r="CU81" s="49">
        <f t="shared" si="981"/>
        <v>0</v>
      </c>
      <c r="CV81" s="48"/>
      <c r="CW81" s="49">
        <f t="shared" ref="CW81:CX81" si="982">CW82+CW83</f>
        <v>0</v>
      </c>
      <c r="CX81" s="49">
        <f t="shared" si="982"/>
        <v>0</v>
      </c>
      <c r="CY81" s="293"/>
      <c r="CZ81" s="49">
        <f t="shared" ref="CZ81:DA81" si="983">CZ82+CZ83</f>
        <v>0</v>
      </c>
      <c r="DA81" s="49">
        <f t="shared" si="983"/>
        <v>0</v>
      </c>
      <c r="DB81" s="48"/>
      <c r="DC81" s="49">
        <f t="shared" ref="DC81:DD81" si="984">DC82+DC83</f>
        <v>0</v>
      </c>
      <c r="DD81" s="49">
        <f t="shared" si="984"/>
        <v>0</v>
      </c>
      <c r="DE81" s="48"/>
      <c r="DF81" s="49">
        <f t="shared" ref="DF81:DG81" si="985">DF82+DF83</f>
        <v>0</v>
      </c>
      <c r="DG81" s="49">
        <f t="shared" si="985"/>
        <v>0</v>
      </c>
      <c r="DH81" s="48"/>
      <c r="DI81" s="49">
        <f t="shared" ref="DI81:DJ81" si="986">DI82+DI83</f>
        <v>0</v>
      </c>
      <c r="DJ81" s="49">
        <f t="shared" si="986"/>
        <v>0</v>
      </c>
      <c r="DK81" s="48"/>
      <c r="DL81" s="49">
        <f t="shared" ref="DL81:DM81" si="987">DL82+DL83</f>
        <v>0</v>
      </c>
      <c r="DM81" s="49">
        <f t="shared" si="987"/>
        <v>0</v>
      </c>
      <c r="DN81" s="48"/>
      <c r="DO81" s="49">
        <f t="shared" ref="DO81:DP81" si="988">DO82+DO83</f>
        <v>0</v>
      </c>
      <c r="DP81" s="49">
        <f t="shared" si="988"/>
        <v>0</v>
      </c>
      <c r="DQ81" s="48"/>
      <c r="DR81" s="49">
        <f t="shared" ref="DR81:DS81" si="989">DR82+DR83</f>
        <v>0</v>
      </c>
      <c r="DS81" s="49">
        <f t="shared" si="989"/>
        <v>0</v>
      </c>
      <c r="DT81" s="48"/>
      <c r="DU81" s="49">
        <f t="shared" ref="DU81:DV81" si="990">DU82+DU83</f>
        <v>0</v>
      </c>
      <c r="DV81" s="49">
        <f t="shared" si="990"/>
        <v>0</v>
      </c>
      <c r="DW81" s="48"/>
      <c r="DX81" s="49">
        <f t="shared" ref="DX81:DY81" si="991">DX82+DX83</f>
        <v>509.23200000000003</v>
      </c>
      <c r="DY81" s="49">
        <f t="shared" si="991"/>
        <v>0</v>
      </c>
      <c r="DZ81" s="48"/>
      <c r="EA81" s="49">
        <f t="shared" ref="EA81:EB81" si="992">EA82+EA83</f>
        <v>0</v>
      </c>
      <c r="EB81" s="49">
        <f t="shared" si="992"/>
        <v>0</v>
      </c>
      <c r="EC81" s="48"/>
      <c r="ED81" s="49">
        <f t="shared" ref="ED81:EE81" si="993">ED82+ED83</f>
        <v>0</v>
      </c>
      <c r="EE81" s="49">
        <f t="shared" si="993"/>
        <v>0</v>
      </c>
      <c r="EF81" s="48"/>
      <c r="EG81" s="49">
        <f t="shared" ref="EG81:EH81" si="994">EG82+EG83</f>
        <v>180</v>
      </c>
      <c r="EH81" s="49">
        <f t="shared" si="994"/>
        <v>180</v>
      </c>
      <c r="EI81" s="48">
        <f>EH81/EG81*100</f>
        <v>100</v>
      </c>
      <c r="EJ81" s="49">
        <f t="shared" ref="EJ81:EK81" si="995">EJ82+EJ83</f>
        <v>50</v>
      </c>
      <c r="EK81" s="49">
        <f t="shared" si="995"/>
        <v>50</v>
      </c>
      <c r="EL81" s="48">
        <f>EK81/EJ81*100</f>
        <v>100</v>
      </c>
      <c r="EM81" s="49">
        <f t="shared" ref="EM81:EN81" si="996">EM82+EM83</f>
        <v>0</v>
      </c>
      <c r="EN81" s="49">
        <f t="shared" si="996"/>
        <v>0</v>
      </c>
      <c r="EO81" s="48"/>
      <c r="EP81" s="49">
        <f t="shared" ref="EP81:EQ81" si="997">EP82+EP83</f>
        <v>0</v>
      </c>
      <c r="EQ81" s="49">
        <f t="shared" si="997"/>
        <v>0</v>
      </c>
      <c r="ER81" s="48"/>
      <c r="ES81" s="49">
        <f t="shared" ref="ES81:ET81" si="998">ES82+ES83</f>
        <v>0</v>
      </c>
      <c r="ET81" s="49">
        <f t="shared" si="998"/>
        <v>0</v>
      </c>
      <c r="EU81" s="48"/>
      <c r="EV81" s="49">
        <f t="shared" ref="EV81:EW81" si="999">EV82+EV83</f>
        <v>0</v>
      </c>
      <c r="EW81" s="49">
        <f t="shared" si="999"/>
        <v>0</v>
      </c>
      <c r="EX81" s="48"/>
      <c r="EY81" s="49">
        <f t="shared" ref="EY81:EZ81" si="1000">EY82+EY83</f>
        <v>30</v>
      </c>
      <c r="EZ81" s="49">
        <f t="shared" si="1000"/>
        <v>30</v>
      </c>
      <c r="FA81" s="48">
        <f t="shared" ref="FA81:FA95" si="1001">EZ81/EY81*100</f>
        <v>100</v>
      </c>
      <c r="FB81" s="49">
        <f t="shared" ref="FB81:FC81" si="1002">FB82+FB83</f>
        <v>0</v>
      </c>
      <c r="FC81" s="49">
        <f t="shared" si="1002"/>
        <v>0</v>
      </c>
      <c r="FD81" s="48"/>
      <c r="FE81" s="49">
        <f t="shared" ref="FE81:FF81" si="1003">FE82+FE83</f>
        <v>0</v>
      </c>
      <c r="FF81" s="49">
        <f t="shared" si="1003"/>
        <v>0</v>
      </c>
      <c r="FG81" s="48"/>
      <c r="FH81" s="49">
        <f t="shared" ref="FH81:FI81" si="1004">FH82+FH83</f>
        <v>0</v>
      </c>
      <c r="FI81" s="49">
        <f t="shared" si="1004"/>
        <v>0</v>
      </c>
      <c r="FJ81" s="48"/>
      <c r="FK81" s="49"/>
      <c r="FL81" s="49"/>
      <c r="FM81" s="48"/>
      <c r="FN81" s="49">
        <f t="shared" ref="FN81:FO81" si="1005">FN82+FN83</f>
        <v>5000</v>
      </c>
      <c r="FO81" s="49">
        <f t="shared" si="1005"/>
        <v>0</v>
      </c>
      <c r="FP81" s="48">
        <f>FO81/FN81*100</f>
        <v>0</v>
      </c>
      <c r="FQ81" s="49"/>
      <c r="FR81" s="49"/>
      <c r="FS81" s="48"/>
      <c r="FT81" s="49"/>
      <c r="FU81" s="49"/>
      <c r="FV81" s="48"/>
      <c r="FW81" s="49">
        <f t="shared" ref="FW81:FX81" si="1006">FW82+FW83</f>
        <v>158.6</v>
      </c>
      <c r="FX81" s="49">
        <f t="shared" si="1006"/>
        <v>0</v>
      </c>
      <c r="FY81" s="48"/>
      <c r="FZ81" s="49"/>
      <c r="GA81" s="49"/>
      <c r="GB81" s="48"/>
      <c r="GC81" s="49"/>
      <c r="GD81" s="49"/>
      <c r="GE81" s="48"/>
      <c r="GF81" s="49"/>
      <c r="GG81" s="49"/>
      <c r="GH81" s="42"/>
      <c r="GI81" s="49"/>
      <c r="GJ81" s="49"/>
      <c r="GK81" s="42"/>
      <c r="GL81" s="49"/>
      <c r="GM81" s="49"/>
      <c r="GN81" s="42"/>
    </row>
    <row r="82" spans="1:196" ht="31.5" x14ac:dyDescent="0.25">
      <c r="A82" s="25" t="s">
        <v>269</v>
      </c>
      <c r="B82" s="50">
        <f t="shared" si="887"/>
        <v>34388.332000000002</v>
      </c>
      <c r="C82" s="50">
        <f t="shared" si="888"/>
        <v>22213.819769999998</v>
      </c>
      <c r="D82" s="46">
        <f t="shared" si="34"/>
        <v>64.596967861075655</v>
      </c>
      <c r="E82" s="46">
        <v>15000</v>
      </c>
      <c r="F82" s="46">
        <v>9521.5178400000004</v>
      </c>
      <c r="G82" s="46">
        <f>F82/E82*100</f>
        <v>63.476785600000007</v>
      </c>
      <c r="H82" s="46"/>
      <c r="I82" s="46"/>
      <c r="J82" s="46"/>
      <c r="K82" s="46">
        <v>893.5</v>
      </c>
      <c r="L82" s="46">
        <v>893.5</v>
      </c>
      <c r="M82" s="42">
        <f t="shared" si="216"/>
        <v>100</v>
      </c>
      <c r="N82" s="46">
        <v>1309</v>
      </c>
      <c r="O82" s="46">
        <v>1191.19</v>
      </c>
      <c r="P82" s="42">
        <f t="shared" si="953"/>
        <v>91</v>
      </c>
      <c r="Q82" s="204">
        <v>3196</v>
      </c>
      <c r="R82" s="204">
        <v>2908.4</v>
      </c>
      <c r="S82" s="42">
        <f t="shared" si="955"/>
        <v>91.001251564455572</v>
      </c>
      <c r="T82" s="203">
        <v>621</v>
      </c>
      <c r="U82" s="203">
        <v>465.5</v>
      </c>
      <c r="V82" s="42">
        <f t="shared" si="958"/>
        <v>74.9597423510467</v>
      </c>
      <c r="W82" s="203"/>
      <c r="X82" s="203"/>
      <c r="Y82" s="42"/>
      <c r="Z82" s="46"/>
      <c r="AA82" s="46"/>
      <c r="AB82" s="42"/>
      <c r="AC82" s="46"/>
      <c r="AD82" s="46"/>
      <c r="AE82" s="42"/>
      <c r="AF82" s="46"/>
      <c r="AG82" s="46"/>
      <c r="AH82" s="42"/>
      <c r="AI82" s="203">
        <v>2000</v>
      </c>
      <c r="AJ82" s="46">
        <v>2000</v>
      </c>
      <c r="AK82" s="42">
        <f t="shared" si="964"/>
        <v>100</v>
      </c>
      <c r="AL82" s="203"/>
      <c r="AM82" s="46"/>
      <c r="AN82" s="42"/>
      <c r="AO82" s="203"/>
      <c r="AP82" s="46"/>
      <c r="AQ82" s="42"/>
      <c r="AR82" s="203"/>
      <c r="AS82" s="295"/>
      <c r="AT82" s="42"/>
      <c r="AU82" s="203"/>
      <c r="AV82" s="46"/>
      <c r="AW82" s="42"/>
      <c r="AX82" s="203">
        <v>100</v>
      </c>
      <c r="AY82" s="46">
        <v>100</v>
      </c>
      <c r="AZ82" s="203">
        <f t="shared" si="909"/>
        <v>100</v>
      </c>
      <c r="BA82" s="203"/>
      <c r="BB82" s="46"/>
      <c r="BC82" s="42"/>
      <c r="BD82" s="203"/>
      <c r="BE82" s="46"/>
      <c r="BF82" s="42"/>
      <c r="BG82" s="203"/>
      <c r="BH82" s="46"/>
      <c r="BI82" s="42"/>
      <c r="BJ82" s="203">
        <v>3321</v>
      </c>
      <c r="BK82" s="46">
        <v>2461.8828399999998</v>
      </c>
      <c r="BL82" s="42">
        <f>BK82/BJ82*100</f>
        <v>74.130769045468227</v>
      </c>
      <c r="BM82" s="203"/>
      <c r="BN82" s="46"/>
      <c r="BO82" s="42"/>
      <c r="BP82" s="203"/>
      <c r="BQ82" s="46"/>
      <c r="BR82" s="42"/>
      <c r="BS82" s="203"/>
      <c r="BT82" s="46"/>
      <c r="BU82" s="42"/>
      <c r="BV82" s="203"/>
      <c r="BW82" s="46"/>
      <c r="BX82" s="42"/>
      <c r="BY82" s="203"/>
      <c r="BZ82" s="46"/>
      <c r="CA82" s="42"/>
      <c r="CB82" s="203">
        <v>4020</v>
      </c>
      <c r="CC82" s="46">
        <v>2411.8290899999997</v>
      </c>
      <c r="CD82" s="42">
        <f>CC82/CB82*100</f>
        <v>59.995748507462679</v>
      </c>
      <c r="CE82" s="203"/>
      <c r="CF82" s="46"/>
      <c r="CG82" s="42"/>
      <c r="CH82" s="203">
        <v>3000</v>
      </c>
      <c r="CI82" s="46"/>
      <c r="CJ82" s="42"/>
      <c r="CK82" s="203"/>
      <c r="CL82" s="46"/>
      <c r="CM82" s="42"/>
      <c r="CN82" s="203"/>
      <c r="CO82" s="46"/>
      <c r="CP82" s="42"/>
      <c r="CQ82" s="203"/>
      <c r="CR82" s="46"/>
      <c r="CS82" s="42"/>
      <c r="CT82" s="203"/>
      <c r="CU82" s="46"/>
      <c r="CV82" s="42"/>
      <c r="CW82" s="203"/>
      <c r="CX82" s="46"/>
      <c r="CY82" s="203"/>
      <c r="CZ82" s="203"/>
      <c r="DA82" s="46"/>
      <c r="DB82" s="42"/>
      <c r="DC82" s="203"/>
      <c r="DD82" s="46"/>
      <c r="DE82" s="42"/>
      <c r="DF82" s="203"/>
      <c r="DG82" s="46"/>
      <c r="DH82" s="42"/>
      <c r="DI82" s="203"/>
      <c r="DJ82" s="46"/>
      <c r="DK82" s="42"/>
      <c r="DL82" s="203"/>
      <c r="DM82" s="46"/>
      <c r="DN82" s="42"/>
      <c r="DO82" s="203"/>
      <c r="DP82" s="46"/>
      <c r="DQ82" s="42"/>
      <c r="DR82" s="203"/>
      <c r="DS82" s="46"/>
      <c r="DT82" s="42"/>
      <c r="DU82" s="203"/>
      <c r="DV82" s="46"/>
      <c r="DW82" s="42"/>
      <c r="DX82" s="203">
        <v>509.23200000000003</v>
      </c>
      <c r="DY82" s="46"/>
      <c r="DZ82" s="42"/>
      <c r="EA82" s="203"/>
      <c r="EB82" s="46"/>
      <c r="EC82" s="42"/>
      <c r="ED82" s="203"/>
      <c r="EE82" s="46"/>
      <c r="EF82" s="42"/>
      <c r="EG82" s="203">
        <v>180</v>
      </c>
      <c r="EH82" s="46">
        <v>180</v>
      </c>
      <c r="EI82" s="42">
        <f>EH82/EG82*100</f>
        <v>100</v>
      </c>
      <c r="EJ82" s="203">
        <v>50</v>
      </c>
      <c r="EK82" s="46">
        <v>50</v>
      </c>
      <c r="EL82" s="42">
        <f>EK82/EJ82*100</f>
        <v>100</v>
      </c>
      <c r="EM82" s="203"/>
      <c r="EN82" s="46"/>
      <c r="EO82" s="42"/>
      <c r="EP82" s="203"/>
      <c r="EQ82" s="46"/>
      <c r="ER82" s="42"/>
      <c r="ES82" s="203"/>
      <c r="ET82" s="46"/>
      <c r="EU82" s="42"/>
      <c r="EV82" s="203"/>
      <c r="EW82" s="46"/>
      <c r="EX82" s="42"/>
      <c r="EY82" s="203">
        <v>30</v>
      </c>
      <c r="EZ82" s="46">
        <v>30</v>
      </c>
      <c r="FA82" s="42">
        <f t="shared" si="1001"/>
        <v>100</v>
      </c>
      <c r="FB82" s="203"/>
      <c r="FC82" s="46"/>
      <c r="FD82" s="42"/>
      <c r="FE82" s="203"/>
      <c r="FF82" s="46"/>
      <c r="FG82" s="42"/>
      <c r="FH82" s="203"/>
      <c r="FI82" s="46"/>
      <c r="FJ82" s="42"/>
      <c r="FK82" s="203"/>
      <c r="FL82" s="46"/>
      <c r="FM82" s="42"/>
      <c r="FN82" s="203"/>
      <c r="FO82" s="46"/>
      <c r="FP82" s="42"/>
      <c r="FQ82" s="203"/>
      <c r="FR82" s="46"/>
      <c r="FS82" s="42"/>
      <c r="FT82" s="203"/>
      <c r="FU82" s="46"/>
      <c r="FV82" s="42"/>
      <c r="FW82" s="203">
        <v>158.6</v>
      </c>
      <c r="FX82" s="46"/>
      <c r="FY82" s="42"/>
      <c r="FZ82" s="203"/>
      <c r="GA82" s="46"/>
      <c r="GB82" s="42"/>
      <c r="GC82" s="203"/>
      <c r="GD82" s="46"/>
      <c r="GE82" s="42"/>
      <c r="GF82" s="203"/>
      <c r="GG82" s="46"/>
      <c r="GH82" s="42"/>
      <c r="GI82" s="203"/>
      <c r="GJ82" s="46"/>
      <c r="GK82" s="42"/>
      <c r="GL82" s="203"/>
      <c r="GM82" s="46"/>
      <c r="GN82" s="42"/>
    </row>
    <row r="83" spans="1:196" ht="16.5" customHeight="1" x14ac:dyDescent="0.25">
      <c r="A83" s="25" t="s">
        <v>293</v>
      </c>
      <c r="B83" s="50">
        <f t="shared" si="887"/>
        <v>6315</v>
      </c>
      <c r="C83" s="50">
        <f t="shared" si="888"/>
        <v>788.99910999999997</v>
      </c>
      <c r="D83" s="46">
        <f t="shared" si="34"/>
        <v>12.494047664291369</v>
      </c>
      <c r="E83" s="50"/>
      <c r="F83" s="50"/>
      <c r="G83" s="50"/>
      <c r="H83" s="46"/>
      <c r="I83" s="46"/>
      <c r="J83" s="46"/>
      <c r="K83" s="144"/>
      <c r="L83" s="144"/>
      <c r="M83" s="144"/>
      <c r="N83" s="144"/>
      <c r="O83" s="144"/>
      <c r="P83" s="42"/>
      <c r="Q83" s="141"/>
      <c r="R83" s="141"/>
      <c r="S83" s="42"/>
      <c r="T83" s="141"/>
      <c r="U83" s="141"/>
      <c r="V83" s="42"/>
      <c r="W83" s="141"/>
      <c r="X83" s="141"/>
      <c r="Y83" s="42"/>
      <c r="Z83" s="144"/>
      <c r="AA83" s="144"/>
      <c r="AB83" s="144"/>
      <c r="AC83" s="144"/>
      <c r="AD83" s="144"/>
      <c r="AE83" s="144"/>
      <c r="AF83" s="144"/>
      <c r="AG83" s="144"/>
      <c r="AH83" s="144"/>
      <c r="AI83" s="141"/>
      <c r="AJ83" s="141"/>
      <c r="AK83" s="42"/>
      <c r="AL83" s="141"/>
      <c r="AM83" s="141"/>
      <c r="AN83" s="42"/>
      <c r="AO83" s="141"/>
      <c r="AP83" s="141"/>
      <c r="AQ83" s="42"/>
      <c r="AR83" s="141"/>
      <c r="AS83" s="141"/>
      <c r="AT83" s="42"/>
      <c r="AU83" s="141"/>
      <c r="AV83" s="141"/>
      <c r="AW83" s="42"/>
      <c r="AX83" s="203"/>
      <c r="AY83" s="203"/>
      <c r="AZ83" s="203"/>
      <c r="BA83" s="141"/>
      <c r="BB83" s="141"/>
      <c r="BC83" s="42"/>
      <c r="BD83" s="141"/>
      <c r="BE83" s="141"/>
      <c r="BF83" s="42"/>
      <c r="BG83" s="141"/>
      <c r="BH83" s="141"/>
      <c r="BI83" s="42"/>
      <c r="BJ83" s="141"/>
      <c r="BK83" s="141"/>
      <c r="BL83" s="42"/>
      <c r="BM83" s="141"/>
      <c r="BN83" s="141"/>
      <c r="BO83" s="42"/>
      <c r="BP83" s="141"/>
      <c r="BQ83" s="141"/>
      <c r="BR83" s="42"/>
      <c r="BS83" s="141"/>
      <c r="BT83" s="141"/>
      <c r="BU83" s="42"/>
      <c r="BV83" s="141"/>
      <c r="BW83" s="141"/>
      <c r="BX83" s="42"/>
      <c r="BY83" s="141"/>
      <c r="BZ83" s="141"/>
      <c r="CA83" s="42"/>
      <c r="CB83" s="203">
        <v>1315</v>
      </c>
      <c r="CC83" s="203">
        <v>788.99910999999997</v>
      </c>
      <c r="CD83" s="42">
        <f>CC83/CB83*100</f>
        <v>59.999932319391633</v>
      </c>
      <c r="CE83" s="141"/>
      <c r="CF83" s="141"/>
      <c r="CG83" s="42"/>
      <c r="CH83" s="141"/>
      <c r="CI83" s="141"/>
      <c r="CJ83" s="42"/>
      <c r="CK83" s="141"/>
      <c r="CL83" s="141"/>
      <c r="CM83" s="42"/>
      <c r="CN83" s="141"/>
      <c r="CO83" s="141"/>
      <c r="CP83" s="42"/>
      <c r="CQ83" s="141"/>
      <c r="CR83" s="141"/>
      <c r="CS83" s="42"/>
      <c r="CT83" s="203"/>
      <c r="CU83" s="203"/>
      <c r="CV83" s="42"/>
      <c r="CW83" s="203"/>
      <c r="CX83" s="203"/>
      <c r="CY83" s="203"/>
      <c r="CZ83" s="141"/>
      <c r="DA83" s="141"/>
      <c r="DB83" s="42"/>
      <c r="DC83" s="203"/>
      <c r="DD83" s="203"/>
      <c r="DE83" s="42"/>
      <c r="DF83" s="141"/>
      <c r="DG83" s="141"/>
      <c r="DH83" s="42"/>
      <c r="DI83" s="203"/>
      <c r="DJ83" s="203"/>
      <c r="DK83" s="42"/>
      <c r="DL83" s="141"/>
      <c r="DM83" s="141"/>
      <c r="DN83" s="42"/>
      <c r="DO83" s="203"/>
      <c r="DP83" s="203"/>
      <c r="DQ83" s="42"/>
      <c r="DR83" s="203"/>
      <c r="DS83" s="203"/>
      <c r="DT83" s="42"/>
      <c r="DU83" s="203"/>
      <c r="DV83" s="203"/>
      <c r="DW83" s="42"/>
      <c r="DX83" s="203"/>
      <c r="DY83" s="203"/>
      <c r="DZ83" s="42"/>
      <c r="EA83" s="203"/>
      <c r="EB83" s="203"/>
      <c r="EC83" s="42"/>
      <c r="ED83" s="203"/>
      <c r="EE83" s="203"/>
      <c r="EF83" s="42"/>
      <c r="EG83" s="203"/>
      <c r="EH83" s="203"/>
      <c r="EI83" s="42"/>
      <c r="EJ83" s="203"/>
      <c r="EK83" s="203"/>
      <c r="EL83" s="42"/>
      <c r="EM83" s="203"/>
      <c r="EN83" s="203"/>
      <c r="EO83" s="42"/>
      <c r="EP83" s="203"/>
      <c r="EQ83" s="203"/>
      <c r="ER83" s="42"/>
      <c r="ES83" s="203"/>
      <c r="ET83" s="203"/>
      <c r="EU83" s="42"/>
      <c r="EV83" s="203"/>
      <c r="EW83" s="203"/>
      <c r="EX83" s="42"/>
      <c r="EY83" s="203"/>
      <c r="EZ83" s="203"/>
      <c r="FA83" s="42"/>
      <c r="FB83" s="141"/>
      <c r="FC83" s="141"/>
      <c r="FD83" s="42"/>
      <c r="FE83" s="203"/>
      <c r="FF83" s="203"/>
      <c r="FG83" s="42"/>
      <c r="FH83" s="203"/>
      <c r="FI83" s="203"/>
      <c r="FJ83" s="42"/>
      <c r="FK83" s="203"/>
      <c r="FL83" s="203"/>
      <c r="FM83" s="42"/>
      <c r="FN83" s="203">
        <v>5000</v>
      </c>
      <c r="FO83" s="203"/>
      <c r="FP83" s="42">
        <f>FO83/FN83*100</f>
        <v>0</v>
      </c>
      <c r="FQ83" s="203"/>
      <c r="FR83" s="203"/>
      <c r="FS83" s="42"/>
      <c r="FT83" s="203"/>
      <c r="FU83" s="203"/>
      <c r="FV83" s="42"/>
      <c r="FW83" s="203"/>
      <c r="FX83" s="203"/>
      <c r="FY83" s="42"/>
      <c r="FZ83" s="203"/>
      <c r="GA83" s="203"/>
      <c r="GB83" s="42"/>
      <c r="GC83" s="203"/>
      <c r="GD83" s="203"/>
      <c r="GE83" s="42"/>
      <c r="GF83" s="203"/>
      <c r="GG83" s="203"/>
      <c r="GH83" s="42"/>
      <c r="GI83" s="203"/>
      <c r="GJ83" s="203"/>
      <c r="GK83" s="42"/>
      <c r="GL83" s="203"/>
      <c r="GM83" s="203"/>
      <c r="GN83" s="42"/>
    </row>
    <row r="84" spans="1:196" s="52" customFormat="1" ht="31.5" x14ac:dyDescent="0.25">
      <c r="A84" s="195" t="s">
        <v>296</v>
      </c>
      <c r="B84" s="134">
        <f t="shared" si="887"/>
        <v>27863.484999999997</v>
      </c>
      <c r="C84" s="134">
        <f t="shared" si="888"/>
        <v>16795.927159999999</v>
      </c>
      <c r="D84" s="49">
        <f t="shared" ref="D84" si="1007">C84/B84*100</f>
        <v>60.279348258123498</v>
      </c>
      <c r="E84" s="49">
        <f t="shared" ref="E84:AD84" si="1008">E85+E86</f>
        <v>7900</v>
      </c>
      <c r="F84" s="49">
        <f t="shared" ref="F84" si="1009">F85+F86</f>
        <v>7446.299</v>
      </c>
      <c r="G84" s="49">
        <f>F84/E84*100</f>
        <v>94.256949367088609</v>
      </c>
      <c r="H84" s="49"/>
      <c r="I84" s="49"/>
      <c r="J84" s="49"/>
      <c r="K84" s="49">
        <f t="shared" si="1008"/>
        <v>683.2</v>
      </c>
      <c r="L84" s="49">
        <f t="shared" ref="L84" si="1010">L85+L86</f>
        <v>683.2</v>
      </c>
      <c r="M84" s="48">
        <f t="shared" si="216"/>
        <v>100</v>
      </c>
      <c r="N84" s="49">
        <f t="shared" si="1008"/>
        <v>210</v>
      </c>
      <c r="O84" s="49">
        <f t="shared" si="1008"/>
        <v>190.119</v>
      </c>
      <c r="P84" s="48">
        <f t="shared" si="953"/>
        <v>90.532857142857154</v>
      </c>
      <c r="Q84" s="49">
        <f t="shared" ref="Q84:R84" si="1011">Q85+Q86</f>
        <v>929</v>
      </c>
      <c r="R84" s="49">
        <f t="shared" si="1011"/>
        <v>882.8</v>
      </c>
      <c r="S84" s="48">
        <f t="shared" ref="S84:S85" si="1012">R84/Q84*100</f>
        <v>95.026910656620018</v>
      </c>
      <c r="T84" s="49">
        <f t="shared" ref="T84" si="1013">T85+T86</f>
        <v>461</v>
      </c>
      <c r="U84" s="49">
        <f t="shared" ref="U84" si="1014">U85+U86</f>
        <v>451</v>
      </c>
      <c r="V84" s="48">
        <f t="shared" ref="V84:V85" si="1015">U84/T84*100</f>
        <v>97.830802603036886</v>
      </c>
      <c r="W84" s="49">
        <f t="shared" ref="W84" si="1016">W85+W86</f>
        <v>0</v>
      </c>
      <c r="X84" s="49">
        <f t="shared" ref="X84" si="1017">X85+X86</f>
        <v>0</v>
      </c>
      <c r="Y84" s="48"/>
      <c r="Z84" s="49">
        <f t="shared" si="1008"/>
        <v>0</v>
      </c>
      <c r="AA84" s="49">
        <f t="shared" ref="AA84" si="1018">AA85+AA86</f>
        <v>0</v>
      </c>
      <c r="AB84" s="49">
        <f t="shared" si="1008"/>
        <v>0</v>
      </c>
      <c r="AC84" s="49">
        <f t="shared" si="1008"/>
        <v>0</v>
      </c>
      <c r="AD84" s="49">
        <f t="shared" si="1008"/>
        <v>0</v>
      </c>
      <c r="AE84" s="49">
        <f t="shared" ref="AE84:AG84" si="1019">AE85+AE86</f>
        <v>0</v>
      </c>
      <c r="AF84" s="49">
        <f t="shared" si="1019"/>
        <v>0</v>
      </c>
      <c r="AG84" s="49">
        <f t="shared" si="1019"/>
        <v>0</v>
      </c>
      <c r="AH84" s="48"/>
      <c r="AI84" s="49">
        <f t="shared" ref="AI84:AJ84" si="1020">AI85+AI86</f>
        <v>2000</v>
      </c>
      <c r="AJ84" s="49">
        <f t="shared" si="1020"/>
        <v>2000</v>
      </c>
      <c r="AK84" s="48">
        <f t="shared" ref="AK84:AK85" si="1021">AJ84/AI84*100</f>
        <v>100</v>
      </c>
      <c r="AL84" s="49">
        <f t="shared" ref="AL84:AM84" si="1022">AL85+AL86</f>
        <v>0</v>
      </c>
      <c r="AM84" s="49">
        <f t="shared" si="1022"/>
        <v>0</v>
      </c>
      <c r="AN84" s="48"/>
      <c r="AO84" s="49">
        <f t="shared" ref="AO84:AP84" si="1023">AO85+AO86</f>
        <v>0</v>
      </c>
      <c r="AP84" s="49">
        <f t="shared" si="1023"/>
        <v>0</v>
      </c>
      <c r="AQ84" s="48"/>
      <c r="AR84" s="49">
        <f t="shared" ref="AR84:AS84" si="1024">AR85+AR86</f>
        <v>0</v>
      </c>
      <c r="AS84" s="49">
        <f t="shared" si="1024"/>
        <v>0</v>
      </c>
      <c r="AT84" s="48"/>
      <c r="AU84" s="49">
        <f t="shared" ref="AU84:AV84" si="1025">AU85+AU86</f>
        <v>0</v>
      </c>
      <c r="AV84" s="49">
        <f t="shared" si="1025"/>
        <v>0</v>
      </c>
      <c r="AW84" s="48"/>
      <c r="AX84" s="49">
        <f t="shared" ref="AX84:AY84" si="1026">AX85+AX86</f>
        <v>100</v>
      </c>
      <c r="AY84" s="49">
        <f t="shared" si="1026"/>
        <v>100</v>
      </c>
      <c r="AZ84" s="293">
        <f t="shared" si="909"/>
        <v>100</v>
      </c>
      <c r="BA84" s="49"/>
      <c r="BB84" s="49"/>
      <c r="BC84" s="48"/>
      <c r="BD84" s="49"/>
      <c r="BE84" s="49"/>
      <c r="BF84" s="48"/>
      <c r="BG84" s="49"/>
      <c r="BH84" s="49"/>
      <c r="BI84" s="48"/>
      <c r="BJ84" s="49">
        <f t="shared" ref="BJ84:BK84" si="1027">BJ85+BJ86</f>
        <v>1021.8</v>
      </c>
      <c r="BK84" s="49">
        <f t="shared" si="1027"/>
        <v>606.81416000000002</v>
      </c>
      <c r="BL84" s="48">
        <f t="shared" ref="BL84:BL85" si="1028">BK84/BJ84*100</f>
        <v>59.386784106478764</v>
      </c>
      <c r="BM84" s="49"/>
      <c r="BN84" s="49"/>
      <c r="BO84" s="48"/>
      <c r="BP84" s="49">
        <f t="shared" ref="BP84:BQ84" si="1029">BP85+BP86</f>
        <v>0</v>
      </c>
      <c r="BQ84" s="49">
        <f t="shared" si="1029"/>
        <v>0</v>
      </c>
      <c r="BR84" s="48"/>
      <c r="BS84" s="49">
        <f t="shared" ref="BS84:BT84" si="1030">BS85+BS86</f>
        <v>0</v>
      </c>
      <c r="BT84" s="49">
        <f t="shared" si="1030"/>
        <v>0</v>
      </c>
      <c r="BU84" s="48"/>
      <c r="BV84" s="49">
        <f t="shared" ref="BV84:BW84" si="1031">BV85+BV86</f>
        <v>0</v>
      </c>
      <c r="BW84" s="49">
        <f t="shared" si="1031"/>
        <v>0</v>
      </c>
      <c r="BX84" s="48"/>
      <c r="BY84" s="49">
        <f t="shared" ref="BY84:BZ84" si="1032">BY85+BY86</f>
        <v>0</v>
      </c>
      <c r="BZ84" s="49">
        <f t="shared" si="1032"/>
        <v>0</v>
      </c>
      <c r="CA84" s="48"/>
      <c r="CB84" s="49">
        <f t="shared" ref="CB84:CC84" si="1033">CB85+CB86</f>
        <v>2067.5</v>
      </c>
      <c r="CC84" s="49">
        <f t="shared" si="1033"/>
        <v>390</v>
      </c>
      <c r="CD84" s="48">
        <f t="shared" ref="CD84:CD86" si="1034">CC84/CB84*100</f>
        <v>18.863361547762999</v>
      </c>
      <c r="CE84" s="49"/>
      <c r="CF84" s="49">
        <f t="shared" ref="CF84" si="1035">CF85+CF86</f>
        <v>0</v>
      </c>
      <c r="CG84" s="48"/>
      <c r="CH84" s="49"/>
      <c r="CI84" s="49">
        <f t="shared" ref="CI84" si="1036">CI85+CI86</f>
        <v>0</v>
      </c>
      <c r="CJ84" s="48"/>
      <c r="CK84" s="49"/>
      <c r="CL84" s="49">
        <f t="shared" ref="CL84" si="1037">CL85+CL86</f>
        <v>0</v>
      </c>
      <c r="CM84" s="48"/>
      <c r="CN84" s="49"/>
      <c r="CO84" s="49">
        <f t="shared" ref="CO84" si="1038">CO85+CO86</f>
        <v>0</v>
      </c>
      <c r="CP84" s="48"/>
      <c r="CQ84" s="49"/>
      <c r="CR84" s="49">
        <f t="shared" ref="CR84" si="1039">CR85+CR86</f>
        <v>0</v>
      </c>
      <c r="CS84" s="48"/>
      <c r="CT84" s="49">
        <f t="shared" ref="CT84:CU84" si="1040">CT85+CT86</f>
        <v>0</v>
      </c>
      <c r="CU84" s="49">
        <f t="shared" si="1040"/>
        <v>0</v>
      </c>
      <c r="CV84" s="48"/>
      <c r="CW84" s="49">
        <f t="shared" ref="CW84:CX84" si="1041">CW85+CW86</f>
        <v>0</v>
      </c>
      <c r="CX84" s="49">
        <f t="shared" si="1041"/>
        <v>0</v>
      </c>
      <c r="CY84" s="293"/>
      <c r="CZ84" s="49"/>
      <c r="DA84" s="49">
        <f t="shared" ref="DA84" si="1042">DA85+DA86</f>
        <v>0</v>
      </c>
      <c r="DB84" s="48"/>
      <c r="DC84" s="49">
        <f t="shared" ref="DC84:DD84" si="1043">DC85+DC86</f>
        <v>636.29999999999995</v>
      </c>
      <c r="DD84" s="49">
        <f t="shared" si="1043"/>
        <v>598.9</v>
      </c>
      <c r="DE84" s="48">
        <f t="shared" ref="DE84:DE85" si="1044">DD84/DC84*100</f>
        <v>94.122269369794125</v>
      </c>
      <c r="DF84" s="49"/>
      <c r="DG84" s="49">
        <f t="shared" ref="DG84" si="1045">DG85+DG86</f>
        <v>0</v>
      </c>
      <c r="DH84" s="48"/>
      <c r="DI84" s="49">
        <f t="shared" ref="DI84:DJ84" si="1046">DI85+DI86</f>
        <v>3000</v>
      </c>
      <c r="DJ84" s="49">
        <f t="shared" si="1046"/>
        <v>0</v>
      </c>
      <c r="DK84" s="48">
        <f t="shared" ref="DK84:DK85" si="1047">DJ84/DI84*100</f>
        <v>0</v>
      </c>
      <c r="DL84" s="49">
        <f t="shared" ref="DL84:DM84" si="1048">DL85+DL86</f>
        <v>0</v>
      </c>
      <c r="DM84" s="49">
        <f t="shared" si="1048"/>
        <v>0</v>
      </c>
      <c r="DN84" s="48"/>
      <c r="DO84" s="49">
        <f t="shared" ref="DO84:DP84" si="1049">DO85+DO86</f>
        <v>500</v>
      </c>
      <c r="DP84" s="49">
        <f t="shared" si="1049"/>
        <v>498.51</v>
      </c>
      <c r="DQ84" s="48">
        <f t="shared" ref="DQ84:DQ85" si="1050">DP84/DO84*100</f>
        <v>99.701999999999998</v>
      </c>
      <c r="DR84" s="49">
        <f t="shared" ref="DR84:DS84" si="1051">DR85+DR86</f>
        <v>0</v>
      </c>
      <c r="DS84" s="49">
        <f t="shared" si="1051"/>
        <v>0</v>
      </c>
      <c r="DT84" s="48"/>
      <c r="DU84" s="49">
        <f t="shared" ref="DU84:DV84" si="1052">DU85+DU86</f>
        <v>0</v>
      </c>
      <c r="DV84" s="49">
        <f t="shared" si="1052"/>
        <v>0</v>
      </c>
      <c r="DW84" s="48"/>
      <c r="DX84" s="49">
        <f t="shared" ref="DX84:DY84" si="1053">DX85+DX86</f>
        <v>455.78</v>
      </c>
      <c r="DY84" s="49">
        <f t="shared" si="1053"/>
        <v>290.98</v>
      </c>
      <c r="DZ84" s="48">
        <f>DY84/DX84*100</f>
        <v>63.842204572381419</v>
      </c>
      <c r="EA84" s="49">
        <f t="shared" ref="EA84:EB84" si="1054">EA85+EA86</f>
        <v>0</v>
      </c>
      <c r="EB84" s="49">
        <f t="shared" si="1054"/>
        <v>0</v>
      </c>
      <c r="EC84" s="48"/>
      <c r="ED84" s="49">
        <f t="shared" ref="ED84:EE84" si="1055">ED85+ED86</f>
        <v>711.7</v>
      </c>
      <c r="EE84" s="49">
        <f t="shared" si="1055"/>
        <v>711.7</v>
      </c>
      <c r="EF84" s="48">
        <f t="shared" ref="EF84:EF85" si="1056">EE84/ED84*100</f>
        <v>100</v>
      </c>
      <c r="EG84" s="49">
        <f t="shared" ref="EG84:EH84" si="1057">EG85+EG86</f>
        <v>220</v>
      </c>
      <c r="EH84" s="49">
        <f t="shared" si="1057"/>
        <v>220</v>
      </c>
      <c r="EI84" s="48">
        <f t="shared" ref="EI84:EI85" si="1058">EH84/EG84*100</f>
        <v>100</v>
      </c>
      <c r="EJ84" s="49">
        <f t="shared" ref="EJ84:EK84" si="1059">EJ85+EJ86</f>
        <v>0</v>
      </c>
      <c r="EK84" s="49">
        <f t="shared" si="1059"/>
        <v>0</v>
      </c>
      <c r="EL84" s="48"/>
      <c r="EM84" s="49">
        <f t="shared" ref="EM84:EN84" si="1060">EM85+EM86</f>
        <v>0</v>
      </c>
      <c r="EN84" s="49">
        <f t="shared" si="1060"/>
        <v>0</v>
      </c>
      <c r="EO84" s="48"/>
      <c r="EP84" s="49">
        <f t="shared" ref="EP84:EQ84" si="1061">EP85+EP86</f>
        <v>668.2</v>
      </c>
      <c r="EQ84" s="49">
        <f t="shared" si="1061"/>
        <v>668.2</v>
      </c>
      <c r="ER84" s="48">
        <f t="shared" ref="ER84:ER85" si="1062">EQ84/EP84*100</f>
        <v>100</v>
      </c>
      <c r="ES84" s="49">
        <f t="shared" ref="ES84:ET84" si="1063">ES85+ES86</f>
        <v>0</v>
      </c>
      <c r="ET84" s="49">
        <f t="shared" si="1063"/>
        <v>0</v>
      </c>
      <c r="EU84" s="48"/>
      <c r="EV84" s="49">
        <f t="shared" ref="EV84:EW84" si="1064">EV85+EV86</f>
        <v>0</v>
      </c>
      <c r="EW84" s="49">
        <f t="shared" si="1064"/>
        <v>0</v>
      </c>
      <c r="EX84" s="48"/>
      <c r="EY84" s="49">
        <f t="shared" ref="EY84:EZ84" si="1065">EY85+EY86</f>
        <v>0</v>
      </c>
      <c r="EZ84" s="49">
        <f t="shared" si="1065"/>
        <v>0</v>
      </c>
      <c r="FA84" s="48"/>
      <c r="FB84" s="49">
        <f>SUM(FB85:FB87)</f>
        <v>83</v>
      </c>
      <c r="FC84" s="49">
        <f>SUM(FC85:FC87)</f>
        <v>0</v>
      </c>
      <c r="FD84" s="48"/>
      <c r="FE84" s="49">
        <f t="shared" ref="FE84:FF84" si="1066">FE85+FE86</f>
        <v>0</v>
      </c>
      <c r="FF84" s="49">
        <f t="shared" si="1066"/>
        <v>0</v>
      </c>
      <c r="FG84" s="48"/>
      <c r="FH84" s="49">
        <f t="shared" ref="FH84:FI84" si="1067">FH85+FH86</f>
        <v>0</v>
      </c>
      <c r="FI84" s="49">
        <f t="shared" si="1067"/>
        <v>0</v>
      </c>
      <c r="FJ84" s="48"/>
      <c r="FK84" s="49"/>
      <c r="FL84" s="49"/>
      <c r="FM84" s="48"/>
      <c r="FN84" s="49">
        <f t="shared" ref="FN84:FO84" si="1068">FN85+FN86</f>
        <v>5000</v>
      </c>
      <c r="FO84" s="49">
        <f t="shared" si="1068"/>
        <v>0</v>
      </c>
      <c r="FP84" s="48"/>
      <c r="FQ84" s="49"/>
      <c r="FR84" s="49"/>
      <c r="FS84" s="48"/>
      <c r="FT84" s="49"/>
      <c r="FU84" s="49"/>
      <c r="FV84" s="48"/>
      <c r="FW84" s="49">
        <f t="shared" ref="FW84:FX84" si="1069">FW85+FW86</f>
        <v>158.6</v>
      </c>
      <c r="FX84" s="49">
        <f t="shared" si="1069"/>
        <v>0</v>
      </c>
      <c r="FY84" s="48">
        <f t="shared" ref="FY84:FY85" si="1070">FX84/FW84*100</f>
        <v>0</v>
      </c>
      <c r="FZ84" s="49"/>
      <c r="GA84" s="49"/>
      <c r="GB84" s="48"/>
      <c r="GC84" s="49"/>
      <c r="GD84" s="49"/>
      <c r="GE84" s="48"/>
      <c r="GF84" s="49">
        <f>SUM(GF85:GF87)</f>
        <v>1057.405</v>
      </c>
      <c r="GG84" s="49">
        <f>SUM(GG85:GG87)</f>
        <v>1057.405</v>
      </c>
      <c r="GH84" s="48">
        <f t="shared" si="949"/>
        <v>100</v>
      </c>
      <c r="GI84" s="49"/>
      <c r="GJ84" s="49"/>
      <c r="GK84" s="48"/>
      <c r="GL84" s="49"/>
      <c r="GM84" s="49"/>
      <c r="GN84" s="48"/>
    </row>
    <row r="85" spans="1:196" ht="31.5" x14ac:dyDescent="0.25">
      <c r="A85" s="25" t="s">
        <v>270</v>
      </c>
      <c r="B85" s="50">
        <f t="shared" si="887"/>
        <v>21875.984999999997</v>
      </c>
      <c r="C85" s="50">
        <f t="shared" si="888"/>
        <v>16405.927159999999</v>
      </c>
      <c r="D85" s="46">
        <f t="shared" si="34"/>
        <v>74.995147235655907</v>
      </c>
      <c r="E85" s="46">
        <v>7900</v>
      </c>
      <c r="F85" s="46">
        <v>7446.299</v>
      </c>
      <c r="G85" s="46">
        <f>F85/E85*100</f>
        <v>94.256949367088609</v>
      </c>
      <c r="H85" s="46"/>
      <c r="I85" s="46"/>
      <c r="J85" s="46"/>
      <c r="K85" s="46">
        <v>683.2</v>
      </c>
      <c r="L85" s="46">
        <v>683.2</v>
      </c>
      <c r="M85" s="42">
        <f t="shared" si="216"/>
        <v>100</v>
      </c>
      <c r="N85" s="46">
        <v>210</v>
      </c>
      <c r="O85" s="46">
        <v>190.119</v>
      </c>
      <c r="P85" s="42">
        <f t="shared" si="953"/>
        <v>90.532857142857154</v>
      </c>
      <c r="Q85" s="204">
        <v>929</v>
      </c>
      <c r="R85" s="204">
        <v>882.8</v>
      </c>
      <c r="S85" s="42">
        <f t="shared" si="1012"/>
        <v>95.026910656620018</v>
      </c>
      <c r="T85" s="203">
        <v>461</v>
      </c>
      <c r="U85" s="203">
        <v>451</v>
      </c>
      <c r="V85" s="42">
        <f t="shared" si="1015"/>
        <v>97.830802603036886</v>
      </c>
      <c r="W85" s="203"/>
      <c r="X85" s="203"/>
      <c r="Y85" s="42"/>
      <c r="Z85" s="46"/>
      <c r="AA85" s="46"/>
      <c r="AB85" s="42"/>
      <c r="AC85" s="46"/>
      <c r="AD85" s="46"/>
      <c r="AE85" s="42"/>
      <c r="AF85" s="46"/>
      <c r="AG85" s="46"/>
      <c r="AH85" s="42"/>
      <c r="AI85" s="203">
        <v>2000</v>
      </c>
      <c r="AJ85" s="203">
        <v>2000</v>
      </c>
      <c r="AK85" s="42">
        <f t="shared" si="1021"/>
        <v>100</v>
      </c>
      <c r="AL85" s="203"/>
      <c r="AM85" s="203"/>
      <c r="AN85" s="42"/>
      <c r="AO85" s="203"/>
      <c r="AP85" s="203"/>
      <c r="AQ85" s="42"/>
      <c r="AR85" s="203"/>
      <c r="AS85" s="295"/>
      <c r="AT85" s="42"/>
      <c r="AU85" s="203"/>
      <c r="AV85" s="203"/>
      <c r="AW85" s="42"/>
      <c r="AX85" s="203">
        <v>100</v>
      </c>
      <c r="AY85" s="203">
        <v>100</v>
      </c>
      <c r="AZ85" s="203">
        <f t="shared" si="909"/>
        <v>100</v>
      </c>
      <c r="BA85" s="203"/>
      <c r="BB85" s="203"/>
      <c r="BC85" s="42"/>
      <c r="BD85" s="203"/>
      <c r="BE85" s="203"/>
      <c r="BF85" s="42"/>
      <c r="BG85" s="203"/>
      <c r="BH85" s="203"/>
      <c r="BI85" s="42"/>
      <c r="BJ85" s="203">
        <v>1021.8</v>
      </c>
      <c r="BK85" s="203">
        <v>606.81416000000002</v>
      </c>
      <c r="BL85" s="42">
        <f t="shared" si="1028"/>
        <v>59.386784106478764</v>
      </c>
      <c r="BM85" s="203"/>
      <c r="BN85" s="203"/>
      <c r="BO85" s="42"/>
      <c r="BP85" s="203"/>
      <c r="BQ85" s="203"/>
      <c r="BR85" s="42"/>
      <c r="BS85" s="203"/>
      <c r="BT85" s="203"/>
      <c r="BU85" s="42"/>
      <c r="BV85" s="203"/>
      <c r="BW85" s="203"/>
      <c r="BX85" s="42"/>
      <c r="BY85" s="203"/>
      <c r="BZ85" s="203"/>
      <c r="CA85" s="42"/>
      <c r="CB85" s="203">
        <v>1080</v>
      </c>
      <c r="CC85" s="203">
        <v>0</v>
      </c>
      <c r="CD85" s="42">
        <f t="shared" si="1034"/>
        <v>0</v>
      </c>
      <c r="CE85" s="203"/>
      <c r="CF85" s="203"/>
      <c r="CG85" s="42"/>
      <c r="CH85" s="203"/>
      <c r="CI85" s="203"/>
      <c r="CJ85" s="42"/>
      <c r="CK85" s="203"/>
      <c r="CL85" s="203"/>
      <c r="CM85" s="42"/>
      <c r="CN85" s="203"/>
      <c r="CO85" s="203"/>
      <c r="CP85" s="42"/>
      <c r="CQ85" s="203"/>
      <c r="CR85" s="203"/>
      <c r="CS85" s="42"/>
      <c r="CT85" s="203"/>
      <c r="CU85" s="203">
        <v>0</v>
      </c>
      <c r="CV85" s="42"/>
      <c r="CW85" s="203"/>
      <c r="CX85" s="203"/>
      <c r="CY85" s="203"/>
      <c r="CZ85" s="203"/>
      <c r="DA85" s="203"/>
      <c r="DB85" s="42"/>
      <c r="DC85" s="203">
        <v>636.29999999999995</v>
      </c>
      <c r="DD85" s="203">
        <v>598.9</v>
      </c>
      <c r="DE85" s="42">
        <f t="shared" si="1044"/>
        <v>94.122269369794125</v>
      </c>
      <c r="DF85" s="203"/>
      <c r="DG85" s="203"/>
      <c r="DH85" s="42"/>
      <c r="DI85" s="203">
        <v>3000</v>
      </c>
      <c r="DJ85" s="203">
        <v>0</v>
      </c>
      <c r="DK85" s="42">
        <f t="shared" si="1047"/>
        <v>0</v>
      </c>
      <c r="DL85" s="203"/>
      <c r="DM85" s="203"/>
      <c r="DN85" s="42"/>
      <c r="DO85" s="203">
        <v>500</v>
      </c>
      <c r="DP85" s="203">
        <v>498.51</v>
      </c>
      <c r="DQ85" s="42">
        <f t="shared" si="1050"/>
        <v>99.701999999999998</v>
      </c>
      <c r="DR85" s="203"/>
      <c r="DS85" s="203">
        <v>0</v>
      </c>
      <c r="DT85" s="42"/>
      <c r="DU85" s="203"/>
      <c r="DV85" s="203">
        <v>0</v>
      </c>
      <c r="DW85" s="42"/>
      <c r="DX85" s="203">
        <v>455.78</v>
      </c>
      <c r="DY85" s="203">
        <v>290.98</v>
      </c>
      <c r="DZ85" s="42">
        <f>DY85/DX85*100</f>
        <v>63.842204572381419</v>
      </c>
      <c r="EA85" s="203"/>
      <c r="EB85" s="203">
        <v>0</v>
      </c>
      <c r="EC85" s="42"/>
      <c r="ED85" s="203">
        <v>711.7</v>
      </c>
      <c r="EE85" s="203">
        <v>711.7</v>
      </c>
      <c r="EF85" s="42">
        <f t="shared" si="1056"/>
        <v>100</v>
      </c>
      <c r="EG85" s="203">
        <v>220</v>
      </c>
      <c r="EH85" s="203">
        <v>220</v>
      </c>
      <c r="EI85" s="42">
        <f t="shared" si="1058"/>
        <v>100</v>
      </c>
      <c r="EJ85" s="203"/>
      <c r="EK85" s="203"/>
      <c r="EL85" s="42"/>
      <c r="EM85" s="203"/>
      <c r="EN85" s="203"/>
      <c r="EO85" s="42"/>
      <c r="EP85" s="203">
        <v>668.2</v>
      </c>
      <c r="EQ85" s="203">
        <v>668.2</v>
      </c>
      <c r="ER85" s="42">
        <f t="shared" si="1062"/>
        <v>100</v>
      </c>
      <c r="ES85" s="203"/>
      <c r="ET85" s="203"/>
      <c r="EU85" s="42"/>
      <c r="EV85" s="203"/>
      <c r="EW85" s="203"/>
      <c r="EX85" s="42"/>
      <c r="EY85" s="203"/>
      <c r="EZ85" s="203"/>
      <c r="FA85" s="42"/>
      <c r="FB85" s="203">
        <v>83</v>
      </c>
      <c r="FC85" s="203"/>
      <c r="FD85" s="42"/>
      <c r="FE85" s="203"/>
      <c r="FF85" s="203"/>
      <c r="FG85" s="42"/>
      <c r="FH85" s="203"/>
      <c r="FI85" s="203"/>
      <c r="FJ85" s="42"/>
      <c r="FK85" s="203"/>
      <c r="FL85" s="203"/>
      <c r="FM85" s="42"/>
      <c r="FN85" s="203"/>
      <c r="FO85" s="203"/>
      <c r="FP85" s="42"/>
      <c r="FQ85" s="203"/>
      <c r="FR85" s="203"/>
      <c r="FS85" s="42"/>
      <c r="FT85" s="203"/>
      <c r="FU85" s="203"/>
      <c r="FV85" s="42"/>
      <c r="FW85" s="203">
        <v>158.6</v>
      </c>
      <c r="FX85" s="203"/>
      <c r="FY85" s="42">
        <f t="shared" si="1070"/>
        <v>0</v>
      </c>
      <c r="FZ85" s="203"/>
      <c r="GA85" s="203"/>
      <c r="GB85" s="42"/>
      <c r="GC85" s="203"/>
      <c r="GD85" s="203"/>
      <c r="GE85" s="42"/>
      <c r="GF85" s="203">
        <v>1057.405</v>
      </c>
      <c r="GG85" s="203">
        <v>1057.405</v>
      </c>
      <c r="GH85" s="42">
        <f t="shared" si="949"/>
        <v>100</v>
      </c>
      <c r="GI85" s="203"/>
      <c r="GJ85" s="203"/>
      <c r="GK85" s="42"/>
      <c r="GL85" s="203"/>
      <c r="GM85" s="203"/>
      <c r="GN85" s="42"/>
    </row>
    <row r="86" spans="1:196" ht="15.75" x14ac:dyDescent="0.25">
      <c r="A86" s="25" t="s">
        <v>295</v>
      </c>
      <c r="B86" s="50">
        <f t="shared" si="887"/>
        <v>5987.5</v>
      </c>
      <c r="C86" s="50">
        <f t="shared" si="888"/>
        <v>390</v>
      </c>
      <c r="D86" s="46"/>
      <c r="E86" s="50"/>
      <c r="F86" s="50"/>
      <c r="G86" s="50"/>
      <c r="H86" s="144"/>
      <c r="I86" s="144"/>
      <c r="J86" s="46"/>
      <c r="K86" s="144"/>
      <c r="L86" s="144"/>
      <c r="M86" s="144"/>
      <c r="N86" s="144"/>
      <c r="O86" s="144"/>
      <c r="P86" s="42"/>
      <c r="Q86" s="141"/>
      <c r="R86" s="141"/>
      <c r="S86" s="42"/>
      <c r="T86" s="141"/>
      <c r="U86" s="141"/>
      <c r="V86" s="42"/>
      <c r="W86" s="141"/>
      <c r="X86" s="141"/>
      <c r="Y86" s="42"/>
      <c r="Z86" s="144"/>
      <c r="AA86" s="144"/>
      <c r="AB86" s="144"/>
      <c r="AC86" s="144"/>
      <c r="AD86" s="144"/>
      <c r="AE86" s="144"/>
      <c r="AF86" s="144"/>
      <c r="AG86" s="144"/>
      <c r="AH86" s="144"/>
      <c r="AI86" s="141"/>
      <c r="AJ86" s="141"/>
      <c r="AK86" s="42"/>
      <c r="AL86" s="141"/>
      <c r="AM86" s="141"/>
      <c r="AN86" s="42"/>
      <c r="AO86" s="141"/>
      <c r="AP86" s="141"/>
      <c r="AQ86" s="42"/>
      <c r="AR86" s="141"/>
      <c r="AS86" s="141"/>
      <c r="AT86" s="42"/>
      <c r="AU86" s="141"/>
      <c r="AV86" s="141"/>
      <c r="AW86" s="42"/>
      <c r="AX86" s="141"/>
      <c r="AY86" s="141"/>
      <c r="AZ86" s="203"/>
      <c r="BA86" s="141"/>
      <c r="BB86" s="141"/>
      <c r="BC86" s="42"/>
      <c r="BD86" s="141"/>
      <c r="BE86" s="141"/>
      <c r="BF86" s="42"/>
      <c r="BG86" s="141"/>
      <c r="BH86" s="141"/>
      <c r="BI86" s="42"/>
      <c r="BJ86" s="141"/>
      <c r="BK86" s="141"/>
      <c r="BL86" s="42"/>
      <c r="BM86" s="141"/>
      <c r="BN86" s="141"/>
      <c r="BO86" s="42"/>
      <c r="BP86" s="141"/>
      <c r="BQ86" s="141"/>
      <c r="BR86" s="42"/>
      <c r="BS86" s="141"/>
      <c r="BT86" s="141"/>
      <c r="BU86" s="42"/>
      <c r="BV86" s="141"/>
      <c r="BW86" s="141"/>
      <c r="BX86" s="42"/>
      <c r="BY86" s="141"/>
      <c r="BZ86" s="141"/>
      <c r="CA86" s="42"/>
      <c r="CB86" s="141">
        <v>987.5</v>
      </c>
      <c r="CC86" s="203">
        <v>390</v>
      </c>
      <c r="CD86" s="42">
        <f t="shared" si="1034"/>
        <v>39.493670886075947</v>
      </c>
      <c r="CE86" s="141"/>
      <c r="CF86" s="141"/>
      <c r="CG86" s="42"/>
      <c r="CH86" s="141"/>
      <c r="CI86" s="141"/>
      <c r="CJ86" s="42"/>
      <c r="CK86" s="141"/>
      <c r="CL86" s="141"/>
      <c r="CM86" s="42"/>
      <c r="CN86" s="141"/>
      <c r="CO86" s="141"/>
      <c r="CP86" s="42"/>
      <c r="CQ86" s="141"/>
      <c r="CR86" s="141"/>
      <c r="CS86" s="42"/>
      <c r="CT86" s="141"/>
      <c r="CU86" s="141">
        <v>0</v>
      </c>
      <c r="CV86" s="42"/>
      <c r="CW86" s="141"/>
      <c r="CX86" s="141"/>
      <c r="CY86" s="203"/>
      <c r="CZ86" s="141"/>
      <c r="DA86" s="141"/>
      <c r="DB86" s="42"/>
      <c r="DC86" s="141"/>
      <c r="DD86" s="141">
        <v>0</v>
      </c>
      <c r="DE86" s="42"/>
      <c r="DF86" s="141"/>
      <c r="DG86" s="141"/>
      <c r="DH86" s="42"/>
      <c r="DI86" s="141"/>
      <c r="DJ86" s="141">
        <v>0</v>
      </c>
      <c r="DK86" s="42"/>
      <c r="DL86" s="141"/>
      <c r="DM86" s="141"/>
      <c r="DN86" s="42"/>
      <c r="DO86" s="141"/>
      <c r="DP86" s="141">
        <v>0</v>
      </c>
      <c r="DQ86" s="42"/>
      <c r="DR86" s="141"/>
      <c r="DS86" s="141">
        <v>0</v>
      </c>
      <c r="DT86" s="42"/>
      <c r="DU86" s="141"/>
      <c r="DV86" s="141">
        <v>0</v>
      </c>
      <c r="DW86" s="42"/>
      <c r="DX86" s="141"/>
      <c r="DY86" s="141">
        <v>0</v>
      </c>
      <c r="DZ86" s="42"/>
      <c r="EA86" s="141"/>
      <c r="EB86" s="141">
        <v>0</v>
      </c>
      <c r="EC86" s="42"/>
      <c r="ED86" s="141"/>
      <c r="EE86" s="141"/>
      <c r="EF86" s="42"/>
      <c r="EG86" s="141"/>
      <c r="EH86" s="141">
        <v>0</v>
      </c>
      <c r="EI86" s="42"/>
      <c r="EJ86" s="141"/>
      <c r="EK86" s="141">
        <v>0</v>
      </c>
      <c r="EL86" s="42"/>
      <c r="EM86" s="141"/>
      <c r="EN86" s="141">
        <v>0</v>
      </c>
      <c r="EO86" s="42"/>
      <c r="EP86" s="141"/>
      <c r="EQ86" s="141">
        <v>0</v>
      </c>
      <c r="ER86" s="42"/>
      <c r="ES86" s="141"/>
      <c r="ET86" s="141">
        <v>0</v>
      </c>
      <c r="EU86" s="42"/>
      <c r="EV86" s="141"/>
      <c r="EW86" s="141">
        <v>0</v>
      </c>
      <c r="EX86" s="42"/>
      <c r="EY86" s="141"/>
      <c r="EZ86" s="141">
        <v>0</v>
      </c>
      <c r="FA86" s="42"/>
      <c r="FB86" s="141"/>
      <c r="FC86" s="141"/>
      <c r="FD86" s="42"/>
      <c r="FE86" s="141"/>
      <c r="FF86" s="141">
        <v>0</v>
      </c>
      <c r="FG86" s="42"/>
      <c r="FH86" s="141"/>
      <c r="FI86" s="141">
        <v>0</v>
      </c>
      <c r="FJ86" s="42"/>
      <c r="FK86" s="141"/>
      <c r="FL86" s="141"/>
      <c r="FM86" s="42"/>
      <c r="FN86" s="203">
        <v>5000</v>
      </c>
      <c r="FO86" s="141">
        <v>0</v>
      </c>
      <c r="FP86" s="42"/>
      <c r="FQ86" s="203"/>
      <c r="FR86" s="141"/>
      <c r="FS86" s="42"/>
      <c r="FT86" s="203"/>
      <c r="FU86" s="141"/>
      <c r="FV86" s="42"/>
      <c r="FW86" s="141"/>
      <c r="FX86" s="141"/>
      <c r="FY86" s="42"/>
      <c r="FZ86" s="141"/>
      <c r="GA86" s="141"/>
      <c r="GB86" s="42"/>
      <c r="GC86" s="141"/>
      <c r="GD86" s="141"/>
      <c r="GE86" s="42"/>
      <c r="GF86" s="141"/>
      <c r="GG86" s="141"/>
      <c r="GH86" s="42"/>
      <c r="GI86" s="141"/>
      <c r="GJ86" s="141"/>
      <c r="GK86" s="42"/>
      <c r="GL86" s="141"/>
      <c r="GM86" s="141"/>
      <c r="GN86" s="42"/>
    </row>
    <row r="87" spans="1:196" ht="15.75" x14ac:dyDescent="0.25">
      <c r="A87" s="25" t="s">
        <v>473</v>
      </c>
      <c r="B87" s="50">
        <f t="shared" si="887"/>
        <v>0</v>
      </c>
      <c r="C87" s="50">
        <f t="shared" si="888"/>
        <v>0</v>
      </c>
      <c r="D87" s="46"/>
      <c r="E87" s="50"/>
      <c r="F87" s="50"/>
      <c r="G87" s="50"/>
      <c r="H87" s="144"/>
      <c r="I87" s="144"/>
      <c r="J87" s="46"/>
      <c r="K87" s="144"/>
      <c r="L87" s="144"/>
      <c r="M87" s="144"/>
      <c r="N87" s="144"/>
      <c r="O87" s="144"/>
      <c r="P87" s="42"/>
      <c r="Q87" s="141"/>
      <c r="R87" s="141"/>
      <c r="S87" s="42"/>
      <c r="T87" s="141"/>
      <c r="U87" s="141"/>
      <c r="V87" s="42"/>
      <c r="W87" s="141"/>
      <c r="X87" s="141"/>
      <c r="Y87" s="42"/>
      <c r="Z87" s="144"/>
      <c r="AA87" s="144"/>
      <c r="AB87" s="144"/>
      <c r="AC87" s="144"/>
      <c r="AD87" s="144"/>
      <c r="AE87" s="144"/>
      <c r="AF87" s="144"/>
      <c r="AG87" s="144"/>
      <c r="AH87" s="144"/>
      <c r="AI87" s="141"/>
      <c r="AJ87" s="141"/>
      <c r="AK87" s="42"/>
      <c r="AL87" s="141"/>
      <c r="AM87" s="141"/>
      <c r="AN87" s="42"/>
      <c r="AO87" s="141"/>
      <c r="AP87" s="141"/>
      <c r="AQ87" s="42"/>
      <c r="AR87" s="141"/>
      <c r="AS87" s="141"/>
      <c r="AT87" s="42"/>
      <c r="AU87" s="141"/>
      <c r="AV87" s="141"/>
      <c r="AW87" s="42"/>
      <c r="AX87" s="141"/>
      <c r="AY87" s="141"/>
      <c r="AZ87" s="203"/>
      <c r="BA87" s="141"/>
      <c r="BB87" s="141"/>
      <c r="BC87" s="42"/>
      <c r="BD87" s="141"/>
      <c r="BE87" s="141"/>
      <c r="BF87" s="42"/>
      <c r="BG87" s="141"/>
      <c r="BH87" s="141"/>
      <c r="BI87" s="42"/>
      <c r="BJ87" s="141"/>
      <c r="BK87" s="141"/>
      <c r="BL87" s="42"/>
      <c r="BM87" s="141"/>
      <c r="BN87" s="141"/>
      <c r="BO87" s="42"/>
      <c r="BP87" s="141"/>
      <c r="BQ87" s="141"/>
      <c r="BR87" s="42"/>
      <c r="BS87" s="141"/>
      <c r="BT87" s="141"/>
      <c r="BU87" s="42"/>
      <c r="BV87" s="141"/>
      <c r="BW87" s="141"/>
      <c r="BX87" s="42"/>
      <c r="BY87" s="141"/>
      <c r="BZ87" s="141"/>
      <c r="CA87" s="42"/>
      <c r="CB87" s="141"/>
      <c r="CC87" s="141"/>
      <c r="CD87" s="42"/>
      <c r="CE87" s="141"/>
      <c r="CF87" s="141"/>
      <c r="CG87" s="42"/>
      <c r="CH87" s="141"/>
      <c r="CI87" s="141"/>
      <c r="CJ87" s="42"/>
      <c r="CK87" s="141"/>
      <c r="CL87" s="141"/>
      <c r="CM87" s="42"/>
      <c r="CN87" s="141"/>
      <c r="CO87" s="141"/>
      <c r="CP87" s="42"/>
      <c r="CQ87" s="141"/>
      <c r="CR87" s="141"/>
      <c r="CS87" s="42"/>
      <c r="CT87" s="141"/>
      <c r="CU87" s="141"/>
      <c r="CV87" s="42"/>
      <c r="CW87" s="141"/>
      <c r="CX87" s="141"/>
      <c r="CY87" s="203"/>
      <c r="CZ87" s="141"/>
      <c r="DA87" s="141"/>
      <c r="DB87" s="42"/>
      <c r="DC87" s="141"/>
      <c r="DD87" s="141"/>
      <c r="DE87" s="42"/>
      <c r="DF87" s="141"/>
      <c r="DG87" s="141"/>
      <c r="DH87" s="42"/>
      <c r="DI87" s="141"/>
      <c r="DJ87" s="141"/>
      <c r="DK87" s="42"/>
      <c r="DL87" s="141"/>
      <c r="DM87" s="141"/>
      <c r="DN87" s="42"/>
      <c r="DO87" s="141"/>
      <c r="DP87" s="141"/>
      <c r="DQ87" s="42"/>
      <c r="DR87" s="141"/>
      <c r="DS87" s="141"/>
      <c r="DT87" s="42"/>
      <c r="DU87" s="141"/>
      <c r="DV87" s="141"/>
      <c r="DW87" s="42"/>
      <c r="DX87" s="141"/>
      <c r="DY87" s="141"/>
      <c r="DZ87" s="42"/>
      <c r="EA87" s="141"/>
      <c r="EB87" s="141"/>
      <c r="EC87" s="42"/>
      <c r="ED87" s="141"/>
      <c r="EE87" s="141"/>
      <c r="EF87" s="42"/>
      <c r="EG87" s="141"/>
      <c r="EH87" s="141"/>
      <c r="EI87" s="42"/>
      <c r="EJ87" s="141"/>
      <c r="EK87" s="141"/>
      <c r="EL87" s="42"/>
      <c r="EM87" s="141"/>
      <c r="EN87" s="141"/>
      <c r="EO87" s="42"/>
      <c r="EP87" s="141"/>
      <c r="EQ87" s="141"/>
      <c r="ER87" s="42"/>
      <c r="ES87" s="141"/>
      <c r="ET87" s="141"/>
      <c r="EU87" s="42"/>
      <c r="EV87" s="141"/>
      <c r="EW87" s="141"/>
      <c r="EX87" s="42"/>
      <c r="EY87" s="141"/>
      <c r="EZ87" s="141"/>
      <c r="FA87" s="42"/>
      <c r="FB87" s="141"/>
      <c r="FC87" s="141"/>
      <c r="FD87" s="42"/>
      <c r="FE87" s="141"/>
      <c r="FF87" s="141"/>
      <c r="FG87" s="42"/>
      <c r="FH87" s="141"/>
      <c r="FI87" s="141"/>
      <c r="FJ87" s="42"/>
      <c r="FK87" s="141"/>
      <c r="FL87" s="141"/>
      <c r="FM87" s="42"/>
      <c r="FN87" s="141"/>
      <c r="FO87" s="141"/>
      <c r="FP87" s="42"/>
      <c r="FQ87" s="141"/>
      <c r="FR87" s="141"/>
      <c r="FS87" s="42"/>
      <c r="FT87" s="141"/>
      <c r="FU87" s="141"/>
      <c r="FV87" s="42"/>
      <c r="FW87" s="141"/>
      <c r="FX87" s="141"/>
      <c r="FY87" s="42"/>
      <c r="FZ87" s="141"/>
      <c r="GA87" s="141"/>
      <c r="GB87" s="42"/>
      <c r="GC87" s="141"/>
      <c r="GD87" s="141"/>
      <c r="GE87" s="42"/>
      <c r="GF87" s="141"/>
      <c r="GG87" s="141"/>
      <c r="GH87" s="42"/>
      <c r="GI87" s="141"/>
      <c r="GJ87" s="141"/>
      <c r="GK87" s="42"/>
      <c r="GL87" s="141"/>
      <c r="GM87" s="141"/>
      <c r="GN87" s="42"/>
    </row>
    <row r="88" spans="1:196" s="52" customFormat="1" ht="31.5" x14ac:dyDescent="0.25">
      <c r="A88" s="195" t="s">
        <v>298</v>
      </c>
      <c r="B88" s="134">
        <f t="shared" si="887"/>
        <v>44566.502409999994</v>
      </c>
      <c r="C88" s="134">
        <f t="shared" si="888"/>
        <v>35520.251649999998</v>
      </c>
      <c r="D88" s="49">
        <f t="shared" ref="D88" si="1071">C88/B88*100</f>
        <v>79.701681148821407</v>
      </c>
      <c r="E88" s="49">
        <f t="shared" ref="E88:AD88" si="1072">E89+E92</f>
        <v>9020</v>
      </c>
      <c r="F88" s="49">
        <f t="shared" ref="F88" si="1073">F89+F92</f>
        <v>9020</v>
      </c>
      <c r="G88" s="49">
        <f t="shared" si="716"/>
        <v>100</v>
      </c>
      <c r="H88" s="49">
        <f t="shared" si="1072"/>
        <v>0</v>
      </c>
      <c r="I88" s="49">
        <f t="shared" si="1072"/>
        <v>0</v>
      </c>
      <c r="J88" s="49"/>
      <c r="K88" s="49">
        <f t="shared" si="1072"/>
        <v>559.1</v>
      </c>
      <c r="L88" s="49">
        <f t="shared" ref="L88" si="1074">L89+L92</f>
        <v>559.1</v>
      </c>
      <c r="M88" s="48">
        <f t="shared" si="216"/>
        <v>100</v>
      </c>
      <c r="N88" s="49">
        <f t="shared" si="1072"/>
        <v>353</v>
      </c>
      <c r="O88" s="49">
        <f t="shared" si="1072"/>
        <v>340.09397999999999</v>
      </c>
      <c r="P88" s="48">
        <f t="shared" si="953"/>
        <v>96.343903682719542</v>
      </c>
      <c r="Q88" s="49">
        <f t="shared" ref="Q88:R88" si="1075">Q89+Q92</f>
        <v>1911</v>
      </c>
      <c r="R88" s="49">
        <f t="shared" si="1075"/>
        <v>1884.2</v>
      </c>
      <c r="S88" s="48">
        <f t="shared" ref="S88:S89" si="1076">R88/Q88*100</f>
        <v>98.597592883307172</v>
      </c>
      <c r="T88" s="49">
        <f t="shared" ref="T88" si="1077">T89+T92</f>
        <v>410</v>
      </c>
      <c r="U88" s="49">
        <f t="shared" ref="U88" si="1078">U89+U92</f>
        <v>367.62257</v>
      </c>
      <c r="V88" s="48">
        <f t="shared" ref="V88:V89" si="1079">U88/T88*100</f>
        <v>89.664041463414634</v>
      </c>
      <c r="W88" s="49">
        <f t="shared" ref="W88" si="1080">W89+W92</f>
        <v>0</v>
      </c>
      <c r="X88" s="49">
        <f t="shared" ref="X88" si="1081">X89+X92</f>
        <v>0</v>
      </c>
      <c r="Y88" s="48"/>
      <c r="Z88" s="49">
        <f t="shared" si="1072"/>
        <v>0</v>
      </c>
      <c r="AA88" s="49">
        <f t="shared" ref="AA88" si="1082">AA89+AA92</f>
        <v>0</v>
      </c>
      <c r="AB88" s="49">
        <f t="shared" si="1072"/>
        <v>0</v>
      </c>
      <c r="AC88" s="49">
        <f t="shared" si="1072"/>
        <v>0</v>
      </c>
      <c r="AD88" s="49">
        <f t="shared" si="1072"/>
        <v>0</v>
      </c>
      <c r="AE88" s="49">
        <f t="shared" ref="AE88:AG88" si="1083">AE89+AE92</f>
        <v>0</v>
      </c>
      <c r="AF88" s="49">
        <f t="shared" si="1083"/>
        <v>0</v>
      </c>
      <c r="AG88" s="49">
        <f t="shared" si="1083"/>
        <v>0</v>
      </c>
      <c r="AH88" s="49"/>
      <c r="AI88" s="49">
        <f t="shared" ref="AI88:AJ88" si="1084">AI89+AI92</f>
        <v>2000</v>
      </c>
      <c r="AJ88" s="49">
        <f t="shared" si="1084"/>
        <v>2000</v>
      </c>
      <c r="AK88" s="48">
        <f t="shared" ref="AK88:AK89" si="1085">AJ88/AI88*100</f>
        <v>100</v>
      </c>
      <c r="AL88" s="49">
        <f t="shared" ref="AL88:AM88" si="1086">AL89+AL92</f>
        <v>0</v>
      </c>
      <c r="AM88" s="49">
        <f t="shared" si="1086"/>
        <v>0</v>
      </c>
      <c r="AN88" s="48"/>
      <c r="AO88" s="49">
        <f t="shared" ref="AO88:AP88" si="1087">AO89+AO92</f>
        <v>0</v>
      </c>
      <c r="AP88" s="49">
        <f t="shared" si="1087"/>
        <v>0</v>
      </c>
      <c r="AQ88" s="48"/>
      <c r="AR88" s="49">
        <f t="shared" ref="AR88:AS88" si="1088">AR89+AR92</f>
        <v>0</v>
      </c>
      <c r="AS88" s="49">
        <f t="shared" si="1088"/>
        <v>0</v>
      </c>
      <c r="AT88" s="48"/>
      <c r="AU88" s="49">
        <f t="shared" ref="AU88:AV88" si="1089">AU89+AU92</f>
        <v>0</v>
      </c>
      <c r="AV88" s="49">
        <f t="shared" si="1089"/>
        <v>0</v>
      </c>
      <c r="AW88" s="48"/>
      <c r="AX88" s="49">
        <f t="shared" ref="AX88:AY88" si="1090">AX89+AX92</f>
        <v>100</v>
      </c>
      <c r="AY88" s="49">
        <f t="shared" si="1090"/>
        <v>100</v>
      </c>
      <c r="AZ88" s="293">
        <f t="shared" si="909"/>
        <v>100</v>
      </c>
      <c r="BA88" s="49"/>
      <c r="BB88" s="49"/>
      <c r="BC88" s="48"/>
      <c r="BD88" s="49"/>
      <c r="BE88" s="49"/>
      <c r="BF88" s="48"/>
      <c r="BG88" s="49"/>
      <c r="BH88" s="49"/>
      <c r="BI88" s="48"/>
      <c r="BJ88" s="49">
        <f t="shared" ref="BJ88:BK88" si="1091">BJ89+BJ92</f>
        <v>3321</v>
      </c>
      <c r="BK88" s="49">
        <f t="shared" si="1091"/>
        <v>2490.75</v>
      </c>
      <c r="BL88" s="48">
        <f t="shared" ref="BL88:BL89" si="1092">BK88/BJ88*100</f>
        <v>75</v>
      </c>
      <c r="BM88" s="49"/>
      <c r="BN88" s="49"/>
      <c r="BO88" s="48"/>
      <c r="BP88" s="49">
        <f t="shared" ref="BP88:BQ88" si="1093">BP89+BP92</f>
        <v>0</v>
      </c>
      <c r="BQ88" s="49">
        <f t="shared" si="1093"/>
        <v>0</v>
      </c>
      <c r="BR88" s="48"/>
      <c r="BS88" s="49">
        <f t="shared" ref="BS88:BT88" si="1094">BS89+BS92</f>
        <v>0</v>
      </c>
      <c r="BT88" s="49">
        <f t="shared" si="1094"/>
        <v>0</v>
      </c>
      <c r="BU88" s="48"/>
      <c r="BV88" s="49">
        <f t="shared" ref="BV88:BW88" si="1095">BV89+BV92</f>
        <v>0</v>
      </c>
      <c r="BW88" s="49">
        <f t="shared" si="1095"/>
        <v>0</v>
      </c>
      <c r="BX88" s="48"/>
      <c r="BY88" s="49">
        <f t="shared" ref="BY88:BZ88" si="1096">BY89+BY92</f>
        <v>0</v>
      </c>
      <c r="BZ88" s="49">
        <f t="shared" si="1096"/>
        <v>0</v>
      </c>
      <c r="CA88" s="48"/>
      <c r="CB88" s="49">
        <f t="shared" ref="CB88:CC88" si="1097">CB89+CB92</f>
        <v>2992</v>
      </c>
      <c r="CC88" s="49">
        <f t="shared" si="1097"/>
        <v>1937.0654199999999</v>
      </c>
      <c r="CD88" s="48">
        <f t="shared" ref="CD88:CD92" si="1098">CC88/CB88*100</f>
        <v>64.741491310160427</v>
      </c>
      <c r="CE88" s="49">
        <f t="shared" ref="CE88:CF88" si="1099">CE89+CE92</f>
        <v>0</v>
      </c>
      <c r="CF88" s="49">
        <f t="shared" si="1099"/>
        <v>0</v>
      </c>
      <c r="CG88" s="48"/>
      <c r="CH88" s="49">
        <f t="shared" ref="CH88:CI88" si="1100">CH89+CH92</f>
        <v>0</v>
      </c>
      <c r="CI88" s="49">
        <f t="shared" si="1100"/>
        <v>0</v>
      </c>
      <c r="CJ88" s="48"/>
      <c r="CK88" s="49">
        <f t="shared" ref="CK88:CL88" si="1101">CK89+CK92</f>
        <v>0</v>
      </c>
      <c r="CL88" s="49">
        <f t="shared" si="1101"/>
        <v>0</v>
      </c>
      <c r="CM88" s="48"/>
      <c r="CN88" s="49">
        <f t="shared" ref="CN88:CO88" si="1102">CN89+CN92</f>
        <v>0</v>
      </c>
      <c r="CO88" s="49">
        <f t="shared" si="1102"/>
        <v>0</v>
      </c>
      <c r="CP88" s="48"/>
      <c r="CQ88" s="49">
        <f t="shared" ref="CQ88:CR88" si="1103">CQ89+CQ92</f>
        <v>0</v>
      </c>
      <c r="CR88" s="49">
        <f t="shared" si="1103"/>
        <v>0</v>
      </c>
      <c r="CS88" s="48"/>
      <c r="CT88" s="49">
        <f t="shared" ref="CT88:CU88" si="1104">CT89+CT92</f>
        <v>0</v>
      </c>
      <c r="CU88" s="49">
        <f t="shared" si="1104"/>
        <v>0</v>
      </c>
      <c r="CV88" s="48"/>
      <c r="CW88" s="49">
        <f t="shared" ref="CW88:CX88" si="1105">CW89+CW92</f>
        <v>0</v>
      </c>
      <c r="CX88" s="49">
        <f t="shared" si="1105"/>
        <v>0</v>
      </c>
      <c r="CY88" s="293"/>
      <c r="CZ88" s="49">
        <f t="shared" ref="CZ88:DA88" si="1106">CZ89+CZ92</f>
        <v>0</v>
      </c>
      <c r="DA88" s="49">
        <f t="shared" si="1106"/>
        <v>0</v>
      </c>
      <c r="DB88" s="48"/>
      <c r="DC88" s="49">
        <f>DC89+DC92</f>
        <v>0</v>
      </c>
      <c r="DD88" s="49">
        <f>DD89+DD92</f>
        <v>0</v>
      </c>
      <c r="DE88" s="48"/>
      <c r="DF88" s="49">
        <f t="shared" ref="DF88:DG88" si="1107">DF89+DF92</f>
        <v>0</v>
      </c>
      <c r="DG88" s="49">
        <f t="shared" si="1107"/>
        <v>0</v>
      </c>
      <c r="DH88" s="48"/>
      <c r="DI88" s="49">
        <f>DI89+DI92</f>
        <v>0</v>
      </c>
      <c r="DJ88" s="49">
        <f>DJ89+DJ92</f>
        <v>0</v>
      </c>
      <c r="DK88" s="48"/>
      <c r="DL88" s="49">
        <f t="shared" ref="DL88:DM88" si="1108">DL89+DL92</f>
        <v>0</v>
      </c>
      <c r="DM88" s="49">
        <f t="shared" si="1108"/>
        <v>0</v>
      </c>
      <c r="DN88" s="48"/>
      <c r="DO88" s="49">
        <f>DO89+DO92</f>
        <v>0</v>
      </c>
      <c r="DP88" s="49">
        <f>DP89+DP92</f>
        <v>0</v>
      </c>
      <c r="DQ88" s="48"/>
      <c r="DR88" s="49">
        <f>DR89+DR92</f>
        <v>0</v>
      </c>
      <c r="DS88" s="49">
        <f>DS89+DS92</f>
        <v>0</v>
      </c>
      <c r="DT88" s="48"/>
      <c r="DU88" s="49">
        <f>DU89+DU92</f>
        <v>0</v>
      </c>
      <c r="DV88" s="49">
        <f>DV89+DV92</f>
        <v>0</v>
      </c>
      <c r="DW88" s="48"/>
      <c r="DX88" s="49">
        <f>DX89+DX92</f>
        <v>280.98399999999998</v>
      </c>
      <c r="DY88" s="49">
        <f>DY89+DY92</f>
        <v>0</v>
      </c>
      <c r="DZ88" s="48"/>
      <c r="EA88" s="49">
        <f>EA89+EA92</f>
        <v>0</v>
      </c>
      <c r="EB88" s="49">
        <f>EB89+EB92</f>
        <v>0</v>
      </c>
      <c r="EC88" s="48"/>
      <c r="ED88" s="49">
        <f t="shared" ref="ED88:EE88" si="1109">ED89+ED92</f>
        <v>0</v>
      </c>
      <c r="EE88" s="49">
        <f t="shared" si="1109"/>
        <v>0</v>
      </c>
      <c r="EF88" s="48"/>
      <c r="EG88" s="49">
        <f t="shared" ref="EG88:EH88" si="1110">EG89+EG92</f>
        <v>200</v>
      </c>
      <c r="EH88" s="49">
        <f t="shared" si="1110"/>
        <v>200</v>
      </c>
      <c r="EI88" s="48">
        <f t="shared" ref="EI88:EI89" si="1111">EH88/EG88*100</f>
        <v>100</v>
      </c>
      <c r="EJ88" s="49">
        <f t="shared" ref="EJ88:EK88" si="1112">EJ89+EJ92</f>
        <v>50</v>
      </c>
      <c r="EK88" s="49">
        <f t="shared" si="1112"/>
        <v>50</v>
      </c>
      <c r="EL88" s="48">
        <f t="shared" ref="EL88:EL95" si="1113">EK88/EJ88*100</f>
        <v>100</v>
      </c>
      <c r="EM88" s="49">
        <f>SUM(EM89:EM93)</f>
        <v>18210.81841</v>
      </c>
      <c r="EN88" s="49">
        <f>SUM(EN89:EN93)</f>
        <v>12618.677930000002</v>
      </c>
      <c r="EO88" s="48">
        <f t="shared" ref="EO88:EO104" si="1114">EN88/EM88*100</f>
        <v>69.292206675735017</v>
      </c>
      <c r="EP88" s="49">
        <f t="shared" ref="EP88:EQ88" si="1115">EP89+EP92</f>
        <v>0</v>
      </c>
      <c r="EQ88" s="49">
        <f t="shared" si="1115"/>
        <v>0</v>
      </c>
      <c r="ER88" s="48"/>
      <c r="ES88" s="49">
        <f t="shared" ref="ES88:ET88" si="1116">ES89+ES92</f>
        <v>0</v>
      </c>
      <c r="ET88" s="49">
        <f t="shared" si="1116"/>
        <v>0</v>
      </c>
      <c r="EU88" s="48"/>
      <c r="EV88" s="49">
        <f t="shared" ref="EV88:EW88" si="1117">EV89+EV92</f>
        <v>0</v>
      </c>
      <c r="EW88" s="49">
        <f t="shared" si="1117"/>
        <v>0</v>
      </c>
      <c r="EX88" s="48"/>
      <c r="EY88" s="49">
        <f t="shared" ref="EY88:EZ88" si="1118">EY89+EY92</f>
        <v>0</v>
      </c>
      <c r="EZ88" s="49">
        <f t="shared" si="1118"/>
        <v>0</v>
      </c>
      <c r="FA88" s="48"/>
      <c r="FB88" s="49">
        <f t="shared" ref="FB88:FC88" si="1119">FB89+FB92</f>
        <v>0</v>
      </c>
      <c r="FC88" s="49">
        <f t="shared" si="1119"/>
        <v>0</v>
      </c>
      <c r="FD88" s="48"/>
      <c r="FE88" s="49">
        <f t="shared" ref="FE88:FF88" si="1120">FE89+FE92</f>
        <v>0</v>
      </c>
      <c r="FF88" s="49">
        <f t="shared" si="1120"/>
        <v>0</v>
      </c>
      <c r="FG88" s="48"/>
      <c r="FH88" s="49">
        <f t="shared" ref="FH88:FI88" si="1121">FH89+FH92</f>
        <v>0</v>
      </c>
      <c r="FI88" s="49">
        <f t="shared" si="1121"/>
        <v>0</v>
      </c>
      <c r="FJ88" s="48"/>
      <c r="FK88" s="49"/>
      <c r="FL88" s="49"/>
      <c r="FM88" s="48"/>
      <c r="FN88" s="49">
        <f t="shared" ref="FN88:FO88" si="1122">FN89+FN92</f>
        <v>5000</v>
      </c>
      <c r="FO88" s="49">
        <f t="shared" si="1122"/>
        <v>3952.7417500000001</v>
      </c>
      <c r="FP88" s="48">
        <f t="shared" ref="FP88:FP92" si="1123">FO88/FN88*100</f>
        <v>79.054834999999997</v>
      </c>
      <c r="FQ88" s="49"/>
      <c r="FR88" s="49"/>
      <c r="FS88" s="48"/>
      <c r="FT88" s="49"/>
      <c r="FU88" s="49"/>
      <c r="FV88" s="48"/>
      <c r="FW88" s="49">
        <f t="shared" ref="FW88:FX88" si="1124">FW89+FW92</f>
        <v>158.6</v>
      </c>
      <c r="FX88" s="49">
        <f t="shared" si="1124"/>
        <v>0</v>
      </c>
      <c r="FY88" s="48"/>
      <c r="FZ88" s="49"/>
      <c r="GA88" s="49"/>
      <c r="GB88" s="48"/>
      <c r="GC88" s="49"/>
      <c r="GD88" s="49"/>
      <c r="GE88" s="48"/>
      <c r="GF88" s="49"/>
      <c r="GG88" s="49"/>
      <c r="GH88" s="42"/>
      <c r="GI88" s="49"/>
      <c r="GJ88" s="49"/>
      <c r="GK88" s="42"/>
      <c r="GL88" s="49"/>
      <c r="GM88" s="49"/>
      <c r="GN88" s="42"/>
    </row>
    <row r="89" spans="1:196" ht="31.5" x14ac:dyDescent="0.25">
      <c r="A89" s="25" t="s">
        <v>271</v>
      </c>
      <c r="B89" s="50">
        <f t="shared" si="887"/>
        <v>20915.683999999997</v>
      </c>
      <c r="C89" s="50">
        <f t="shared" si="888"/>
        <v>18508.831969999999</v>
      </c>
      <c r="D89" s="46">
        <f t="shared" si="34"/>
        <v>88.492597086473495</v>
      </c>
      <c r="E89" s="46">
        <v>9020</v>
      </c>
      <c r="F89" s="46">
        <v>9020</v>
      </c>
      <c r="G89" s="46">
        <f t="shared" si="716"/>
        <v>100</v>
      </c>
      <c r="H89" s="46"/>
      <c r="I89" s="46"/>
      <c r="J89" s="46"/>
      <c r="K89" s="46">
        <v>559.1</v>
      </c>
      <c r="L89" s="46">
        <v>559.1</v>
      </c>
      <c r="M89" s="42">
        <f t="shared" si="216"/>
        <v>100</v>
      </c>
      <c r="N89" s="46">
        <v>353</v>
      </c>
      <c r="O89" s="46">
        <v>340.09397999999999</v>
      </c>
      <c r="P89" s="42">
        <f t="shared" si="953"/>
        <v>96.343903682719542</v>
      </c>
      <c r="Q89" s="204">
        <v>1911</v>
      </c>
      <c r="R89" s="204">
        <v>1884.2</v>
      </c>
      <c r="S89" s="42">
        <f t="shared" si="1076"/>
        <v>98.597592883307172</v>
      </c>
      <c r="T89" s="203">
        <v>410</v>
      </c>
      <c r="U89" s="203">
        <v>367.62257</v>
      </c>
      <c r="V89" s="42">
        <f t="shared" si="1079"/>
        <v>89.664041463414634</v>
      </c>
      <c r="W89" s="203"/>
      <c r="X89" s="203"/>
      <c r="Y89" s="42"/>
      <c r="Z89" s="46"/>
      <c r="AA89" s="46"/>
      <c r="AB89" s="42"/>
      <c r="AC89" s="46"/>
      <c r="AD89" s="46"/>
      <c r="AE89" s="42"/>
      <c r="AF89" s="46"/>
      <c r="AG89" s="46"/>
      <c r="AH89" s="42"/>
      <c r="AI89" s="203">
        <v>2000</v>
      </c>
      <c r="AJ89" s="203">
        <v>2000</v>
      </c>
      <c r="AK89" s="42">
        <f t="shared" si="1085"/>
        <v>100</v>
      </c>
      <c r="AL89" s="203"/>
      <c r="AM89" s="203"/>
      <c r="AN89" s="42"/>
      <c r="AO89" s="203"/>
      <c r="AP89" s="203"/>
      <c r="AQ89" s="42"/>
      <c r="AR89" s="203"/>
      <c r="AS89" s="295"/>
      <c r="AT89" s="42"/>
      <c r="AU89" s="203"/>
      <c r="AV89" s="203"/>
      <c r="AW89" s="42"/>
      <c r="AX89" s="203">
        <v>100</v>
      </c>
      <c r="AY89" s="203">
        <v>100</v>
      </c>
      <c r="AZ89" s="203">
        <f t="shared" si="909"/>
        <v>100</v>
      </c>
      <c r="BA89" s="203"/>
      <c r="BB89" s="203"/>
      <c r="BC89" s="42"/>
      <c r="BD89" s="203"/>
      <c r="BE89" s="203"/>
      <c r="BF89" s="42"/>
      <c r="BG89" s="203"/>
      <c r="BH89" s="203"/>
      <c r="BI89" s="42"/>
      <c r="BJ89" s="203">
        <v>3321</v>
      </c>
      <c r="BK89" s="203">
        <v>2490.75</v>
      </c>
      <c r="BL89" s="42">
        <f t="shared" si="1092"/>
        <v>75</v>
      </c>
      <c r="BM89" s="203"/>
      <c r="BN89" s="203"/>
      <c r="BO89" s="42"/>
      <c r="BP89" s="203"/>
      <c r="BQ89" s="203"/>
      <c r="BR89" s="42"/>
      <c r="BS89" s="203"/>
      <c r="BT89" s="203"/>
      <c r="BU89" s="42"/>
      <c r="BV89" s="203"/>
      <c r="BW89" s="203"/>
      <c r="BX89" s="42"/>
      <c r="BY89" s="203"/>
      <c r="BZ89" s="203"/>
      <c r="CA89" s="42"/>
      <c r="CB89" s="203">
        <v>2552</v>
      </c>
      <c r="CC89" s="203">
        <v>1497.0654199999999</v>
      </c>
      <c r="CD89" s="42">
        <f t="shared" si="1098"/>
        <v>58.662438087774291</v>
      </c>
      <c r="CE89" s="203"/>
      <c r="CF89" s="203"/>
      <c r="CG89" s="42"/>
      <c r="CH89" s="203"/>
      <c r="CI89" s="203"/>
      <c r="CJ89" s="42"/>
      <c r="CK89" s="203"/>
      <c r="CL89" s="203"/>
      <c r="CM89" s="42"/>
      <c r="CN89" s="203"/>
      <c r="CO89" s="203"/>
      <c r="CP89" s="42"/>
      <c r="CQ89" s="203"/>
      <c r="CR89" s="203"/>
      <c r="CS89" s="42"/>
      <c r="CT89" s="203"/>
      <c r="CU89" s="203"/>
      <c r="CV89" s="42"/>
      <c r="CW89" s="203"/>
      <c r="CX89" s="203"/>
      <c r="CY89" s="203"/>
      <c r="CZ89" s="203"/>
      <c r="DA89" s="203"/>
      <c r="DB89" s="42"/>
      <c r="DC89" s="203"/>
      <c r="DD89" s="203"/>
      <c r="DE89" s="42"/>
      <c r="DF89" s="203"/>
      <c r="DG89" s="203"/>
      <c r="DH89" s="42"/>
      <c r="DI89" s="203"/>
      <c r="DJ89" s="203"/>
      <c r="DK89" s="42"/>
      <c r="DL89" s="203"/>
      <c r="DM89" s="203"/>
      <c r="DN89" s="42"/>
      <c r="DO89" s="203"/>
      <c r="DP89" s="203"/>
      <c r="DQ89" s="42"/>
      <c r="DR89" s="203"/>
      <c r="DS89" s="203"/>
      <c r="DT89" s="42"/>
      <c r="DU89" s="203"/>
      <c r="DV89" s="203"/>
      <c r="DW89" s="42"/>
      <c r="DX89" s="203">
        <v>280.98399999999998</v>
      </c>
      <c r="DY89" s="203"/>
      <c r="DZ89" s="42"/>
      <c r="EA89" s="203"/>
      <c r="EB89" s="203"/>
      <c r="EC89" s="42"/>
      <c r="ED89" s="203"/>
      <c r="EE89" s="203"/>
      <c r="EF89" s="42"/>
      <c r="EG89" s="203">
        <v>200</v>
      </c>
      <c r="EH89" s="203">
        <v>200</v>
      </c>
      <c r="EI89" s="42">
        <f t="shared" si="1111"/>
        <v>100</v>
      </c>
      <c r="EJ89" s="203">
        <v>50</v>
      </c>
      <c r="EK89" s="203">
        <v>50</v>
      </c>
      <c r="EL89" s="42">
        <f t="shared" si="1113"/>
        <v>100</v>
      </c>
      <c r="EM89" s="203"/>
      <c r="EN89" s="203"/>
      <c r="EO89" s="42"/>
      <c r="EP89" s="203"/>
      <c r="EQ89" s="203"/>
      <c r="ER89" s="42"/>
      <c r="ES89" s="203"/>
      <c r="ET89" s="203"/>
      <c r="EU89" s="42"/>
      <c r="EV89" s="203"/>
      <c r="EW89" s="203"/>
      <c r="EX89" s="42"/>
      <c r="EY89" s="203"/>
      <c r="EZ89" s="203"/>
      <c r="FA89" s="42"/>
      <c r="FB89" s="203"/>
      <c r="FC89" s="203"/>
      <c r="FD89" s="42"/>
      <c r="FE89" s="203"/>
      <c r="FF89" s="203"/>
      <c r="FG89" s="42"/>
      <c r="FH89" s="203"/>
      <c r="FI89" s="203"/>
      <c r="FJ89" s="42"/>
      <c r="FK89" s="203"/>
      <c r="FL89" s="203"/>
      <c r="FM89" s="42"/>
      <c r="FN89" s="203"/>
      <c r="FO89" s="203"/>
      <c r="FP89" s="42"/>
      <c r="FQ89" s="203"/>
      <c r="FR89" s="203"/>
      <c r="FS89" s="42"/>
      <c r="FT89" s="203"/>
      <c r="FU89" s="203"/>
      <c r="FV89" s="42"/>
      <c r="FW89" s="203">
        <v>158.6</v>
      </c>
      <c r="FX89" s="203"/>
      <c r="FY89" s="42"/>
      <c r="FZ89" s="203"/>
      <c r="GA89" s="203"/>
      <c r="GB89" s="42"/>
      <c r="GC89" s="203"/>
      <c r="GD89" s="203"/>
      <c r="GE89" s="42"/>
      <c r="GF89" s="203"/>
      <c r="GG89" s="203"/>
      <c r="GH89" s="42"/>
      <c r="GI89" s="203"/>
      <c r="GJ89" s="203"/>
      <c r="GK89" s="42"/>
      <c r="GL89" s="203"/>
      <c r="GM89" s="203"/>
      <c r="GN89" s="42"/>
    </row>
    <row r="90" spans="1:196" ht="15.75" x14ac:dyDescent="0.25">
      <c r="A90" s="25" t="s">
        <v>474</v>
      </c>
      <c r="B90" s="50">
        <f t="shared" si="887"/>
        <v>2230.3633100000002</v>
      </c>
      <c r="C90" s="50">
        <f t="shared" si="888"/>
        <v>2230.3633100000002</v>
      </c>
      <c r="D90" s="46">
        <f t="shared" si="34"/>
        <v>100</v>
      </c>
      <c r="E90" s="46"/>
      <c r="F90" s="46"/>
      <c r="G90" s="46"/>
      <c r="H90" s="46"/>
      <c r="I90" s="46"/>
      <c r="J90" s="46"/>
      <c r="K90" s="46"/>
      <c r="L90" s="46"/>
      <c r="M90" s="42"/>
      <c r="N90" s="46"/>
      <c r="O90" s="46"/>
      <c r="P90" s="42"/>
      <c r="Q90" s="204"/>
      <c r="R90" s="204"/>
      <c r="S90" s="42"/>
      <c r="T90" s="203"/>
      <c r="U90" s="203"/>
      <c r="V90" s="42"/>
      <c r="W90" s="203"/>
      <c r="X90" s="203"/>
      <c r="Y90" s="42"/>
      <c r="Z90" s="46"/>
      <c r="AA90" s="46"/>
      <c r="AB90" s="42"/>
      <c r="AC90" s="46"/>
      <c r="AD90" s="46"/>
      <c r="AE90" s="42"/>
      <c r="AF90" s="46"/>
      <c r="AG90" s="46"/>
      <c r="AH90" s="42"/>
      <c r="AI90" s="203"/>
      <c r="AJ90" s="203"/>
      <c r="AK90" s="42"/>
      <c r="AL90" s="203"/>
      <c r="AM90" s="203"/>
      <c r="AN90" s="42"/>
      <c r="AO90" s="203"/>
      <c r="AP90" s="203"/>
      <c r="AQ90" s="42"/>
      <c r="AR90" s="203"/>
      <c r="AS90" s="295"/>
      <c r="AT90" s="42"/>
      <c r="AU90" s="203"/>
      <c r="AV90" s="203"/>
      <c r="AW90" s="42"/>
      <c r="AX90" s="203"/>
      <c r="AY90" s="203"/>
      <c r="AZ90" s="203"/>
      <c r="BA90" s="203"/>
      <c r="BB90" s="203"/>
      <c r="BC90" s="42"/>
      <c r="BD90" s="203"/>
      <c r="BE90" s="203"/>
      <c r="BF90" s="42"/>
      <c r="BG90" s="203"/>
      <c r="BH90" s="203"/>
      <c r="BI90" s="42"/>
      <c r="BJ90" s="203"/>
      <c r="BK90" s="203"/>
      <c r="BL90" s="42"/>
      <c r="BM90" s="203"/>
      <c r="BN90" s="203"/>
      <c r="BO90" s="42"/>
      <c r="BP90" s="203"/>
      <c r="BQ90" s="203"/>
      <c r="BR90" s="42"/>
      <c r="BS90" s="203"/>
      <c r="BT90" s="203"/>
      <c r="BU90" s="42"/>
      <c r="BV90" s="203"/>
      <c r="BW90" s="203"/>
      <c r="BX90" s="42"/>
      <c r="BY90" s="203"/>
      <c r="BZ90" s="203"/>
      <c r="CA90" s="42"/>
      <c r="CB90" s="203"/>
      <c r="CC90" s="203"/>
      <c r="CD90" s="42"/>
      <c r="CE90" s="203"/>
      <c r="CF90" s="203"/>
      <c r="CG90" s="42"/>
      <c r="CH90" s="203"/>
      <c r="CI90" s="203"/>
      <c r="CJ90" s="42"/>
      <c r="CK90" s="203"/>
      <c r="CL90" s="203"/>
      <c r="CM90" s="42"/>
      <c r="CN90" s="203"/>
      <c r="CO90" s="203"/>
      <c r="CP90" s="42"/>
      <c r="CQ90" s="203"/>
      <c r="CR90" s="203"/>
      <c r="CS90" s="42"/>
      <c r="CT90" s="203"/>
      <c r="CU90" s="203"/>
      <c r="CV90" s="42"/>
      <c r="CW90" s="203"/>
      <c r="CX90" s="203"/>
      <c r="CY90" s="203"/>
      <c r="CZ90" s="203"/>
      <c r="DA90" s="203"/>
      <c r="DB90" s="42"/>
      <c r="DC90" s="203"/>
      <c r="DD90" s="203"/>
      <c r="DE90" s="42"/>
      <c r="DF90" s="203"/>
      <c r="DG90" s="203"/>
      <c r="DH90" s="42"/>
      <c r="DI90" s="203"/>
      <c r="DJ90" s="203"/>
      <c r="DK90" s="42"/>
      <c r="DL90" s="203"/>
      <c r="DM90" s="203"/>
      <c r="DN90" s="42"/>
      <c r="DO90" s="203"/>
      <c r="DP90" s="203"/>
      <c r="DQ90" s="42"/>
      <c r="DR90" s="203"/>
      <c r="DS90" s="203"/>
      <c r="DT90" s="42"/>
      <c r="DU90" s="203"/>
      <c r="DV90" s="203"/>
      <c r="DW90" s="42"/>
      <c r="DX90" s="203"/>
      <c r="DY90" s="203"/>
      <c r="DZ90" s="42"/>
      <c r="EA90" s="203"/>
      <c r="EB90" s="203"/>
      <c r="EC90" s="42"/>
      <c r="ED90" s="203"/>
      <c r="EE90" s="203"/>
      <c r="EF90" s="42"/>
      <c r="EG90" s="203"/>
      <c r="EH90" s="203"/>
      <c r="EI90" s="42"/>
      <c r="EJ90" s="203"/>
      <c r="EK90" s="203"/>
      <c r="EL90" s="42"/>
      <c r="EM90" s="203">
        <v>2230.3633100000002</v>
      </c>
      <c r="EN90" s="203">
        <v>2230.3633100000002</v>
      </c>
      <c r="EO90" s="42">
        <f t="shared" si="1114"/>
        <v>100</v>
      </c>
      <c r="EP90" s="203"/>
      <c r="EQ90" s="203"/>
      <c r="ER90" s="42"/>
      <c r="ES90" s="203"/>
      <c r="ET90" s="203"/>
      <c r="EU90" s="42"/>
      <c r="EV90" s="203"/>
      <c r="EW90" s="203"/>
      <c r="EX90" s="42"/>
      <c r="EY90" s="203"/>
      <c r="EZ90" s="203"/>
      <c r="FA90" s="42"/>
      <c r="FB90" s="203"/>
      <c r="FC90" s="203"/>
      <c r="FD90" s="42"/>
      <c r="FE90" s="203"/>
      <c r="FF90" s="203"/>
      <c r="FG90" s="42"/>
      <c r="FH90" s="203"/>
      <c r="FI90" s="203"/>
      <c r="FJ90" s="42"/>
      <c r="FK90" s="203"/>
      <c r="FL90" s="203"/>
      <c r="FM90" s="42"/>
      <c r="FN90" s="203"/>
      <c r="FO90" s="203"/>
      <c r="FP90" s="42"/>
      <c r="FQ90" s="203"/>
      <c r="FR90" s="203"/>
      <c r="FS90" s="42"/>
      <c r="FT90" s="203"/>
      <c r="FU90" s="203"/>
      <c r="FV90" s="42"/>
      <c r="FW90" s="203"/>
      <c r="FX90" s="203"/>
      <c r="FY90" s="42"/>
      <c r="FZ90" s="203"/>
      <c r="GA90" s="203"/>
      <c r="GB90" s="42"/>
      <c r="GC90" s="203"/>
      <c r="GD90" s="203"/>
      <c r="GE90" s="42"/>
      <c r="GF90" s="203"/>
      <c r="GG90" s="203"/>
      <c r="GH90" s="42"/>
      <c r="GI90" s="203"/>
      <c r="GJ90" s="203"/>
      <c r="GK90" s="42"/>
      <c r="GL90" s="203"/>
      <c r="GM90" s="203"/>
      <c r="GN90" s="42"/>
    </row>
    <row r="91" spans="1:196" ht="15.75" x14ac:dyDescent="0.25">
      <c r="A91" s="25" t="s">
        <v>477</v>
      </c>
      <c r="B91" s="50">
        <f t="shared" si="887"/>
        <v>5592.14048</v>
      </c>
      <c r="C91" s="50">
        <f t="shared" si="888"/>
        <v>0</v>
      </c>
      <c r="D91" s="46">
        <f t="shared" si="34"/>
        <v>0</v>
      </c>
      <c r="E91" s="46"/>
      <c r="F91" s="46"/>
      <c r="G91" s="46"/>
      <c r="H91" s="46"/>
      <c r="I91" s="46"/>
      <c r="J91" s="46"/>
      <c r="K91" s="46"/>
      <c r="L91" s="46"/>
      <c r="M91" s="42"/>
      <c r="N91" s="46"/>
      <c r="O91" s="46"/>
      <c r="P91" s="42"/>
      <c r="Q91" s="204"/>
      <c r="R91" s="204"/>
      <c r="S91" s="42"/>
      <c r="T91" s="203"/>
      <c r="U91" s="203"/>
      <c r="V91" s="42"/>
      <c r="W91" s="203"/>
      <c r="X91" s="203"/>
      <c r="Y91" s="42"/>
      <c r="Z91" s="46"/>
      <c r="AA91" s="46"/>
      <c r="AB91" s="42"/>
      <c r="AC91" s="46"/>
      <c r="AD91" s="46"/>
      <c r="AE91" s="42"/>
      <c r="AF91" s="46"/>
      <c r="AG91" s="46"/>
      <c r="AH91" s="42"/>
      <c r="AI91" s="203"/>
      <c r="AJ91" s="203"/>
      <c r="AK91" s="42"/>
      <c r="AL91" s="203"/>
      <c r="AM91" s="203"/>
      <c r="AN91" s="42"/>
      <c r="AO91" s="203"/>
      <c r="AP91" s="203"/>
      <c r="AQ91" s="42"/>
      <c r="AR91" s="203"/>
      <c r="AS91" s="295"/>
      <c r="AT91" s="42"/>
      <c r="AU91" s="203"/>
      <c r="AV91" s="203"/>
      <c r="AW91" s="42"/>
      <c r="AX91" s="203"/>
      <c r="AY91" s="203"/>
      <c r="AZ91" s="203"/>
      <c r="BA91" s="203"/>
      <c r="BB91" s="203"/>
      <c r="BC91" s="42"/>
      <c r="BD91" s="203"/>
      <c r="BE91" s="203"/>
      <c r="BF91" s="42"/>
      <c r="BG91" s="203"/>
      <c r="BH91" s="203"/>
      <c r="BI91" s="42"/>
      <c r="BJ91" s="203"/>
      <c r="BK91" s="203"/>
      <c r="BL91" s="42"/>
      <c r="BM91" s="203"/>
      <c r="BN91" s="203"/>
      <c r="BO91" s="42"/>
      <c r="BP91" s="203"/>
      <c r="BQ91" s="203"/>
      <c r="BR91" s="42"/>
      <c r="BS91" s="203"/>
      <c r="BT91" s="203"/>
      <c r="BU91" s="42"/>
      <c r="BV91" s="203"/>
      <c r="BW91" s="203"/>
      <c r="BX91" s="42"/>
      <c r="BY91" s="203"/>
      <c r="BZ91" s="203"/>
      <c r="CA91" s="42"/>
      <c r="CB91" s="203"/>
      <c r="CC91" s="203"/>
      <c r="CD91" s="42"/>
      <c r="CE91" s="203"/>
      <c r="CF91" s="203"/>
      <c r="CG91" s="42"/>
      <c r="CH91" s="203"/>
      <c r="CI91" s="203"/>
      <c r="CJ91" s="42"/>
      <c r="CK91" s="203"/>
      <c r="CL91" s="203"/>
      <c r="CM91" s="42"/>
      <c r="CN91" s="203"/>
      <c r="CO91" s="203"/>
      <c r="CP91" s="42"/>
      <c r="CQ91" s="203"/>
      <c r="CR91" s="203"/>
      <c r="CS91" s="42"/>
      <c r="CT91" s="203"/>
      <c r="CU91" s="203"/>
      <c r="CV91" s="42"/>
      <c r="CW91" s="203"/>
      <c r="CX91" s="203"/>
      <c r="CY91" s="203"/>
      <c r="CZ91" s="203"/>
      <c r="DA91" s="203"/>
      <c r="DB91" s="42"/>
      <c r="DC91" s="203"/>
      <c r="DD91" s="203"/>
      <c r="DE91" s="42"/>
      <c r="DF91" s="203"/>
      <c r="DG91" s="203"/>
      <c r="DH91" s="42"/>
      <c r="DI91" s="203"/>
      <c r="DJ91" s="203"/>
      <c r="DK91" s="42"/>
      <c r="DL91" s="203"/>
      <c r="DM91" s="203"/>
      <c r="DN91" s="42"/>
      <c r="DO91" s="203"/>
      <c r="DP91" s="203"/>
      <c r="DQ91" s="42"/>
      <c r="DR91" s="203"/>
      <c r="DS91" s="203"/>
      <c r="DT91" s="42"/>
      <c r="DU91" s="203"/>
      <c r="DV91" s="203"/>
      <c r="DW91" s="42"/>
      <c r="DX91" s="203"/>
      <c r="DY91" s="203"/>
      <c r="DZ91" s="42"/>
      <c r="EA91" s="203"/>
      <c r="EB91" s="203"/>
      <c r="EC91" s="42"/>
      <c r="ED91" s="203"/>
      <c r="EE91" s="203"/>
      <c r="EF91" s="42"/>
      <c r="EG91" s="203"/>
      <c r="EH91" s="203"/>
      <c r="EI91" s="42"/>
      <c r="EJ91" s="203"/>
      <c r="EK91" s="203"/>
      <c r="EL91" s="42"/>
      <c r="EM91" s="203">
        <v>5592.14048</v>
      </c>
      <c r="EN91" s="203">
        <v>0</v>
      </c>
      <c r="EO91" s="42">
        <f t="shared" si="1114"/>
        <v>0</v>
      </c>
      <c r="EP91" s="203"/>
      <c r="EQ91" s="203"/>
      <c r="ER91" s="42"/>
      <c r="ES91" s="203"/>
      <c r="ET91" s="203"/>
      <c r="EU91" s="42"/>
      <c r="EV91" s="203"/>
      <c r="EW91" s="203"/>
      <c r="EX91" s="42"/>
      <c r="EY91" s="203"/>
      <c r="EZ91" s="203"/>
      <c r="FA91" s="42"/>
      <c r="FB91" s="203"/>
      <c r="FC91" s="203"/>
      <c r="FD91" s="42"/>
      <c r="FE91" s="203"/>
      <c r="FF91" s="203"/>
      <c r="FG91" s="42"/>
      <c r="FH91" s="203"/>
      <c r="FI91" s="203"/>
      <c r="FJ91" s="42"/>
      <c r="FK91" s="203"/>
      <c r="FL91" s="203"/>
      <c r="FM91" s="42"/>
      <c r="FN91" s="203"/>
      <c r="FO91" s="203"/>
      <c r="FP91" s="42"/>
      <c r="FQ91" s="203"/>
      <c r="FR91" s="203"/>
      <c r="FS91" s="42"/>
      <c r="FT91" s="203"/>
      <c r="FU91" s="203"/>
      <c r="FV91" s="42"/>
      <c r="FW91" s="203"/>
      <c r="FX91" s="203"/>
      <c r="FY91" s="42"/>
      <c r="FZ91" s="203"/>
      <c r="GA91" s="203"/>
      <c r="GB91" s="42"/>
      <c r="GC91" s="203"/>
      <c r="GD91" s="203"/>
      <c r="GE91" s="42"/>
      <c r="GF91" s="203"/>
      <c r="GG91" s="203"/>
      <c r="GH91" s="42"/>
      <c r="GI91" s="203"/>
      <c r="GJ91" s="203"/>
      <c r="GK91" s="42"/>
      <c r="GL91" s="203"/>
      <c r="GM91" s="203"/>
      <c r="GN91" s="42"/>
    </row>
    <row r="92" spans="1:196" ht="15.75" x14ac:dyDescent="0.25">
      <c r="A92" s="25" t="s">
        <v>297</v>
      </c>
      <c r="B92" s="50">
        <f t="shared" si="887"/>
        <v>11433.12521</v>
      </c>
      <c r="C92" s="50">
        <f t="shared" si="888"/>
        <v>10385.866959999999</v>
      </c>
      <c r="D92" s="46">
        <f t="shared" si="34"/>
        <v>90.840140112486338</v>
      </c>
      <c r="E92" s="50"/>
      <c r="F92" s="50"/>
      <c r="G92" s="50"/>
      <c r="H92" s="144"/>
      <c r="I92" s="144"/>
      <c r="J92" s="46"/>
      <c r="K92" s="144"/>
      <c r="L92" s="144"/>
      <c r="M92" s="144"/>
      <c r="N92" s="144"/>
      <c r="O92" s="144"/>
      <c r="P92" s="42"/>
      <c r="Q92" s="141"/>
      <c r="R92" s="141"/>
      <c r="S92" s="42"/>
      <c r="T92" s="141"/>
      <c r="U92" s="141"/>
      <c r="V92" s="42"/>
      <c r="W92" s="141"/>
      <c r="X92" s="141"/>
      <c r="Y92" s="42"/>
      <c r="Z92" s="144"/>
      <c r="AA92" s="144"/>
      <c r="AB92" s="144"/>
      <c r="AC92" s="144"/>
      <c r="AD92" s="144"/>
      <c r="AE92" s="144"/>
      <c r="AF92" s="144"/>
      <c r="AG92" s="144"/>
      <c r="AH92" s="144"/>
      <c r="AI92" s="141"/>
      <c r="AJ92" s="141"/>
      <c r="AK92" s="42"/>
      <c r="AL92" s="141"/>
      <c r="AM92" s="141"/>
      <c r="AN92" s="42"/>
      <c r="AO92" s="141"/>
      <c r="AP92" s="141"/>
      <c r="AQ92" s="42"/>
      <c r="AR92" s="203"/>
      <c r="AS92" s="203"/>
      <c r="AT92" s="42"/>
      <c r="AU92" s="141"/>
      <c r="AV92" s="141"/>
      <c r="AW92" s="42"/>
      <c r="AX92" s="141"/>
      <c r="AY92" s="141"/>
      <c r="AZ92" s="203"/>
      <c r="BA92" s="141"/>
      <c r="BB92" s="141"/>
      <c r="BC92" s="42"/>
      <c r="BD92" s="141"/>
      <c r="BE92" s="141"/>
      <c r="BF92" s="42"/>
      <c r="BG92" s="141"/>
      <c r="BH92" s="141"/>
      <c r="BI92" s="42"/>
      <c r="BJ92" s="141"/>
      <c r="BK92" s="141"/>
      <c r="BL92" s="42"/>
      <c r="BM92" s="141"/>
      <c r="BN92" s="141"/>
      <c r="BO92" s="42"/>
      <c r="BP92" s="141"/>
      <c r="BQ92" s="141"/>
      <c r="BR92" s="42"/>
      <c r="BS92" s="141"/>
      <c r="BT92" s="141"/>
      <c r="BU92" s="42"/>
      <c r="BV92" s="141"/>
      <c r="BW92" s="141"/>
      <c r="BX92" s="42"/>
      <c r="BY92" s="141"/>
      <c r="BZ92" s="141"/>
      <c r="CA92" s="42"/>
      <c r="CB92" s="203">
        <v>440</v>
      </c>
      <c r="CC92" s="203">
        <v>440</v>
      </c>
      <c r="CD92" s="42">
        <f t="shared" si="1098"/>
        <v>100</v>
      </c>
      <c r="CE92" s="141"/>
      <c r="CF92" s="141"/>
      <c r="CG92" s="42"/>
      <c r="CH92" s="141"/>
      <c r="CI92" s="141"/>
      <c r="CJ92" s="42"/>
      <c r="CK92" s="141"/>
      <c r="CL92" s="141"/>
      <c r="CM92" s="42"/>
      <c r="CN92" s="141"/>
      <c r="CO92" s="141"/>
      <c r="CP92" s="42"/>
      <c r="CQ92" s="141"/>
      <c r="CR92" s="141"/>
      <c r="CS92" s="42"/>
      <c r="CT92" s="203"/>
      <c r="CU92" s="141"/>
      <c r="CV92" s="42"/>
      <c r="CW92" s="141"/>
      <c r="CX92" s="141"/>
      <c r="CY92" s="203"/>
      <c r="CZ92" s="141"/>
      <c r="DA92" s="141"/>
      <c r="DB92" s="42"/>
      <c r="DC92" s="203"/>
      <c r="DD92" s="141"/>
      <c r="DE92" s="42"/>
      <c r="DF92" s="141"/>
      <c r="DG92" s="141"/>
      <c r="DH92" s="42"/>
      <c r="DI92" s="203"/>
      <c r="DJ92" s="141"/>
      <c r="DK92" s="42"/>
      <c r="DL92" s="141"/>
      <c r="DM92" s="141"/>
      <c r="DN92" s="42"/>
      <c r="DO92" s="203"/>
      <c r="DP92" s="141"/>
      <c r="DQ92" s="42"/>
      <c r="DR92" s="203"/>
      <c r="DS92" s="141"/>
      <c r="DT92" s="42"/>
      <c r="DU92" s="203"/>
      <c r="DV92" s="141"/>
      <c r="DW92" s="42"/>
      <c r="DX92" s="203"/>
      <c r="DY92" s="141"/>
      <c r="DZ92" s="42"/>
      <c r="EA92" s="203"/>
      <c r="EB92" s="141"/>
      <c r="EC92" s="42"/>
      <c r="ED92" s="203"/>
      <c r="EE92" s="141"/>
      <c r="EF92" s="42"/>
      <c r="EG92" s="203"/>
      <c r="EH92" s="141">
        <v>0</v>
      </c>
      <c r="EI92" s="42"/>
      <c r="EJ92" s="203"/>
      <c r="EK92" s="141">
        <v>0</v>
      </c>
      <c r="EL92" s="42"/>
      <c r="EM92" s="203">
        <v>5993.1252100000002</v>
      </c>
      <c r="EN92" s="203">
        <v>5993.1252100000002</v>
      </c>
      <c r="EO92" s="42">
        <f t="shared" si="1114"/>
        <v>100</v>
      </c>
      <c r="EP92" s="203"/>
      <c r="EQ92" s="141">
        <v>0</v>
      </c>
      <c r="ER92" s="42"/>
      <c r="ES92" s="203"/>
      <c r="ET92" s="141">
        <v>0</v>
      </c>
      <c r="EU92" s="42"/>
      <c r="EV92" s="203"/>
      <c r="EW92" s="141">
        <v>0</v>
      </c>
      <c r="EX92" s="42"/>
      <c r="EY92" s="203"/>
      <c r="EZ92" s="141">
        <v>0</v>
      </c>
      <c r="FA92" s="42"/>
      <c r="FB92" s="141"/>
      <c r="FC92" s="141"/>
      <c r="FD92" s="42"/>
      <c r="FE92" s="203"/>
      <c r="FF92" s="141">
        <v>0</v>
      </c>
      <c r="FG92" s="42"/>
      <c r="FH92" s="203"/>
      <c r="FI92" s="141">
        <v>0</v>
      </c>
      <c r="FJ92" s="42"/>
      <c r="FK92" s="203"/>
      <c r="FL92" s="141"/>
      <c r="FM92" s="42"/>
      <c r="FN92" s="203">
        <v>5000</v>
      </c>
      <c r="FO92" s="203">
        <v>3952.7417500000001</v>
      </c>
      <c r="FP92" s="42">
        <f t="shared" si="1123"/>
        <v>79.054834999999997</v>
      </c>
      <c r="FQ92" s="203"/>
      <c r="FR92" s="203"/>
      <c r="FS92" s="42"/>
      <c r="FT92" s="203"/>
      <c r="FU92" s="203"/>
      <c r="FV92" s="42"/>
      <c r="FW92" s="203"/>
      <c r="FX92" s="141"/>
      <c r="FY92" s="42"/>
      <c r="FZ92" s="203"/>
      <c r="GA92" s="141"/>
      <c r="GB92" s="42"/>
      <c r="GC92" s="203"/>
      <c r="GD92" s="141"/>
      <c r="GE92" s="42"/>
      <c r="GF92" s="203"/>
      <c r="GG92" s="141"/>
      <c r="GH92" s="42"/>
      <c r="GI92" s="203"/>
      <c r="GJ92" s="141"/>
      <c r="GK92" s="42"/>
      <c r="GL92" s="203"/>
      <c r="GM92" s="141"/>
      <c r="GN92" s="42"/>
    </row>
    <row r="93" spans="1:196" ht="15.75" x14ac:dyDescent="0.25">
      <c r="A93" s="25" t="s">
        <v>479</v>
      </c>
      <c r="B93" s="50">
        <f t="shared" si="887"/>
        <v>4395.18941</v>
      </c>
      <c r="C93" s="50">
        <f t="shared" si="888"/>
        <v>4395.18941</v>
      </c>
      <c r="D93" s="46">
        <f t="shared" si="34"/>
        <v>100</v>
      </c>
      <c r="E93" s="50"/>
      <c r="F93" s="50"/>
      <c r="G93" s="50"/>
      <c r="H93" s="144"/>
      <c r="I93" s="144"/>
      <c r="J93" s="46"/>
      <c r="K93" s="144"/>
      <c r="L93" s="144"/>
      <c r="M93" s="144"/>
      <c r="N93" s="144"/>
      <c r="O93" s="144"/>
      <c r="P93" s="42"/>
      <c r="Q93" s="141"/>
      <c r="R93" s="141"/>
      <c r="S93" s="42"/>
      <c r="T93" s="141"/>
      <c r="U93" s="141"/>
      <c r="V93" s="42"/>
      <c r="W93" s="141"/>
      <c r="X93" s="141"/>
      <c r="Y93" s="42"/>
      <c r="Z93" s="144"/>
      <c r="AA93" s="144"/>
      <c r="AB93" s="144"/>
      <c r="AC93" s="144"/>
      <c r="AD93" s="144"/>
      <c r="AE93" s="144"/>
      <c r="AF93" s="144"/>
      <c r="AG93" s="144"/>
      <c r="AH93" s="144"/>
      <c r="AI93" s="141"/>
      <c r="AJ93" s="141"/>
      <c r="AK93" s="42"/>
      <c r="AL93" s="141"/>
      <c r="AM93" s="141"/>
      <c r="AN93" s="42"/>
      <c r="AO93" s="141"/>
      <c r="AP93" s="141"/>
      <c r="AQ93" s="42"/>
      <c r="AR93" s="203"/>
      <c r="AS93" s="203"/>
      <c r="AT93" s="42"/>
      <c r="AU93" s="141"/>
      <c r="AV93" s="141"/>
      <c r="AW93" s="42"/>
      <c r="AX93" s="141"/>
      <c r="AY93" s="141"/>
      <c r="AZ93" s="203"/>
      <c r="BA93" s="141"/>
      <c r="BB93" s="141"/>
      <c r="BC93" s="42"/>
      <c r="BD93" s="141"/>
      <c r="BE93" s="141"/>
      <c r="BF93" s="42"/>
      <c r="BG93" s="141"/>
      <c r="BH93" s="141"/>
      <c r="BI93" s="42"/>
      <c r="BJ93" s="141"/>
      <c r="BK93" s="141"/>
      <c r="BL93" s="42"/>
      <c r="BM93" s="141"/>
      <c r="BN93" s="141"/>
      <c r="BO93" s="42"/>
      <c r="BP93" s="141"/>
      <c r="BQ93" s="141"/>
      <c r="BR93" s="42"/>
      <c r="BS93" s="141"/>
      <c r="BT93" s="141"/>
      <c r="BU93" s="42"/>
      <c r="BV93" s="141"/>
      <c r="BW93" s="141"/>
      <c r="BX93" s="42"/>
      <c r="BY93" s="141"/>
      <c r="BZ93" s="141"/>
      <c r="CA93" s="42"/>
      <c r="CB93" s="203"/>
      <c r="CC93" s="141"/>
      <c r="CD93" s="42"/>
      <c r="CE93" s="141"/>
      <c r="CF93" s="141"/>
      <c r="CG93" s="42"/>
      <c r="CH93" s="141"/>
      <c r="CI93" s="141"/>
      <c r="CJ93" s="42"/>
      <c r="CK93" s="141"/>
      <c r="CL93" s="141"/>
      <c r="CM93" s="42"/>
      <c r="CN93" s="141"/>
      <c r="CO93" s="141"/>
      <c r="CP93" s="42"/>
      <c r="CQ93" s="141"/>
      <c r="CR93" s="141"/>
      <c r="CS93" s="42"/>
      <c r="CT93" s="203"/>
      <c r="CU93" s="141"/>
      <c r="CV93" s="42"/>
      <c r="CW93" s="141"/>
      <c r="CX93" s="141"/>
      <c r="CY93" s="203"/>
      <c r="CZ93" s="141"/>
      <c r="DA93" s="141"/>
      <c r="DB93" s="42"/>
      <c r="DC93" s="203"/>
      <c r="DD93" s="141"/>
      <c r="DE93" s="42"/>
      <c r="DF93" s="141"/>
      <c r="DG93" s="141"/>
      <c r="DH93" s="42"/>
      <c r="DI93" s="203"/>
      <c r="DJ93" s="141"/>
      <c r="DK93" s="42"/>
      <c r="DL93" s="141"/>
      <c r="DM93" s="141"/>
      <c r="DN93" s="42"/>
      <c r="DO93" s="203"/>
      <c r="DP93" s="141"/>
      <c r="DQ93" s="42"/>
      <c r="DR93" s="203"/>
      <c r="DS93" s="141"/>
      <c r="DT93" s="42"/>
      <c r="DU93" s="203"/>
      <c r="DV93" s="141"/>
      <c r="DW93" s="42"/>
      <c r="DX93" s="203"/>
      <c r="DY93" s="141"/>
      <c r="DZ93" s="42"/>
      <c r="EA93" s="203"/>
      <c r="EB93" s="141"/>
      <c r="EC93" s="42"/>
      <c r="ED93" s="203"/>
      <c r="EE93" s="141"/>
      <c r="EF93" s="42"/>
      <c r="EG93" s="203"/>
      <c r="EH93" s="141"/>
      <c r="EI93" s="42"/>
      <c r="EJ93" s="203"/>
      <c r="EK93" s="141"/>
      <c r="EL93" s="42"/>
      <c r="EM93" s="203">
        <v>4395.18941</v>
      </c>
      <c r="EN93" s="203">
        <v>4395.18941</v>
      </c>
      <c r="EO93" s="42">
        <f t="shared" si="1114"/>
        <v>100</v>
      </c>
      <c r="EP93" s="203"/>
      <c r="EQ93" s="141"/>
      <c r="ER93" s="42"/>
      <c r="ES93" s="203"/>
      <c r="ET93" s="141"/>
      <c r="EU93" s="42"/>
      <c r="EV93" s="203"/>
      <c r="EW93" s="141"/>
      <c r="EX93" s="42"/>
      <c r="EY93" s="203"/>
      <c r="EZ93" s="141"/>
      <c r="FA93" s="42"/>
      <c r="FB93" s="141"/>
      <c r="FC93" s="141"/>
      <c r="FD93" s="42"/>
      <c r="FE93" s="203"/>
      <c r="FF93" s="141"/>
      <c r="FG93" s="42"/>
      <c r="FH93" s="203"/>
      <c r="FI93" s="141"/>
      <c r="FJ93" s="42"/>
      <c r="FK93" s="203"/>
      <c r="FL93" s="141"/>
      <c r="FM93" s="42"/>
      <c r="FN93" s="203"/>
      <c r="FO93" s="141"/>
      <c r="FP93" s="42"/>
      <c r="FQ93" s="203"/>
      <c r="FR93" s="141"/>
      <c r="FS93" s="42"/>
      <c r="FT93" s="203"/>
      <c r="FU93" s="141"/>
      <c r="FV93" s="42"/>
      <c r="FW93" s="203"/>
      <c r="FX93" s="141"/>
      <c r="FY93" s="42"/>
      <c r="FZ93" s="203"/>
      <c r="GA93" s="141"/>
      <c r="GB93" s="42"/>
      <c r="GC93" s="203"/>
      <c r="GD93" s="141"/>
      <c r="GE93" s="42"/>
      <c r="GF93" s="203"/>
      <c r="GG93" s="141"/>
      <c r="GH93" s="42"/>
      <c r="GI93" s="203"/>
      <c r="GJ93" s="141"/>
      <c r="GK93" s="42"/>
      <c r="GL93" s="203"/>
      <c r="GM93" s="141"/>
      <c r="GN93" s="42"/>
    </row>
    <row r="94" spans="1:196" s="52" customFormat="1" ht="31.5" x14ac:dyDescent="0.25">
      <c r="A94" s="195" t="s">
        <v>305</v>
      </c>
      <c r="B94" s="134">
        <f t="shared" si="887"/>
        <v>137815.99360000002</v>
      </c>
      <c r="C94" s="134">
        <f t="shared" si="888"/>
        <v>112692.84648000001</v>
      </c>
      <c r="D94" s="49">
        <f t="shared" ref="D94" si="1125">C94/B94*100</f>
        <v>81.77051410091201</v>
      </c>
      <c r="E94" s="49">
        <f t="shared" ref="E94:AD94" si="1126">E95+E96+E97+E98+E99+E100+E101</f>
        <v>6900</v>
      </c>
      <c r="F94" s="49">
        <f t="shared" ref="F94" si="1127">F95+F96+F97+F98+F99+F100+F101</f>
        <v>6900</v>
      </c>
      <c r="G94" s="49">
        <f t="shared" si="716"/>
        <v>100</v>
      </c>
      <c r="H94" s="49">
        <f t="shared" si="1126"/>
        <v>85000</v>
      </c>
      <c r="I94" s="49">
        <f t="shared" si="1126"/>
        <v>85000</v>
      </c>
      <c r="J94" s="49">
        <f t="shared" ref="J94:J96" si="1128">I94/H94*100</f>
        <v>100</v>
      </c>
      <c r="K94" s="49">
        <f t="shared" si="1126"/>
        <v>974.5</v>
      </c>
      <c r="L94" s="49">
        <f t="shared" ref="L94" si="1129">L95+L96+L97+L98+L99+L100+L101</f>
        <v>974.5</v>
      </c>
      <c r="M94" s="48">
        <f t="shared" si="216"/>
        <v>100</v>
      </c>
      <c r="N94" s="49">
        <f t="shared" si="1126"/>
        <v>1403</v>
      </c>
      <c r="O94" s="49">
        <f t="shared" si="1126"/>
        <v>1276.73</v>
      </c>
      <c r="P94" s="48">
        <f t="shared" si="953"/>
        <v>91</v>
      </c>
      <c r="Q94" s="49">
        <f t="shared" ref="Q94:R94" si="1130">Q95+Q96+Q97+Q98+Q99+Q100+Q101</f>
        <v>7313</v>
      </c>
      <c r="R94" s="49">
        <f t="shared" si="1130"/>
        <v>6654.8</v>
      </c>
      <c r="S94" s="48">
        <f t="shared" ref="S94:S95" si="1131">R94/Q94*100</f>
        <v>90.999589771639549</v>
      </c>
      <c r="T94" s="49">
        <f t="shared" ref="T94" si="1132">T95+T96+T97+T98+T99+T100+T101</f>
        <v>1247</v>
      </c>
      <c r="U94" s="49">
        <f t="shared" ref="U94" si="1133">U95+U96+U97+U98+U99+U100+U101</f>
        <v>1134.77</v>
      </c>
      <c r="V94" s="48">
        <f t="shared" ref="V94:V95" si="1134">U94/T94*100</f>
        <v>91</v>
      </c>
      <c r="W94" s="49">
        <f t="shared" ref="W94" si="1135">W95+W96+W97+W98+W99+W100+W101</f>
        <v>0</v>
      </c>
      <c r="X94" s="49">
        <f t="shared" ref="X94" si="1136">X95+X96+X97+X98+X99+X100+X101</f>
        <v>0</v>
      </c>
      <c r="Y94" s="48"/>
      <c r="Z94" s="49">
        <f t="shared" si="1126"/>
        <v>0</v>
      </c>
      <c r="AA94" s="49">
        <f t="shared" ref="AA94" si="1137">AA95+AA96+AA97+AA98+AA99+AA100+AA101</f>
        <v>0</v>
      </c>
      <c r="AB94" s="49">
        <f t="shared" si="1126"/>
        <v>0</v>
      </c>
      <c r="AC94" s="49">
        <f t="shared" si="1126"/>
        <v>0</v>
      </c>
      <c r="AD94" s="49">
        <f t="shared" si="1126"/>
        <v>0</v>
      </c>
      <c r="AE94" s="49">
        <f t="shared" ref="AE94:AG94" si="1138">AE95+AE96+AE97+AE98+AE99+AE100+AE101</f>
        <v>0</v>
      </c>
      <c r="AF94" s="49">
        <f t="shared" si="1138"/>
        <v>0</v>
      </c>
      <c r="AG94" s="49">
        <f t="shared" si="1138"/>
        <v>0</v>
      </c>
      <c r="AH94" s="49"/>
      <c r="AI94" s="49">
        <f t="shared" ref="AI94:AJ94" si="1139">AI95+AI96+AI97+AI98+AI99+AI100+AI101</f>
        <v>1000</v>
      </c>
      <c r="AJ94" s="49">
        <f t="shared" si="1139"/>
        <v>1000</v>
      </c>
      <c r="AK94" s="48">
        <f t="shared" ref="AK94:AK95" si="1140">AJ94/AI94*100</f>
        <v>100</v>
      </c>
      <c r="AL94" s="49">
        <f t="shared" ref="AL94:AM94" si="1141">AL95+AL96+AL97+AL98+AL99+AL100+AL101</f>
        <v>0</v>
      </c>
      <c r="AM94" s="49">
        <f t="shared" si="1141"/>
        <v>0</v>
      </c>
      <c r="AN94" s="48"/>
      <c r="AO94" s="49">
        <f t="shared" ref="AO94:AP94" si="1142">AO95+AO96+AO97+AO98+AO99+AO100+AO101</f>
        <v>0</v>
      </c>
      <c r="AP94" s="49">
        <f t="shared" si="1142"/>
        <v>0</v>
      </c>
      <c r="AQ94" s="48"/>
      <c r="AR94" s="49">
        <f t="shared" ref="AR94:AS94" si="1143">AR95+AR96+AR97+AR98+AR99+AR100+AR101</f>
        <v>0</v>
      </c>
      <c r="AS94" s="49">
        <f t="shared" si="1143"/>
        <v>0</v>
      </c>
      <c r="AT94" s="48"/>
      <c r="AU94" s="49">
        <f t="shared" ref="AU94:AV94" si="1144">AU95+AU96+AU97+AU98+AU99+AU100+AU101</f>
        <v>0</v>
      </c>
      <c r="AV94" s="49">
        <f t="shared" si="1144"/>
        <v>0</v>
      </c>
      <c r="AW94" s="48"/>
      <c r="AX94" s="49">
        <f t="shared" ref="AX94:AY94" si="1145">AX95+AX96+AX97+AX98+AX99+AX100+AX101</f>
        <v>100</v>
      </c>
      <c r="AY94" s="49">
        <f t="shared" si="1145"/>
        <v>100</v>
      </c>
      <c r="AZ94" s="293">
        <f t="shared" si="909"/>
        <v>100</v>
      </c>
      <c r="BA94" s="49"/>
      <c r="BB94" s="49"/>
      <c r="BC94" s="48"/>
      <c r="BD94" s="49"/>
      <c r="BE94" s="49"/>
      <c r="BF94" s="48"/>
      <c r="BG94" s="49"/>
      <c r="BH94" s="49"/>
      <c r="BI94" s="48"/>
      <c r="BJ94" s="49">
        <f t="shared" ref="BJ94:BK94" si="1146">BJ95+BJ96+BJ97+BJ98+BJ99+BJ100+BJ101</f>
        <v>6131.1</v>
      </c>
      <c r="BK94" s="49">
        <f t="shared" si="1146"/>
        <v>4598.3252000000002</v>
      </c>
      <c r="BL94" s="48">
        <f t="shared" ref="BL94:BL95" si="1147">BK94/BJ94*100</f>
        <v>75.000003262057376</v>
      </c>
      <c r="BM94" s="49"/>
      <c r="BN94" s="49"/>
      <c r="BO94" s="48"/>
      <c r="BP94" s="49"/>
      <c r="BQ94" s="49"/>
      <c r="BR94" s="48"/>
      <c r="BS94" s="49"/>
      <c r="BT94" s="49"/>
      <c r="BU94" s="48"/>
      <c r="BV94" s="49"/>
      <c r="BW94" s="49"/>
      <c r="BX94" s="48"/>
      <c r="BY94" s="49"/>
      <c r="BZ94" s="49"/>
      <c r="CA94" s="48"/>
      <c r="CB94" s="49">
        <f t="shared" ref="CB94:CC94" si="1148">CB95+CB96+CB97+CB98+CB99+CB100+CB101</f>
        <v>1250</v>
      </c>
      <c r="CC94" s="49">
        <f t="shared" si="1148"/>
        <v>290.99329999999998</v>
      </c>
      <c r="CD94" s="48">
        <f t="shared" ref="CD94:CD95" si="1149">CC94/CB94*100</f>
        <v>23.279463999999997</v>
      </c>
      <c r="CE94" s="49">
        <f t="shared" ref="CE94:CF94" si="1150">CE95+CE96+CE97+CE98+CE99+CE100+CE101</f>
        <v>0</v>
      </c>
      <c r="CF94" s="49">
        <f t="shared" si="1150"/>
        <v>0</v>
      </c>
      <c r="CG94" s="48"/>
      <c r="CH94" s="49">
        <f t="shared" ref="CH94:CI94" si="1151">CH95+CH96+CH97+CH98+CH99+CH100+CH101</f>
        <v>0</v>
      </c>
      <c r="CI94" s="49">
        <f t="shared" si="1151"/>
        <v>0</v>
      </c>
      <c r="CJ94" s="48"/>
      <c r="CK94" s="49">
        <f t="shared" ref="CK94:CL94" si="1152">CK95+CK96+CK97+CK98+CK99+CK100+CK101</f>
        <v>0</v>
      </c>
      <c r="CL94" s="49">
        <f t="shared" si="1152"/>
        <v>0</v>
      </c>
      <c r="CM94" s="48"/>
      <c r="CN94" s="49">
        <f t="shared" ref="CN94:CO94" si="1153">CN95+CN96+CN97+CN98+CN99+CN100+CN101</f>
        <v>0</v>
      </c>
      <c r="CO94" s="49">
        <f t="shared" si="1153"/>
        <v>0</v>
      </c>
      <c r="CP94" s="48"/>
      <c r="CQ94" s="49">
        <f t="shared" ref="CQ94:CR94" si="1154">CQ95+CQ96+CQ97+CQ98+CQ99+CQ100+CQ101</f>
        <v>0</v>
      </c>
      <c r="CR94" s="49">
        <f t="shared" si="1154"/>
        <v>0</v>
      </c>
      <c r="CS94" s="48"/>
      <c r="CT94" s="49">
        <f t="shared" ref="CT94:CU94" si="1155">CT95+CT96+CT97+CT98+CT99+CT100+CT101</f>
        <v>0</v>
      </c>
      <c r="CU94" s="49">
        <f t="shared" si="1155"/>
        <v>0</v>
      </c>
      <c r="CV94" s="48"/>
      <c r="CW94" s="49">
        <f t="shared" ref="CW94:CX94" si="1156">CW95+CW96+CW97+CW98+CW99+CW100+CW101</f>
        <v>0</v>
      </c>
      <c r="CX94" s="49">
        <f t="shared" si="1156"/>
        <v>0</v>
      </c>
      <c r="CY94" s="293"/>
      <c r="CZ94" s="49">
        <f t="shared" ref="CZ94:DA94" si="1157">CZ95+CZ96+CZ97+CZ98+CZ99+CZ100+CZ101</f>
        <v>0</v>
      </c>
      <c r="DA94" s="49">
        <f t="shared" si="1157"/>
        <v>0</v>
      </c>
      <c r="DB94" s="48"/>
      <c r="DC94" s="49">
        <f t="shared" ref="DC94:DD94" si="1158">DC95+DC96+DC97+DC98+DC99+DC100+DC101</f>
        <v>0</v>
      </c>
      <c r="DD94" s="49">
        <f t="shared" si="1158"/>
        <v>0</v>
      </c>
      <c r="DE94" s="48"/>
      <c r="DF94" s="49">
        <f t="shared" ref="DF94:DG94" si="1159">DF95+DF96+DF97+DF98+DF99+DF100+DF101</f>
        <v>0</v>
      </c>
      <c r="DG94" s="49">
        <f t="shared" si="1159"/>
        <v>0</v>
      </c>
      <c r="DH94" s="48"/>
      <c r="DI94" s="49">
        <f t="shared" ref="DI94:DJ94" si="1160">DI95+DI96+DI97+DI98+DI99+DI100+DI101</f>
        <v>0</v>
      </c>
      <c r="DJ94" s="49">
        <f t="shared" si="1160"/>
        <v>0</v>
      </c>
      <c r="DK94" s="48"/>
      <c r="DL94" s="49">
        <f t="shared" ref="DL94:DM94" si="1161">DL95+DL96+DL97+DL98+DL99+DL100+DL101</f>
        <v>0</v>
      </c>
      <c r="DM94" s="49">
        <f t="shared" si="1161"/>
        <v>0</v>
      </c>
      <c r="DN94" s="48"/>
      <c r="DO94" s="49">
        <f t="shared" ref="DO94:DP94" si="1162">DO95+DO96+DO97+DO98+DO99+DO100+DO101</f>
        <v>0</v>
      </c>
      <c r="DP94" s="49">
        <f t="shared" si="1162"/>
        <v>0</v>
      </c>
      <c r="DQ94" s="48"/>
      <c r="DR94" s="49">
        <f t="shared" ref="DR94:DS94" si="1163">DR95+DR96+DR97+DR98+DR99+DR100+DR101</f>
        <v>0</v>
      </c>
      <c r="DS94" s="49">
        <f t="shared" si="1163"/>
        <v>0</v>
      </c>
      <c r="DT94" s="48"/>
      <c r="DU94" s="49">
        <f t="shared" ref="DU94:DV94" si="1164">DU95+DU96+DU97+DU98+DU99+DU100+DU101</f>
        <v>0</v>
      </c>
      <c r="DV94" s="49">
        <f t="shared" si="1164"/>
        <v>0</v>
      </c>
      <c r="DW94" s="48"/>
      <c r="DX94" s="49">
        <f t="shared" ref="DX94:DY94" si="1165">DX95+DX96+DX97+DX98+DX99+DX100+DX101</f>
        <v>1038.24</v>
      </c>
      <c r="DY94" s="49">
        <f t="shared" si="1165"/>
        <v>0</v>
      </c>
      <c r="DZ94" s="48"/>
      <c r="EA94" s="49">
        <f t="shared" ref="EA94:EB94" si="1166">EA95+EA96+EA97+EA98+EA99+EA100+EA101</f>
        <v>0</v>
      </c>
      <c r="EB94" s="49">
        <f t="shared" si="1166"/>
        <v>0</v>
      </c>
      <c r="EC94" s="48"/>
      <c r="ED94" s="49">
        <f t="shared" ref="ED94:EE94" si="1167">ED95+ED96+ED97+ED98+ED99+ED100+ED101</f>
        <v>0</v>
      </c>
      <c r="EE94" s="49">
        <f t="shared" si="1167"/>
        <v>0</v>
      </c>
      <c r="EF94" s="48"/>
      <c r="EG94" s="49">
        <f t="shared" ref="EG94:EH94" si="1168">EG95+EG96+EG97+EG98+EG99+EG100+EG101</f>
        <v>0</v>
      </c>
      <c r="EH94" s="49">
        <f t="shared" si="1168"/>
        <v>0</v>
      </c>
      <c r="EI94" s="48"/>
      <c r="EJ94" s="49">
        <f t="shared" ref="EJ94:EK94" si="1169">EJ95+EJ96+EJ97+EJ98+EJ99+EJ100+EJ101</f>
        <v>50</v>
      </c>
      <c r="EK94" s="49">
        <f t="shared" si="1169"/>
        <v>50</v>
      </c>
      <c r="EL94" s="48">
        <f t="shared" si="1113"/>
        <v>100</v>
      </c>
      <c r="EM94" s="49">
        <f t="shared" ref="EM94:EN94" si="1170">EM95+EM96+EM97+EM98+EM99+EM100+EM101</f>
        <v>14042.8606</v>
      </c>
      <c r="EN94" s="49">
        <f t="shared" si="1170"/>
        <v>3505.0349799999999</v>
      </c>
      <c r="EO94" s="48">
        <f t="shared" si="1114"/>
        <v>24.959551190018932</v>
      </c>
      <c r="EP94" s="49">
        <f t="shared" ref="EP94:EQ94" si="1171">EP95+EP96+EP97+EP98+EP99+EP100+EP101</f>
        <v>0</v>
      </c>
      <c r="EQ94" s="49">
        <f t="shared" si="1171"/>
        <v>0</v>
      </c>
      <c r="ER94" s="48"/>
      <c r="ES94" s="49">
        <f t="shared" ref="ES94:ET94" si="1172">ES95+ES96+ES97+ES98+ES99+ES100+ES101</f>
        <v>0</v>
      </c>
      <c r="ET94" s="49">
        <f t="shared" si="1172"/>
        <v>0</v>
      </c>
      <c r="EU94" s="48"/>
      <c r="EV94" s="49">
        <f t="shared" ref="EV94:EW94" si="1173">EV95+EV96+EV97+EV98+EV99+EV100+EV101</f>
        <v>0</v>
      </c>
      <c r="EW94" s="49">
        <f t="shared" si="1173"/>
        <v>0</v>
      </c>
      <c r="EX94" s="48"/>
      <c r="EY94" s="49">
        <f t="shared" ref="EY94:EZ94" si="1174">EY95+EY96+EY97+EY98+EY99+EY100+EY101</f>
        <v>150</v>
      </c>
      <c r="EZ94" s="49">
        <f t="shared" si="1174"/>
        <v>150</v>
      </c>
      <c r="FA94" s="48">
        <f t="shared" si="1001"/>
        <v>100</v>
      </c>
      <c r="FB94" s="49">
        <f t="shared" ref="FB94:FC94" si="1175">FB95+FB96+FB97+FB98+FB99+FB100+FB101</f>
        <v>0</v>
      </c>
      <c r="FC94" s="49">
        <f t="shared" si="1175"/>
        <v>0</v>
      </c>
      <c r="FD94" s="48"/>
      <c r="FE94" s="49">
        <f t="shared" ref="FE94:FF94" si="1176">FE95+FE96+FE97+FE98+FE99+FE100+FE101</f>
        <v>0</v>
      </c>
      <c r="FF94" s="49">
        <f t="shared" si="1176"/>
        <v>0</v>
      </c>
      <c r="FG94" s="48"/>
      <c r="FH94" s="49">
        <f t="shared" ref="FH94:FI94" si="1177">FH95+FH96+FH97+FH98+FH99+FH100+FH101</f>
        <v>0</v>
      </c>
      <c r="FI94" s="49">
        <f t="shared" si="1177"/>
        <v>0</v>
      </c>
      <c r="FJ94" s="48"/>
      <c r="FK94" s="49"/>
      <c r="FL94" s="49"/>
      <c r="FM94" s="48"/>
      <c r="FN94" s="49">
        <f t="shared" ref="FN94:FO94" si="1178">FN95+FN96+FN97+FN98+FN99+FN100+FN101</f>
        <v>10000</v>
      </c>
      <c r="FO94" s="49">
        <f t="shared" si="1178"/>
        <v>0</v>
      </c>
      <c r="FP94" s="48">
        <f t="shared" ref="FP94:FP96" si="1179">FO94/FN94*100</f>
        <v>0</v>
      </c>
      <c r="FQ94" s="49"/>
      <c r="FR94" s="49"/>
      <c r="FS94" s="48"/>
      <c r="FT94" s="49"/>
      <c r="FU94" s="49"/>
      <c r="FV94" s="48"/>
      <c r="FW94" s="49">
        <f t="shared" ref="FW94:FX94" si="1180">FW95+FW96+FW97+FW98+FW99+FW100+FW101</f>
        <v>158.6</v>
      </c>
      <c r="FX94" s="49">
        <f t="shared" si="1180"/>
        <v>0</v>
      </c>
      <c r="FY94" s="48"/>
      <c r="FZ94" s="49"/>
      <c r="GA94" s="49"/>
      <c r="GB94" s="48"/>
      <c r="GC94" s="49"/>
      <c r="GD94" s="49"/>
      <c r="GE94" s="48"/>
      <c r="GF94" s="49">
        <f>SUM(GF95:GF101)</f>
        <v>1057.693</v>
      </c>
      <c r="GG94" s="49">
        <f>SUM(GG95:GG101)</f>
        <v>1057.693</v>
      </c>
      <c r="GH94" s="48">
        <f t="shared" si="949"/>
        <v>100</v>
      </c>
      <c r="GI94" s="49"/>
      <c r="GJ94" s="49"/>
      <c r="GK94" s="48"/>
      <c r="GL94" s="49"/>
      <c r="GM94" s="49"/>
      <c r="GN94" s="48"/>
    </row>
    <row r="95" spans="1:196" ht="31.5" x14ac:dyDescent="0.25">
      <c r="A95" s="25" t="s">
        <v>272</v>
      </c>
      <c r="B95" s="50">
        <f t="shared" si="887"/>
        <v>28773.132999999998</v>
      </c>
      <c r="C95" s="50">
        <f t="shared" si="888"/>
        <v>24187.811499999996</v>
      </c>
      <c r="D95" s="46">
        <f t="shared" si="34"/>
        <v>84.06387827144161</v>
      </c>
      <c r="E95" s="46">
        <v>6900</v>
      </c>
      <c r="F95" s="46">
        <v>6900</v>
      </c>
      <c r="G95" s="46">
        <f t="shared" si="716"/>
        <v>100</v>
      </c>
      <c r="H95" s="46"/>
      <c r="I95" s="46"/>
      <c r="J95" s="46"/>
      <c r="K95" s="46">
        <v>974.5</v>
      </c>
      <c r="L95" s="46">
        <v>974.5</v>
      </c>
      <c r="M95" s="42">
        <f t="shared" si="216"/>
        <v>100</v>
      </c>
      <c r="N95" s="46">
        <v>1403</v>
      </c>
      <c r="O95" s="46">
        <v>1276.73</v>
      </c>
      <c r="P95" s="42">
        <f t="shared" si="953"/>
        <v>91</v>
      </c>
      <c r="Q95" s="204">
        <v>7313</v>
      </c>
      <c r="R95" s="204">
        <v>6654.8</v>
      </c>
      <c r="S95" s="42">
        <f t="shared" si="1131"/>
        <v>90.999589771639549</v>
      </c>
      <c r="T95" s="203">
        <v>1247</v>
      </c>
      <c r="U95" s="203">
        <v>1134.77</v>
      </c>
      <c r="V95" s="42">
        <f t="shared" si="1134"/>
        <v>91</v>
      </c>
      <c r="W95" s="203"/>
      <c r="X95" s="203"/>
      <c r="Y95" s="42"/>
      <c r="Z95" s="46"/>
      <c r="AA95" s="46"/>
      <c r="AB95" s="42"/>
      <c r="AC95" s="46"/>
      <c r="AD95" s="46"/>
      <c r="AE95" s="42"/>
      <c r="AF95" s="46"/>
      <c r="AG95" s="46"/>
      <c r="AH95" s="42"/>
      <c r="AI95" s="203">
        <v>1000</v>
      </c>
      <c r="AJ95" s="203">
        <v>1000</v>
      </c>
      <c r="AK95" s="42">
        <f t="shared" si="1140"/>
        <v>100</v>
      </c>
      <c r="AL95" s="203"/>
      <c r="AM95" s="203"/>
      <c r="AN95" s="42"/>
      <c r="AO95" s="203"/>
      <c r="AP95" s="203"/>
      <c r="AQ95" s="42"/>
      <c r="AR95" s="203"/>
      <c r="AS95" s="295"/>
      <c r="AT95" s="42"/>
      <c r="AU95" s="203"/>
      <c r="AV95" s="203"/>
      <c r="AW95" s="42"/>
      <c r="AX95" s="203">
        <v>100</v>
      </c>
      <c r="AY95" s="203">
        <v>100</v>
      </c>
      <c r="AZ95" s="203">
        <f t="shared" si="909"/>
        <v>100</v>
      </c>
      <c r="BA95" s="203"/>
      <c r="BB95" s="203"/>
      <c r="BC95" s="42"/>
      <c r="BD95" s="203"/>
      <c r="BE95" s="203"/>
      <c r="BF95" s="42"/>
      <c r="BG95" s="203"/>
      <c r="BH95" s="203"/>
      <c r="BI95" s="42"/>
      <c r="BJ95" s="203">
        <v>6131.1</v>
      </c>
      <c r="BK95" s="203">
        <v>4598.3252000000002</v>
      </c>
      <c r="BL95" s="42">
        <f t="shared" si="1147"/>
        <v>75.000003262057376</v>
      </c>
      <c r="BM95" s="203"/>
      <c r="BN95" s="203"/>
      <c r="BO95" s="42"/>
      <c r="BP95" s="203"/>
      <c r="BQ95" s="203"/>
      <c r="BR95" s="42"/>
      <c r="BS95" s="203"/>
      <c r="BT95" s="203"/>
      <c r="BU95" s="42"/>
      <c r="BV95" s="203"/>
      <c r="BW95" s="203"/>
      <c r="BX95" s="42"/>
      <c r="BY95" s="203"/>
      <c r="BZ95" s="203"/>
      <c r="CA95" s="42"/>
      <c r="CB95" s="203">
        <v>1250</v>
      </c>
      <c r="CC95" s="203">
        <v>290.99329999999998</v>
      </c>
      <c r="CD95" s="42">
        <f t="shared" si="1149"/>
        <v>23.279463999999997</v>
      </c>
      <c r="CE95" s="203"/>
      <c r="CF95" s="203"/>
      <c r="CG95" s="42"/>
      <c r="CH95" s="203"/>
      <c r="CI95" s="203"/>
      <c r="CJ95" s="42"/>
      <c r="CK95" s="203"/>
      <c r="CL95" s="203"/>
      <c r="CM95" s="42"/>
      <c r="CN95" s="203"/>
      <c r="CO95" s="203"/>
      <c r="CP95" s="42"/>
      <c r="CQ95" s="203"/>
      <c r="CR95" s="203"/>
      <c r="CS95" s="42"/>
      <c r="CT95" s="203"/>
      <c r="CU95" s="203"/>
      <c r="CV95" s="42"/>
      <c r="CW95" s="203"/>
      <c r="CX95" s="203"/>
      <c r="CY95" s="203"/>
      <c r="CZ95" s="203"/>
      <c r="DA95" s="203"/>
      <c r="DB95" s="42"/>
      <c r="DC95" s="203"/>
      <c r="DD95" s="203"/>
      <c r="DE95" s="42"/>
      <c r="DF95" s="203"/>
      <c r="DG95" s="203"/>
      <c r="DH95" s="42"/>
      <c r="DI95" s="203"/>
      <c r="DJ95" s="203"/>
      <c r="DK95" s="42"/>
      <c r="DL95" s="203"/>
      <c r="DM95" s="203"/>
      <c r="DN95" s="42"/>
      <c r="DO95" s="203"/>
      <c r="DP95" s="203"/>
      <c r="DQ95" s="42"/>
      <c r="DR95" s="203"/>
      <c r="DS95" s="203"/>
      <c r="DT95" s="42"/>
      <c r="DU95" s="203"/>
      <c r="DV95" s="203"/>
      <c r="DW95" s="42"/>
      <c r="DX95" s="203">
        <v>1038.24</v>
      </c>
      <c r="DY95" s="203"/>
      <c r="DZ95" s="42"/>
      <c r="EA95" s="203"/>
      <c r="EB95" s="203"/>
      <c r="EC95" s="42"/>
      <c r="ED95" s="203"/>
      <c r="EE95" s="203"/>
      <c r="EF95" s="42"/>
      <c r="EG95" s="203"/>
      <c r="EH95" s="203"/>
      <c r="EI95" s="42"/>
      <c r="EJ95" s="203">
        <v>50</v>
      </c>
      <c r="EK95" s="203">
        <v>50</v>
      </c>
      <c r="EL95" s="42">
        <f t="shared" si="1113"/>
        <v>100</v>
      </c>
      <c r="EM95" s="203"/>
      <c r="EN95" s="203"/>
      <c r="EO95" s="42"/>
      <c r="EP95" s="203"/>
      <c r="EQ95" s="203"/>
      <c r="ER95" s="42"/>
      <c r="ES95" s="203"/>
      <c r="ET95" s="203"/>
      <c r="EU95" s="42"/>
      <c r="EV95" s="203"/>
      <c r="EW95" s="203"/>
      <c r="EX95" s="42"/>
      <c r="EY95" s="203">
        <v>150</v>
      </c>
      <c r="EZ95" s="203">
        <v>150</v>
      </c>
      <c r="FA95" s="42">
        <f t="shared" si="1001"/>
        <v>100</v>
      </c>
      <c r="FB95" s="203"/>
      <c r="FC95" s="203"/>
      <c r="FD95" s="42"/>
      <c r="FE95" s="203"/>
      <c r="FF95" s="203"/>
      <c r="FG95" s="42"/>
      <c r="FH95" s="203"/>
      <c r="FI95" s="203"/>
      <c r="FJ95" s="42"/>
      <c r="FK95" s="203"/>
      <c r="FL95" s="203"/>
      <c r="FM95" s="42"/>
      <c r="FN95" s="203"/>
      <c r="FO95" s="203"/>
      <c r="FP95" s="42"/>
      <c r="FQ95" s="203"/>
      <c r="FR95" s="203"/>
      <c r="FS95" s="42"/>
      <c r="FT95" s="203"/>
      <c r="FU95" s="203"/>
      <c r="FV95" s="42"/>
      <c r="FW95" s="203">
        <v>158.6</v>
      </c>
      <c r="FX95" s="203"/>
      <c r="FY95" s="42"/>
      <c r="FZ95" s="203"/>
      <c r="GA95" s="203"/>
      <c r="GB95" s="42"/>
      <c r="GC95" s="203"/>
      <c r="GD95" s="203"/>
      <c r="GE95" s="42"/>
      <c r="GF95" s="203">
        <v>1057.693</v>
      </c>
      <c r="GG95" s="203">
        <v>1057.693</v>
      </c>
      <c r="GH95" s="42">
        <f t="shared" si="949"/>
        <v>100</v>
      </c>
      <c r="GI95" s="203"/>
      <c r="GJ95" s="203"/>
      <c r="GK95" s="42"/>
      <c r="GL95" s="203"/>
      <c r="GM95" s="203"/>
      <c r="GN95" s="42"/>
    </row>
    <row r="96" spans="1:196" ht="15.75" x14ac:dyDescent="0.25">
      <c r="A96" s="25" t="s">
        <v>299</v>
      </c>
      <c r="B96" s="50">
        <f t="shared" si="887"/>
        <v>98505.034979999997</v>
      </c>
      <c r="C96" s="50">
        <f t="shared" si="888"/>
        <v>88505.034979999997</v>
      </c>
      <c r="D96" s="50"/>
      <c r="E96" s="50"/>
      <c r="F96" s="50"/>
      <c r="G96" s="46"/>
      <c r="H96" s="46">
        <v>85000</v>
      </c>
      <c r="I96" s="46">
        <v>85000</v>
      </c>
      <c r="J96" s="46">
        <f t="shared" si="1128"/>
        <v>100</v>
      </c>
      <c r="K96" s="144"/>
      <c r="L96" s="144"/>
      <c r="M96" s="144"/>
      <c r="N96" s="144"/>
      <c r="O96" s="144"/>
      <c r="P96" s="42"/>
      <c r="Q96" s="141"/>
      <c r="R96" s="141"/>
      <c r="S96" s="42"/>
      <c r="T96" s="141"/>
      <c r="U96" s="141"/>
      <c r="V96" s="42"/>
      <c r="W96" s="141"/>
      <c r="X96" s="141"/>
      <c r="Y96" s="42"/>
      <c r="Z96" s="144"/>
      <c r="AA96" s="144"/>
      <c r="AB96" s="144"/>
      <c r="AC96" s="144"/>
      <c r="AD96" s="144"/>
      <c r="AE96" s="144"/>
      <c r="AF96" s="144"/>
      <c r="AG96" s="144"/>
      <c r="AH96" s="144"/>
      <c r="AI96" s="141"/>
      <c r="AJ96" s="141"/>
      <c r="AK96" s="42"/>
      <c r="AL96" s="141"/>
      <c r="AM96" s="141"/>
      <c r="AN96" s="42"/>
      <c r="AO96" s="141"/>
      <c r="AP96" s="141"/>
      <c r="AQ96" s="42"/>
      <c r="AR96" s="141"/>
      <c r="AS96" s="141"/>
      <c r="AT96" s="42"/>
      <c r="AU96" s="141"/>
      <c r="AV96" s="141"/>
      <c r="AW96" s="42"/>
      <c r="AX96" s="141"/>
      <c r="AY96" s="141"/>
      <c r="AZ96" s="203"/>
      <c r="BA96" s="141"/>
      <c r="BB96" s="141"/>
      <c r="BC96" s="42"/>
      <c r="BD96" s="141"/>
      <c r="BE96" s="141"/>
      <c r="BF96" s="42"/>
      <c r="BG96" s="141"/>
      <c r="BH96" s="141"/>
      <c r="BI96" s="42"/>
      <c r="BJ96" s="141"/>
      <c r="BK96" s="141"/>
      <c r="BL96" s="42"/>
      <c r="BM96" s="141"/>
      <c r="BN96" s="141"/>
      <c r="BO96" s="42"/>
      <c r="BP96" s="141"/>
      <c r="BQ96" s="141"/>
      <c r="BR96" s="42"/>
      <c r="BS96" s="141"/>
      <c r="BT96" s="141"/>
      <c r="BU96" s="42"/>
      <c r="BV96" s="141"/>
      <c r="BW96" s="141"/>
      <c r="BX96" s="42"/>
      <c r="BY96" s="141"/>
      <c r="BZ96" s="141"/>
      <c r="CA96" s="42"/>
      <c r="CB96" s="141"/>
      <c r="CC96" s="141"/>
      <c r="CD96" s="42"/>
      <c r="CE96" s="141"/>
      <c r="CF96" s="141"/>
      <c r="CG96" s="42"/>
      <c r="CH96" s="141"/>
      <c r="CI96" s="141"/>
      <c r="CJ96" s="42"/>
      <c r="CK96" s="141"/>
      <c r="CL96" s="141"/>
      <c r="CM96" s="42"/>
      <c r="CN96" s="141"/>
      <c r="CO96" s="141"/>
      <c r="CP96" s="42"/>
      <c r="CQ96" s="141"/>
      <c r="CR96" s="141"/>
      <c r="CS96" s="42"/>
      <c r="CT96" s="141"/>
      <c r="CU96" s="141"/>
      <c r="CV96" s="42"/>
      <c r="CW96" s="141"/>
      <c r="CX96" s="141"/>
      <c r="CY96" s="203"/>
      <c r="CZ96" s="141"/>
      <c r="DA96" s="141"/>
      <c r="DB96" s="42"/>
      <c r="DC96" s="141"/>
      <c r="DD96" s="141"/>
      <c r="DE96" s="42"/>
      <c r="DF96" s="141"/>
      <c r="DG96" s="141"/>
      <c r="DH96" s="42"/>
      <c r="DI96" s="141"/>
      <c r="DJ96" s="141"/>
      <c r="DK96" s="42"/>
      <c r="DL96" s="141"/>
      <c r="DM96" s="141"/>
      <c r="DN96" s="42"/>
      <c r="DO96" s="141"/>
      <c r="DP96" s="141"/>
      <c r="DQ96" s="42"/>
      <c r="DR96" s="141"/>
      <c r="DS96" s="141"/>
      <c r="DT96" s="42"/>
      <c r="DU96" s="141"/>
      <c r="DV96" s="141"/>
      <c r="DW96" s="42"/>
      <c r="DX96" s="141"/>
      <c r="DY96" s="141"/>
      <c r="DZ96" s="42"/>
      <c r="EA96" s="141"/>
      <c r="EB96" s="141"/>
      <c r="EC96" s="42"/>
      <c r="ED96" s="141"/>
      <c r="EE96" s="141"/>
      <c r="EF96" s="42"/>
      <c r="EG96" s="141"/>
      <c r="EH96" s="141"/>
      <c r="EI96" s="42"/>
      <c r="EJ96" s="141"/>
      <c r="EK96" s="141"/>
      <c r="EL96" s="42"/>
      <c r="EM96" s="203">
        <v>3505.0349799999999</v>
      </c>
      <c r="EN96" s="203">
        <v>3505.0349799999999</v>
      </c>
      <c r="EO96" s="42">
        <f t="shared" si="1114"/>
        <v>100</v>
      </c>
      <c r="EP96" s="141"/>
      <c r="EQ96" s="141"/>
      <c r="ER96" s="42"/>
      <c r="ES96" s="141"/>
      <c r="ET96" s="141"/>
      <c r="EU96" s="42"/>
      <c r="EV96" s="141"/>
      <c r="EW96" s="141"/>
      <c r="EX96" s="42"/>
      <c r="EY96" s="141"/>
      <c r="EZ96" s="141"/>
      <c r="FA96" s="42"/>
      <c r="FB96" s="141"/>
      <c r="FC96" s="141"/>
      <c r="FD96" s="42"/>
      <c r="FE96" s="141"/>
      <c r="FF96" s="141"/>
      <c r="FG96" s="42"/>
      <c r="FH96" s="141"/>
      <c r="FI96" s="141"/>
      <c r="FJ96" s="42"/>
      <c r="FK96" s="141"/>
      <c r="FL96" s="141"/>
      <c r="FM96" s="42"/>
      <c r="FN96" s="203">
        <v>10000</v>
      </c>
      <c r="FO96" s="141"/>
      <c r="FP96" s="42">
        <f t="shared" si="1179"/>
        <v>0</v>
      </c>
      <c r="FQ96" s="203"/>
      <c r="FR96" s="141"/>
      <c r="FS96" s="42"/>
      <c r="FT96" s="203"/>
      <c r="FU96" s="141"/>
      <c r="FV96" s="42"/>
      <c r="FW96" s="141"/>
      <c r="FX96" s="141"/>
      <c r="FY96" s="42"/>
      <c r="FZ96" s="141"/>
      <c r="GA96" s="141"/>
      <c r="GB96" s="42"/>
      <c r="GC96" s="141"/>
      <c r="GD96" s="141"/>
      <c r="GE96" s="42"/>
      <c r="GF96" s="141"/>
      <c r="GG96" s="141"/>
      <c r="GH96" s="42"/>
      <c r="GI96" s="141"/>
      <c r="GJ96" s="141"/>
      <c r="GK96" s="42"/>
      <c r="GL96" s="141"/>
      <c r="GM96" s="141"/>
      <c r="GN96" s="42"/>
    </row>
    <row r="97" spans="1:196" ht="15.75" x14ac:dyDescent="0.25">
      <c r="A97" s="25" t="s">
        <v>300</v>
      </c>
      <c r="B97" s="50">
        <f t="shared" si="887"/>
        <v>0</v>
      </c>
      <c r="C97" s="50">
        <f t="shared" si="888"/>
        <v>0</v>
      </c>
      <c r="D97" s="50"/>
      <c r="E97" s="50"/>
      <c r="F97" s="50"/>
      <c r="G97" s="46"/>
      <c r="H97" s="144"/>
      <c r="I97" s="144"/>
      <c r="J97" s="144"/>
      <c r="K97" s="144"/>
      <c r="L97" s="144"/>
      <c r="M97" s="144"/>
      <c r="N97" s="144"/>
      <c r="O97" s="144"/>
      <c r="P97" s="42"/>
      <c r="Q97" s="141"/>
      <c r="R97" s="141"/>
      <c r="S97" s="42"/>
      <c r="T97" s="141"/>
      <c r="U97" s="141"/>
      <c r="V97" s="42"/>
      <c r="W97" s="141"/>
      <c r="X97" s="141"/>
      <c r="Y97" s="42"/>
      <c r="Z97" s="144"/>
      <c r="AA97" s="144"/>
      <c r="AB97" s="144"/>
      <c r="AC97" s="144"/>
      <c r="AD97" s="144"/>
      <c r="AE97" s="144"/>
      <c r="AF97" s="144"/>
      <c r="AG97" s="144"/>
      <c r="AH97" s="144"/>
      <c r="AI97" s="141"/>
      <c r="AJ97" s="141"/>
      <c r="AK97" s="42"/>
      <c r="AL97" s="141"/>
      <c r="AM97" s="141"/>
      <c r="AN97" s="42"/>
      <c r="AO97" s="141"/>
      <c r="AP97" s="141"/>
      <c r="AQ97" s="42"/>
      <c r="AR97" s="141"/>
      <c r="AS97" s="141"/>
      <c r="AT97" s="42"/>
      <c r="AU97" s="141"/>
      <c r="AV97" s="141"/>
      <c r="AW97" s="42"/>
      <c r="AX97" s="141"/>
      <c r="AY97" s="141"/>
      <c r="AZ97" s="203"/>
      <c r="BA97" s="141"/>
      <c r="BB97" s="141"/>
      <c r="BC97" s="42"/>
      <c r="BD97" s="141"/>
      <c r="BE97" s="141"/>
      <c r="BF97" s="42"/>
      <c r="BG97" s="141"/>
      <c r="BH97" s="141"/>
      <c r="BI97" s="42"/>
      <c r="BJ97" s="141"/>
      <c r="BK97" s="141"/>
      <c r="BL97" s="42"/>
      <c r="BM97" s="141"/>
      <c r="BN97" s="141"/>
      <c r="BO97" s="42"/>
      <c r="BP97" s="141"/>
      <c r="BQ97" s="141"/>
      <c r="BR97" s="42"/>
      <c r="BS97" s="141"/>
      <c r="BT97" s="141"/>
      <c r="BU97" s="42"/>
      <c r="BV97" s="141"/>
      <c r="BW97" s="141"/>
      <c r="BX97" s="42"/>
      <c r="BY97" s="141"/>
      <c r="BZ97" s="141"/>
      <c r="CA97" s="42"/>
      <c r="CB97" s="141"/>
      <c r="CC97" s="141"/>
      <c r="CD97" s="42"/>
      <c r="CE97" s="141"/>
      <c r="CF97" s="141"/>
      <c r="CG97" s="42"/>
      <c r="CH97" s="141"/>
      <c r="CI97" s="141"/>
      <c r="CJ97" s="42"/>
      <c r="CK97" s="141"/>
      <c r="CL97" s="141"/>
      <c r="CM97" s="42"/>
      <c r="CN97" s="141"/>
      <c r="CO97" s="141"/>
      <c r="CP97" s="42"/>
      <c r="CQ97" s="141"/>
      <c r="CR97" s="141"/>
      <c r="CS97" s="42"/>
      <c r="CT97" s="141"/>
      <c r="CU97" s="141"/>
      <c r="CV97" s="42"/>
      <c r="CW97" s="141"/>
      <c r="CX97" s="141"/>
      <c r="CY97" s="203"/>
      <c r="CZ97" s="141"/>
      <c r="DA97" s="141"/>
      <c r="DB97" s="42"/>
      <c r="DC97" s="141"/>
      <c r="DD97" s="141"/>
      <c r="DE97" s="42"/>
      <c r="DF97" s="141"/>
      <c r="DG97" s="141"/>
      <c r="DH97" s="42"/>
      <c r="DI97" s="141"/>
      <c r="DJ97" s="141"/>
      <c r="DK97" s="42"/>
      <c r="DL97" s="141"/>
      <c r="DM97" s="141"/>
      <c r="DN97" s="42"/>
      <c r="DO97" s="141"/>
      <c r="DP97" s="141"/>
      <c r="DQ97" s="42"/>
      <c r="DR97" s="141"/>
      <c r="DS97" s="141"/>
      <c r="DT97" s="42"/>
      <c r="DU97" s="141"/>
      <c r="DV97" s="141"/>
      <c r="DW97" s="42"/>
      <c r="DX97" s="141"/>
      <c r="DY97" s="141"/>
      <c r="DZ97" s="42"/>
      <c r="EA97" s="141"/>
      <c r="EB97" s="141"/>
      <c r="EC97" s="42"/>
      <c r="ED97" s="141"/>
      <c r="EE97" s="141"/>
      <c r="EF97" s="42"/>
      <c r="EG97" s="141"/>
      <c r="EH97" s="141"/>
      <c r="EI97" s="42"/>
      <c r="EJ97" s="141"/>
      <c r="EK97" s="141"/>
      <c r="EL97" s="42"/>
      <c r="EM97" s="203"/>
      <c r="EN97" s="203"/>
      <c r="EO97" s="42"/>
      <c r="EP97" s="141"/>
      <c r="EQ97" s="141"/>
      <c r="ER97" s="42"/>
      <c r="ES97" s="141"/>
      <c r="ET97" s="141"/>
      <c r="EU97" s="42"/>
      <c r="EV97" s="141"/>
      <c r="EW97" s="141"/>
      <c r="EX97" s="42"/>
      <c r="EY97" s="141"/>
      <c r="EZ97" s="141"/>
      <c r="FA97" s="42"/>
      <c r="FB97" s="141"/>
      <c r="FC97" s="141"/>
      <c r="FD97" s="42"/>
      <c r="FE97" s="141"/>
      <c r="FF97" s="141"/>
      <c r="FG97" s="42"/>
      <c r="FH97" s="141"/>
      <c r="FI97" s="141"/>
      <c r="FJ97" s="42"/>
      <c r="FK97" s="141"/>
      <c r="FL97" s="141"/>
      <c r="FM97" s="42"/>
      <c r="FN97" s="141"/>
      <c r="FO97" s="141"/>
      <c r="FP97" s="42"/>
      <c r="FQ97" s="141"/>
      <c r="FR97" s="141"/>
      <c r="FS97" s="42"/>
      <c r="FT97" s="141"/>
      <c r="FU97" s="141"/>
      <c r="FV97" s="42"/>
      <c r="FW97" s="141"/>
      <c r="FX97" s="141"/>
      <c r="FY97" s="42"/>
      <c r="FZ97" s="141"/>
      <c r="GA97" s="141"/>
      <c r="GB97" s="42"/>
      <c r="GC97" s="141"/>
      <c r="GD97" s="141"/>
      <c r="GE97" s="42"/>
      <c r="GF97" s="141"/>
      <c r="GG97" s="141"/>
      <c r="GH97" s="42"/>
      <c r="GI97" s="141"/>
      <c r="GJ97" s="141"/>
      <c r="GK97" s="42"/>
      <c r="GL97" s="141"/>
      <c r="GM97" s="141"/>
      <c r="GN97" s="42"/>
    </row>
    <row r="98" spans="1:196" ht="15.75" x14ac:dyDescent="0.25">
      <c r="A98" s="25" t="s">
        <v>301</v>
      </c>
      <c r="B98" s="50">
        <f t="shared" si="887"/>
        <v>0</v>
      </c>
      <c r="C98" s="50">
        <f t="shared" si="888"/>
        <v>0</v>
      </c>
      <c r="D98" s="50"/>
      <c r="E98" s="50"/>
      <c r="F98" s="50"/>
      <c r="G98" s="46"/>
      <c r="H98" s="144"/>
      <c r="I98" s="144"/>
      <c r="J98" s="144"/>
      <c r="K98" s="144"/>
      <c r="L98" s="144"/>
      <c r="M98" s="144"/>
      <c r="N98" s="144"/>
      <c r="O98" s="144"/>
      <c r="P98" s="42"/>
      <c r="Q98" s="141"/>
      <c r="R98" s="141"/>
      <c r="S98" s="42"/>
      <c r="T98" s="141"/>
      <c r="U98" s="141"/>
      <c r="V98" s="42"/>
      <c r="W98" s="141"/>
      <c r="X98" s="141"/>
      <c r="Y98" s="42"/>
      <c r="Z98" s="144"/>
      <c r="AA98" s="144"/>
      <c r="AB98" s="144"/>
      <c r="AC98" s="144"/>
      <c r="AD98" s="144"/>
      <c r="AE98" s="144"/>
      <c r="AF98" s="144"/>
      <c r="AG98" s="144"/>
      <c r="AH98" s="144"/>
      <c r="AI98" s="141"/>
      <c r="AJ98" s="141"/>
      <c r="AK98" s="42"/>
      <c r="AL98" s="141"/>
      <c r="AM98" s="141"/>
      <c r="AN98" s="42"/>
      <c r="AO98" s="141"/>
      <c r="AP98" s="141"/>
      <c r="AQ98" s="42"/>
      <c r="AR98" s="141"/>
      <c r="AS98" s="141"/>
      <c r="AT98" s="42"/>
      <c r="AU98" s="141"/>
      <c r="AV98" s="141"/>
      <c r="AW98" s="42"/>
      <c r="AX98" s="141"/>
      <c r="AY98" s="141"/>
      <c r="AZ98" s="203"/>
      <c r="BA98" s="141"/>
      <c r="BB98" s="141"/>
      <c r="BC98" s="42"/>
      <c r="BD98" s="141"/>
      <c r="BE98" s="141"/>
      <c r="BF98" s="42"/>
      <c r="BG98" s="141"/>
      <c r="BH98" s="141"/>
      <c r="BI98" s="42"/>
      <c r="BJ98" s="141"/>
      <c r="BK98" s="141"/>
      <c r="BL98" s="42"/>
      <c r="BM98" s="141"/>
      <c r="BN98" s="141"/>
      <c r="BO98" s="42"/>
      <c r="BP98" s="141"/>
      <c r="BQ98" s="141"/>
      <c r="BR98" s="42"/>
      <c r="BS98" s="141"/>
      <c r="BT98" s="141"/>
      <c r="BU98" s="42"/>
      <c r="BV98" s="141"/>
      <c r="BW98" s="141"/>
      <c r="BX98" s="42"/>
      <c r="BY98" s="141"/>
      <c r="BZ98" s="141"/>
      <c r="CA98" s="42"/>
      <c r="CB98" s="141"/>
      <c r="CC98" s="141"/>
      <c r="CD98" s="42"/>
      <c r="CE98" s="141"/>
      <c r="CF98" s="141"/>
      <c r="CG98" s="42"/>
      <c r="CH98" s="141"/>
      <c r="CI98" s="141"/>
      <c r="CJ98" s="42"/>
      <c r="CK98" s="141"/>
      <c r="CL98" s="141"/>
      <c r="CM98" s="42"/>
      <c r="CN98" s="141"/>
      <c r="CO98" s="141"/>
      <c r="CP98" s="42"/>
      <c r="CQ98" s="141"/>
      <c r="CR98" s="141"/>
      <c r="CS98" s="42"/>
      <c r="CT98" s="141"/>
      <c r="CU98" s="141"/>
      <c r="CV98" s="42"/>
      <c r="CW98" s="141"/>
      <c r="CX98" s="141"/>
      <c r="CY98" s="203"/>
      <c r="CZ98" s="141"/>
      <c r="DA98" s="141"/>
      <c r="DB98" s="42"/>
      <c r="DC98" s="141"/>
      <c r="DD98" s="141"/>
      <c r="DE98" s="42"/>
      <c r="DF98" s="141"/>
      <c r="DG98" s="141"/>
      <c r="DH98" s="42"/>
      <c r="DI98" s="141"/>
      <c r="DJ98" s="141"/>
      <c r="DK98" s="42"/>
      <c r="DL98" s="141"/>
      <c r="DM98" s="141"/>
      <c r="DN98" s="42"/>
      <c r="DO98" s="141"/>
      <c r="DP98" s="141"/>
      <c r="DQ98" s="42"/>
      <c r="DR98" s="141"/>
      <c r="DS98" s="141"/>
      <c r="DT98" s="42"/>
      <c r="DU98" s="141"/>
      <c r="DV98" s="141"/>
      <c r="DW98" s="42"/>
      <c r="DX98" s="141"/>
      <c r="DY98" s="141"/>
      <c r="DZ98" s="42"/>
      <c r="EA98" s="141"/>
      <c r="EB98" s="141"/>
      <c r="EC98" s="42"/>
      <c r="ED98" s="141"/>
      <c r="EE98" s="141"/>
      <c r="EF98" s="42"/>
      <c r="EG98" s="141"/>
      <c r="EH98" s="141"/>
      <c r="EI98" s="42"/>
      <c r="EJ98" s="141"/>
      <c r="EK98" s="141"/>
      <c r="EL98" s="42"/>
      <c r="EM98" s="203"/>
      <c r="EN98" s="203"/>
      <c r="EO98" s="42"/>
      <c r="EP98" s="141"/>
      <c r="EQ98" s="141"/>
      <c r="ER98" s="42"/>
      <c r="ES98" s="141"/>
      <c r="ET98" s="141"/>
      <c r="EU98" s="42"/>
      <c r="EV98" s="141"/>
      <c r="EW98" s="141"/>
      <c r="EX98" s="42"/>
      <c r="EY98" s="141"/>
      <c r="EZ98" s="141"/>
      <c r="FA98" s="42"/>
      <c r="FB98" s="141"/>
      <c r="FC98" s="141"/>
      <c r="FD98" s="42"/>
      <c r="FE98" s="141"/>
      <c r="FF98" s="141"/>
      <c r="FG98" s="42"/>
      <c r="FH98" s="141"/>
      <c r="FI98" s="141"/>
      <c r="FJ98" s="42"/>
      <c r="FK98" s="141"/>
      <c r="FL98" s="141"/>
      <c r="FM98" s="42"/>
      <c r="FN98" s="141"/>
      <c r="FO98" s="141"/>
      <c r="FP98" s="42"/>
      <c r="FQ98" s="141"/>
      <c r="FR98" s="141"/>
      <c r="FS98" s="42"/>
      <c r="FT98" s="141"/>
      <c r="FU98" s="141"/>
      <c r="FV98" s="42"/>
      <c r="FW98" s="141"/>
      <c r="FX98" s="141"/>
      <c r="FY98" s="42"/>
      <c r="FZ98" s="141"/>
      <c r="GA98" s="141"/>
      <c r="GB98" s="42"/>
      <c r="GC98" s="141"/>
      <c r="GD98" s="141"/>
      <c r="GE98" s="42"/>
      <c r="GF98" s="141"/>
      <c r="GG98" s="141"/>
      <c r="GH98" s="42"/>
      <c r="GI98" s="141"/>
      <c r="GJ98" s="141"/>
      <c r="GK98" s="42"/>
      <c r="GL98" s="141"/>
      <c r="GM98" s="141"/>
      <c r="GN98" s="42"/>
    </row>
    <row r="99" spans="1:196" ht="15.75" x14ac:dyDescent="0.25">
      <c r="A99" s="25" t="s">
        <v>302</v>
      </c>
      <c r="B99" s="50">
        <f t="shared" si="887"/>
        <v>0</v>
      </c>
      <c r="C99" s="50">
        <f t="shared" si="888"/>
        <v>0</v>
      </c>
      <c r="D99" s="50"/>
      <c r="E99" s="50"/>
      <c r="F99" s="50"/>
      <c r="G99" s="46"/>
      <c r="H99" s="144"/>
      <c r="I99" s="144"/>
      <c r="J99" s="144"/>
      <c r="K99" s="144"/>
      <c r="L99" s="144"/>
      <c r="M99" s="144"/>
      <c r="N99" s="144"/>
      <c r="O99" s="144"/>
      <c r="P99" s="42"/>
      <c r="Q99" s="141"/>
      <c r="R99" s="141"/>
      <c r="S99" s="42"/>
      <c r="T99" s="141"/>
      <c r="U99" s="141"/>
      <c r="V99" s="42"/>
      <c r="W99" s="141"/>
      <c r="X99" s="141"/>
      <c r="Y99" s="42"/>
      <c r="Z99" s="144"/>
      <c r="AA99" s="144"/>
      <c r="AB99" s="144"/>
      <c r="AC99" s="144"/>
      <c r="AD99" s="144"/>
      <c r="AE99" s="144"/>
      <c r="AF99" s="144"/>
      <c r="AG99" s="144"/>
      <c r="AH99" s="144"/>
      <c r="AI99" s="141"/>
      <c r="AJ99" s="141"/>
      <c r="AK99" s="42"/>
      <c r="AL99" s="141"/>
      <c r="AM99" s="141"/>
      <c r="AN99" s="42"/>
      <c r="AO99" s="141"/>
      <c r="AP99" s="141"/>
      <c r="AQ99" s="42"/>
      <c r="AR99" s="141"/>
      <c r="AS99" s="141"/>
      <c r="AT99" s="42"/>
      <c r="AU99" s="141"/>
      <c r="AV99" s="141"/>
      <c r="AW99" s="42"/>
      <c r="AX99" s="141"/>
      <c r="AY99" s="141"/>
      <c r="AZ99" s="203"/>
      <c r="BA99" s="141"/>
      <c r="BB99" s="141"/>
      <c r="BC99" s="42"/>
      <c r="BD99" s="141"/>
      <c r="BE99" s="141"/>
      <c r="BF99" s="42"/>
      <c r="BG99" s="141"/>
      <c r="BH99" s="141"/>
      <c r="BI99" s="42"/>
      <c r="BJ99" s="141"/>
      <c r="BK99" s="141"/>
      <c r="BL99" s="42"/>
      <c r="BM99" s="141"/>
      <c r="BN99" s="141"/>
      <c r="BO99" s="42"/>
      <c r="BP99" s="141"/>
      <c r="BQ99" s="141"/>
      <c r="BR99" s="42"/>
      <c r="BS99" s="141"/>
      <c r="BT99" s="141"/>
      <c r="BU99" s="42"/>
      <c r="BV99" s="141"/>
      <c r="BW99" s="141"/>
      <c r="BX99" s="42"/>
      <c r="BY99" s="141"/>
      <c r="BZ99" s="141"/>
      <c r="CA99" s="42"/>
      <c r="CB99" s="141"/>
      <c r="CC99" s="141"/>
      <c r="CD99" s="42"/>
      <c r="CE99" s="141"/>
      <c r="CF99" s="141"/>
      <c r="CG99" s="42"/>
      <c r="CH99" s="141"/>
      <c r="CI99" s="141"/>
      <c r="CJ99" s="42"/>
      <c r="CK99" s="141"/>
      <c r="CL99" s="141"/>
      <c r="CM99" s="42"/>
      <c r="CN99" s="141"/>
      <c r="CO99" s="141"/>
      <c r="CP99" s="42"/>
      <c r="CQ99" s="141"/>
      <c r="CR99" s="141"/>
      <c r="CS99" s="42"/>
      <c r="CT99" s="141"/>
      <c r="CU99" s="141"/>
      <c r="CV99" s="42"/>
      <c r="CW99" s="141"/>
      <c r="CX99" s="141"/>
      <c r="CY99" s="203"/>
      <c r="CZ99" s="141"/>
      <c r="DA99" s="141"/>
      <c r="DB99" s="42"/>
      <c r="DC99" s="141"/>
      <c r="DD99" s="141"/>
      <c r="DE99" s="42"/>
      <c r="DF99" s="141"/>
      <c r="DG99" s="141"/>
      <c r="DH99" s="42"/>
      <c r="DI99" s="141"/>
      <c r="DJ99" s="141"/>
      <c r="DK99" s="42"/>
      <c r="DL99" s="141"/>
      <c r="DM99" s="141"/>
      <c r="DN99" s="42"/>
      <c r="DO99" s="141"/>
      <c r="DP99" s="141"/>
      <c r="DQ99" s="42"/>
      <c r="DR99" s="141"/>
      <c r="DS99" s="141"/>
      <c r="DT99" s="42"/>
      <c r="DU99" s="141"/>
      <c r="DV99" s="141"/>
      <c r="DW99" s="42"/>
      <c r="DX99" s="141"/>
      <c r="DY99" s="141"/>
      <c r="DZ99" s="42"/>
      <c r="EA99" s="141"/>
      <c r="EB99" s="141"/>
      <c r="EC99" s="42"/>
      <c r="ED99" s="141"/>
      <c r="EE99" s="141"/>
      <c r="EF99" s="42"/>
      <c r="EG99" s="141"/>
      <c r="EH99" s="141"/>
      <c r="EI99" s="42"/>
      <c r="EJ99" s="141"/>
      <c r="EK99" s="141"/>
      <c r="EL99" s="42"/>
      <c r="EM99" s="203"/>
      <c r="EN99" s="203"/>
      <c r="EO99" s="42"/>
      <c r="EP99" s="141"/>
      <c r="EQ99" s="141"/>
      <c r="ER99" s="42"/>
      <c r="ES99" s="141"/>
      <c r="ET99" s="141"/>
      <c r="EU99" s="42"/>
      <c r="EV99" s="141"/>
      <c r="EW99" s="141"/>
      <c r="EX99" s="42"/>
      <c r="EY99" s="141"/>
      <c r="EZ99" s="141"/>
      <c r="FA99" s="42"/>
      <c r="FB99" s="141"/>
      <c r="FC99" s="141"/>
      <c r="FD99" s="42"/>
      <c r="FE99" s="141"/>
      <c r="FF99" s="141"/>
      <c r="FG99" s="42"/>
      <c r="FH99" s="141"/>
      <c r="FI99" s="141"/>
      <c r="FJ99" s="42"/>
      <c r="FK99" s="141"/>
      <c r="FL99" s="141"/>
      <c r="FM99" s="42"/>
      <c r="FN99" s="141"/>
      <c r="FO99" s="141"/>
      <c r="FP99" s="42"/>
      <c r="FQ99" s="141"/>
      <c r="FR99" s="141"/>
      <c r="FS99" s="42"/>
      <c r="FT99" s="141"/>
      <c r="FU99" s="141"/>
      <c r="FV99" s="42"/>
      <c r="FW99" s="141"/>
      <c r="FX99" s="141"/>
      <c r="FY99" s="42"/>
      <c r="FZ99" s="141"/>
      <c r="GA99" s="141"/>
      <c r="GB99" s="42"/>
      <c r="GC99" s="141"/>
      <c r="GD99" s="141"/>
      <c r="GE99" s="42"/>
      <c r="GF99" s="141"/>
      <c r="GG99" s="141"/>
      <c r="GH99" s="42"/>
      <c r="GI99" s="141"/>
      <c r="GJ99" s="141"/>
      <c r="GK99" s="42"/>
      <c r="GL99" s="141"/>
      <c r="GM99" s="141"/>
      <c r="GN99" s="42"/>
    </row>
    <row r="100" spans="1:196" ht="15.75" x14ac:dyDescent="0.25">
      <c r="A100" s="25" t="s">
        <v>303</v>
      </c>
      <c r="B100" s="50">
        <f t="shared" si="887"/>
        <v>10537.82562</v>
      </c>
      <c r="C100" s="50">
        <f t="shared" si="888"/>
        <v>0</v>
      </c>
      <c r="D100" s="50"/>
      <c r="E100" s="50"/>
      <c r="F100" s="50"/>
      <c r="G100" s="46"/>
      <c r="H100" s="144"/>
      <c r="I100" s="144"/>
      <c r="J100" s="144"/>
      <c r="K100" s="144"/>
      <c r="L100" s="144"/>
      <c r="M100" s="144"/>
      <c r="N100" s="144"/>
      <c r="O100" s="144"/>
      <c r="P100" s="42"/>
      <c r="Q100" s="141"/>
      <c r="R100" s="141"/>
      <c r="S100" s="42"/>
      <c r="T100" s="141"/>
      <c r="U100" s="141"/>
      <c r="V100" s="42"/>
      <c r="W100" s="141"/>
      <c r="X100" s="141"/>
      <c r="Y100" s="42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1"/>
      <c r="AJ100" s="141"/>
      <c r="AK100" s="42"/>
      <c r="AL100" s="141"/>
      <c r="AM100" s="141"/>
      <c r="AN100" s="42"/>
      <c r="AO100" s="141"/>
      <c r="AP100" s="141"/>
      <c r="AQ100" s="42"/>
      <c r="AR100" s="141"/>
      <c r="AS100" s="141"/>
      <c r="AT100" s="42"/>
      <c r="AU100" s="141"/>
      <c r="AV100" s="141"/>
      <c r="AW100" s="42"/>
      <c r="AX100" s="141"/>
      <c r="AY100" s="141"/>
      <c r="AZ100" s="203"/>
      <c r="BA100" s="141"/>
      <c r="BB100" s="141"/>
      <c r="BC100" s="42"/>
      <c r="BD100" s="141"/>
      <c r="BE100" s="141"/>
      <c r="BF100" s="42"/>
      <c r="BG100" s="141"/>
      <c r="BH100" s="141"/>
      <c r="BI100" s="42"/>
      <c r="BJ100" s="141"/>
      <c r="BK100" s="141"/>
      <c r="BL100" s="42"/>
      <c r="BM100" s="141"/>
      <c r="BN100" s="141"/>
      <c r="BO100" s="42"/>
      <c r="BP100" s="141"/>
      <c r="BQ100" s="141"/>
      <c r="BR100" s="42"/>
      <c r="BS100" s="141"/>
      <c r="BT100" s="141"/>
      <c r="BU100" s="42"/>
      <c r="BV100" s="141"/>
      <c r="BW100" s="141"/>
      <c r="BX100" s="42"/>
      <c r="BY100" s="141"/>
      <c r="BZ100" s="141"/>
      <c r="CA100" s="42"/>
      <c r="CB100" s="141"/>
      <c r="CC100" s="141"/>
      <c r="CD100" s="42"/>
      <c r="CE100" s="141"/>
      <c r="CF100" s="141"/>
      <c r="CG100" s="42"/>
      <c r="CH100" s="141"/>
      <c r="CI100" s="141"/>
      <c r="CJ100" s="42"/>
      <c r="CK100" s="141"/>
      <c r="CL100" s="141"/>
      <c r="CM100" s="42"/>
      <c r="CN100" s="141"/>
      <c r="CO100" s="141"/>
      <c r="CP100" s="42"/>
      <c r="CQ100" s="141"/>
      <c r="CR100" s="141"/>
      <c r="CS100" s="42"/>
      <c r="CT100" s="141"/>
      <c r="CU100" s="141"/>
      <c r="CV100" s="42"/>
      <c r="CW100" s="141"/>
      <c r="CX100" s="141"/>
      <c r="CY100" s="203"/>
      <c r="CZ100" s="141"/>
      <c r="DA100" s="141"/>
      <c r="DB100" s="42"/>
      <c r="DC100" s="141"/>
      <c r="DD100" s="141"/>
      <c r="DE100" s="42"/>
      <c r="DF100" s="141"/>
      <c r="DG100" s="141"/>
      <c r="DH100" s="42"/>
      <c r="DI100" s="141"/>
      <c r="DJ100" s="141"/>
      <c r="DK100" s="42"/>
      <c r="DL100" s="141"/>
      <c r="DM100" s="141"/>
      <c r="DN100" s="42"/>
      <c r="DO100" s="141"/>
      <c r="DP100" s="141"/>
      <c r="DQ100" s="42"/>
      <c r="DR100" s="141"/>
      <c r="DS100" s="141"/>
      <c r="DT100" s="42"/>
      <c r="DU100" s="141"/>
      <c r="DV100" s="141"/>
      <c r="DW100" s="42"/>
      <c r="DX100" s="141"/>
      <c r="DY100" s="141"/>
      <c r="DZ100" s="42"/>
      <c r="EA100" s="141"/>
      <c r="EB100" s="141"/>
      <c r="EC100" s="42"/>
      <c r="ED100" s="141"/>
      <c r="EE100" s="141"/>
      <c r="EF100" s="42"/>
      <c r="EG100" s="141"/>
      <c r="EH100" s="141"/>
      <c r="EI100" s="42"/>
      <c r="EJ100" s="141"/>
      <c r="EK100" s="141"/>
      <c r="EL100" s="42"/>
      <c r="EM100" s="203">
        <v>10537.82562</v>
      </c>
      <c r="EN100" s="203"/>
      <c r="EO100" s="42">
        <f t="shared" si="1114"/>
        <v>0</v>
      </c>
      <c r="EP100" s="141"/>
      <c r="EQ100" s="141"/>
      <c r="ER100" s="42"/>
      <c r="ES100" s="141"/>
      <c r="ET100" s="141"/>
      <c r="EU100" s="42"/>
      <c r="EV100" s="141"/>
      <c r="EW100" s="141"/>
      <c r="EX100" s="42"/>
      <c r="EY100" s="141"/>
      <c r="EZ100" s="141"/>
      <c r="FA100" s="42"/>
      <c r="FB100" s="141"/>
      <c r="FC100" s="141"/>
      <c r="FD100" s="42"/>
      <c r="FE100" s="141"/>
      <c r="FF100" s="141"/>
      <c r="FG100" s="42"/>
      <c r="FH100" s="141"/>
      <c r="FI100" s="141"/>
      <c r="FJ100" s="42"/>
      <c r="FK100" s="141"/>
      <c r="FL100" s="141"/>
      <c r="FM100" s="42"/>
      <c r="FN100" s="141"/>
      <c r="FO100" s="141"/>
      <c r="FP100" s="42"/>
      <c r="FQ100" s="141"/>
      <c r="FR100" s="141"/>
      <c r="FS100" s="42"/>
      <c r="FT100" s="141"/>
      <c r="FU100" s="141"/>
      <c r="FV100" s="42"/>
      <c r="FW100" s="141"/>
      <c r="FX100" s="141"/>
      <c r="FY100" s="42"/>
      <c r="FZ100" s="141"/>
      <c r="GA100" s="141"/>
      <c r="GB100" s="42"/>
      <c r="GC100" s="141"/>
      <c r="GD100" s="141"/>
      <c r="GE100" s="42"/>
      <c r="GF100" s="141"/>
      <c r="GG100" s="141"/>
      <c r="GH100" s="42"/>
      <c r="GI100" s="141"/>
      <c r="GJ100" s="141"/>
      <c r="GK100" s="42"/>
      <c r="GL100" s="141"/>
      <c r="GM100" s="141"/>
      <c r="GN100" s="42"/>
    </row>
    <row r="101" spans="1:196" ht="15.75" x14ac:dyDescent="0.25">
      <c r="A101" s="25" t="s">
        <v>304</v>
      </c>
      <c r="B101" s="50">
        <f t="shared" si="887"/>
        <v>0</v>
      </c>
      <c r="C101" s="50">
        <f t="shared" si="888"/>
        <v>0</v>
      </c>
      <c r="D101" s="50"/>
      <c r="E101" s="50"/>
      <c r="F101" s="50"/>
      <c r="G101" s="46"/>
      <c r="H101" s="144"/>
      <c r="I101" s="144"/>
      <c r="J101" s="144"/>
      <c r="K101" s="144"/>
      <c r="L101" s="144"/>
      <c r="M101" s="144"/>
      <c r="N101" s="144"/>
      <c r="O101" s="144"/>
      <c r="P101" s="42"/>
      <c r="Q101" s="141"/>
      <c r="R101" s="141"/>
      <c r="S101" s="42"/>
      <c r="T101" s="141"/>
      <c r="U101" s="141"/>
      <c r="V101" s="42"/>
      <c r="W101" s="141"/>
      <c r="X101" s="141"/>
      <c r="Y101" s="42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1"/>
      <c r="AJ101" s="141"/>
      <c r="AK101" s="42"/>
      <c r="AL101" s="141"/>
      <c r="AM101" s="141"/>
      <c r="AN101" s="42"/>
      <c r="AO101" s="141"/>
      <c r="AP101" s="141"/>
      <c r="AQ101" s="42"/>
      <c r="AR101" s="141"/>
      <c r="AS101" s="141"/>
      <c r="AT101" s="42"/>
      <c r="AU101" s="141"/>
      <c r="AV101" s="141"/>
      <c r="AW101" s="42"/>
      <c r="AX101" s="141"/>
      <c r="AY101" s="141"/>
      <c r="AZ101" s="203"/>
      <c r="BA101" s="141"/>
      <c r="BB101" s="141"/>
      <c r="BC101" s="42"/>
      <c r="BD101" s="141"/>
      <c r="BE101" s="141"/>
      <c r="BF101" s="42"/>
      <c r="BG101" s="141"/>
      <c r="BH101" s="141"/>
      <c r="BI101" s="42"/>
      <c r="BJ101" s="141"/>
      <c r="BK101" s="141"/>
      <c r="BL101" s="42"/>
      <c r="BM101" s="141"/>
      <c r="BN101" s="141"/>
      <c r="BO101" s="42"/>
      <c r="BP101" s="141"/>
      <c r="BQ101" s="141"/>
      <c r="BR101" s="42"/>
      <c r="BS101" s="141"/>
      <c r="BT101" s="141"/>
      <c r="BU101" s="42"/>
      <c r="BV101" s="141"/>
      <c r="BW101" s="141"/>
      <c r="BX101" s="42"/>
      <c r="BY101" s="141"/>
      <c r="BZ101" s="141"/>
      <c r="CA101" s="42"/>
      <c r="CB101" s="141"/>
      <c r="CC101" s="141"/>
      <c r="CD101" s="42"/>
      <c r="CE101" s="141"/>
      <c r="CF101" s="141"/>
      <c r="CG101" s="42"/>
      <c r="CH101" s="141"/>
      <c r="CI101" s="141"/>
      <c r="CJ101" s="42"/>
      <c r="CK101" s="141"/>
      <c r="CL101" s="141"/>
      <c r="CM101" s="42"/>
      <c r="CN101" s="141"/>
      <c r="CO101" s="141"/>
      <c r="CP101" s="42"/>
      <c r="CQ101" s="141"/>
      <c r="CR101" s="141"/>
      <c r="CS101" s="42"/>
      <c r="CT101" s="141"/>
      <c r="CU101" s="141"/>
      <c r="CV101" s="42"/>
      <c r="CW101" s="141"/>
      <c r="CX101" s="141"/>
      <c r="CY101" s="203"/>
      <c r="CZ101" s="141"/>
      <c r="DA101" s="141"/>
      <c r="DB101" s="42"/>
      <c r="DC101" s="141"/>
      <c r="DD101" s="141"/>
      <c r="DE101" s="42"/>
      <c r="DF101" s="141"/>
      <c r="DG101" s="141"/>
      <c r="DH101" s="42"/>
      <c r="DI101" s="141"/>
      <c r="DJ101" s="141"/>
      <c r="DK101" s="42"/>
      <c r="DL101" s="141"/>
      <c r="DM101" s="141"/>
      <c r="DN101" s="42"/>
      <c r="DO101" s="141"/>
      <c r="DP101" s="141"/>
      <c r="DQ101" s="42"/>
      <c r="DR101" s="141"/>
      <c r="DS101" s="141"/>
      <c r="DT101" s="42"/>
      <c r="DU101" s="141"/>
      <c r="DV101" s="141"/>
      <c r="DW101" s="42"/>
      <c r="DX101" s="141"/>
      <c r="DY101" s="141"/>
      <c r="DZ101" s="42"/>
      <c r="EA101" s="141"/>
      <c r="EB101" s="141"/>
      <c r="EC101" s="42"/>
      <c r="ED101" s="141"/>
      <c r="EE101" s="141"/>
      <c r="EF101" s="42"/>
      <c r="EG101" s="141"/>
      <c r="EH101" s="141"/>
      <c r="EI101" s="42"/>
      <c r="EJ101" s="141"/>
      <c r="EK101" s="141"/>
      <c r="EL101" s="42"/>
      <c r="EM101" s="141"/>
      <c r="EN101" s="141"/>
      <c r="EO101" s="42"/>
      <c r="EP101" s="141"/>
      <c r="EQ101" s="141"/>
      <c r="ER101" s="42"/>
      <c r="ES101" s="141"/>
      <c r="ET101" s="141"/>
      <c r="EU101" s="42"/>
      <c r="EV101" s="141"/>
      <c r="EW101" s="141"/>
      <c r="EX101" s="42"/>
      <c r="EY101" s="141"/>
      <c r="EZ101" s="141"/>
      <c r="FA101" s="42"/>
      <c r="FB101" s="141"/>
      <c r="FC101" s="141"/>
      <c r="FD101" s="42"/>
      <c r="FE101" s="141"/>
      <c r="FF101" s="141"/>
      <c r="FG101" s="42"/>
      <c r="FH101" s="141"/>
      <c r="FI101" s="141"/>
      <c r="FJ101" s="42"/>
      <c r="FK101" s="141"/>
      <c r="FL101" s="141"/>
      <c r="FM101" s="42"/>
      <c r="FN101" s="141"/>
      <c r="FO101" s="141"/>
      <c r="FP101" s="42"/>
      <c r="FQ101" s="141"/>
      <c r="FR101" s="141"/>
      <c r="FS101" s="42"/>
      <c r="FT101" s="141"/>
      <c r="FU101" s="141"/>
      <c r="FV101" s="42"/>
      <c r="FW101" s="141"/>
      <c r="FX101" s="141"/>
      <c r="FY101" s="42"/>
      <c r="FZ101" s="141"/>
      <c r="GA101" s="141"/>
      <c r="GB101" s="42"/>
      <c r="GC101" s="141"/>
      <c r="GD101" s="141"/>
      <c r="GE101" s="42"/>
      <c r="GF101" s="141"/>
      <c r="GG101" s="141"/>
      <c r="GH101" s="42"/>
      <c r="GI101" s="141"/>
      <c r="GJ101" s="141"/>
      <c r="GK101" s="42"/>
      <c r="GL101" s="141"/>
      <c r="GM101" s="141"/>
      <c r="GN101" s="42"/>
    </row>
    <row r="102" spans="1:196" s="52" customFormat="1" ht="31.5" x14ac:dyDescent="0.25">
      <c r="A102" s="195" t="s">
        <v>307</v>
      </c>
      <c r="B102" s="134">
        <f t="shared" si="887"/>
        <v>16226.753300000002</v>
      </c>
      <c r="C102" s="134">
        <f t="shared" si="888"/>
        <v>13983.83424</v>
      </c>
      <c r="D102" s="49">
        <f t="shared" ref="D102" si="1181">C102/B102*100</f>
        <v>86.177647379405215</v>
      </c>
      <c r="E102" s="49">
        <f t="shared" ref="E102:AD102" si="1182">E103+E104</f>
        <v>3900</v>
      </c>
      <c r="F102" s="49">
        <f t="shared" ref="F102" si="1183">F103+F104</f>
        <v>3900</v>
      </c>
      <c r="G102" s="49">
        <f t="shared" si="716"/>
        <v>100</v>
      </c>
      <c r="H102" s="49">
        <f t="shared" si="1182"/>
        <v>0</v>
      </c>
      <c r="I102" s="49">
        <f t="shared" si="1182"/>
        <v>0</v>
      </c>
      <c r="J102" s="49">
        <f t="shared" si="1182"/>
        <v>0</v>
      </c>
      <c r="K102" s="49">
        <f t="shared" si="1182"/>
        <v>559.1</v>
      </c>
      <c r="L102" s="49">
        <f t="shared" ref="L102" si="1184">L103+L104</f>
        <v>559.1</v>
      </c>
      <c r="M102" s="48">
        <f t="shared" si="216"/>
        <v>100</v>
      </c>
      <c r="N102" s="49">
        <f t="shared" si="1182"/>
        <v>340.5</v>
      </c>
      <c r="O102" s="49">
        <f t="shared" si="1182"/>
        <v>282.2</v>
      </c>
      <c r="P102" s="48">
        <f t="shared" si="953"/>
        <v>82.878120411160054</v>
      </c>
      <c r="Q102" s="49">
        <f t="shared" ref="Q102:R102" si="1185">Q103+Q104</f>
        <v>1509.5</v>
      </c>
      <c r="R102" s="49">
        <f t="shared" si="1185"/>
        <v>1149.8</v>
      </c>
      <c r="S102" s="48">
        <f t="shared" ref="S102:S103" si="1186">R102/Q102*100</f>
        <v>76.170917522358394</v>
      </c>
      <c r="T102" s="49">
        <f t="shared" ref="T102" si="1187">T103+T104</f>
        <v>716</v>
      </c>
      <c r="U102" s="49">
        <f t="shared" ref="U102" si="1188">U103+U104</f>
        <v>520.26</v>
      </c>
      <c r="V102" s="48">
        <f t="shared" ref="V102:V103" si="1189">U102/T102*100</f>
        <v>72.662011173184354</v>
      </c>
      <c r="W102" s="49">
        <f t="shared" ref="W102" si="1190">W103+W104</f>
        <v>0</v>
      </c>
      <c r="X102" s="49">
        <f t="shared" ref="X102" si="1191">X103+X104</f>
        <v>0</v>
      </c>
      <c r="Y102" s="48"/>
      <c r="Z102" s="49">
        <f t="shared" si="1182"/>
        <v>0</v>
      </c>
      <c r="AA102" s="49">
        <f t="shared" ref="AA102" si="1192">AA103+AA104</f>
        <v>0</v>
      </c>
      <c r="AB102" s="49">
        <f t="shared" si="1182"/>
        <v>0</v>
      </c>
      <c r="AC102" s="49">
        <f t="shared" si="1182"/>
        <v>0</v>
      </c>
      <c r="AD102" s="49">
        <f t="shared" si="1182"/>
        <v>0</v>
      </c>
      <c r="AE102" s="49">
        <f t="shared" ref="AE102:AG102" si="1193">AE103+AE104</f>
        <v>0</v>
      </c>
      <c r="AF102" s="49">
        <f t="shared" si="1193"/>
        <v>0</v>
      </c>
      <c r="AG102" s="49">
        <f t="shared" si="1193"/>
        <v>0</v>
      </c>
      <c r="AH102" s="48"/>
      <c r="AI102" s="49">
        <f t="shared" ref="AI102:AJ102" si="1194">AI103+AI104</f>
        <v>1000</v>
      </c>
      <c r="AJ102" s="49">
        <f t="shared" si="1194"/>
        <v>1000</v>
      </c>
      <c r="AK102" s="48">
        <f t="shared" ref="AK102:AK103" si="1195">AJ102/AI102*100</f>
        <v>100</v>
      </c>
      <c r="AL102" s="49">
        <f t="shared" ref="AL102:AM102" si="1196">AL103+AL104</f>
        <v>0</v>
      </c>
      <c r="AM102" s="49">
        <f t="shared" si="1196"/>
        <v>0</v>
      </c>
      <c r="AN102" s="48"/>
      <c r="AO102" s="49">
        <f t="shared" ref="AO102:AP102" si="1197">AO103+AO104</f>
        <v>0</v>
      </c>
      <c r="AP102" s="49">
        <f t="shared" si="1197"/>
        <v>0</v>
      </c>
      <c r="AQ102" s="48"/>
      <c r="AR102" s="49">
        <f t="shared" ref="AR102:AS102" si="1198">AR103+AR104</f>
        <v>0</v>
      </c>
      <c r="AS102" s="49">
        <f t="shared" si="1198"/>
        <v>0</v>
      </c>
      <c r="AT102" s="48"/>
      <c r="AU102" s="49">
        <f t="shared" ref="AU102:AV102" si="1199">AU103+AU104</f>
        <v>0</v>
      </c>
      <c r="AV102" s="49">
        <f t="shared" si="1199"/>
        <v>0</v>
      </c>
      <c r="AW102" s="48"/>
      <c r="AX102" s="49">
        <f t="shared" ref="AX102:AY102" si="1200">AX103+AX104</f>
        <v>100</v>
      </c>
      <c r="AY102" s="49">
        <f t="shared" si="1200"/>
        <v>100</v>
      </c>
      <c r="AZ102" s="293">
        <f t="shared" si="909"/>
        <v>100</v>
      </c>
      <c r="BA102" s="49"/>
      <c r="BB102" s="49"/>
      <c r="BC102" s="48"/>
      <c r="BD102" s="49"/>
      <c r="BE102" s="49"/>
      <c r="BF102" s="48"/>
      <c r="BG102" s="49"/>
      <c r="BH102" s="49"/>
      <c r="BI102" s="48"/>
      <c r="BJ102" s="49">
        <f t="shared" ref="BJ102:BK102" si="1201">BJ103+BJ104</f>
        <v>2043.7</v>
      </c>
      <c r="BK102" s="49">
        <f t="shared" si="1201"/>
        <v>1582.5</v>
      </c>
      <c r="BL102" s="48">
        <f t="shared" ref="BL102:BL103" si="1202">BK102/BJ102*100</f>
        <v>77.43308704800117</v>
      </c>
      <c r="BM102" s="49"/>
      <c r="BN102" s="49"/>
      <c r="BO102" s="48"/>
      <c r="BP102" s="49">
        <f t="shared" ref="BP102:BQ102" si="1203">BP103+BP104</f>
        <v>0</v>
      </c>
      <c r="BQ102" s="49">
        <f t="shared" si="1203"/>
        <v>0</v>
      </c>
      <c r="BR102" s="48"/>
      <c r="BS102" s="49">
        <f t="shared" ref="BS102:BT102" si="1204">BS103+BS104</f>
        <v>0</v>
      </c>
      <c r="BT102" s="49">
        <f t="shared" si="1204"/>
        <v>0</v>
      </c>
      <c r="BU102" s="48"/>
      <c r="BV102" s="49">
        <f t="shared" ref="BV102:BW102" si="1205">BV103+BV104</f>
        <v>0</v>
      </c>
      <c r="BW102" s="49">
        <f t="shared" si="1205"/>
        <v>0</v>
      </c>
      <c r="BX102" s="48"/>
      <c r="BY102" s="49">
        <f t="shared" ref="BY102:BZ102" si="1206">BY103+BY104</f>
        <v>0</v>
      </c>
      <c r="BZ102" s="49">
        <f t="shared" si="1206"/>
        <v>0</v>
      </c>
      <c r="CA102" s="48"/>
      <c r="CB102" s="49">
        <f t="shared" ref="CB102:CC102" si="1207">CB103+CB104</f>
        <v>2497.5</v>
      </c>
      <c r="CC102" s="49">
        <f t="shared" si="1207"/>
        <v>1712.2489399999999</v>
      </c>
      <c r="CD102" s="48">
        <f t="shared" ref="CD102:CD104" si="1208">CC102/CB102*100</f>
        <v>68.558516116116124</v>
      </c>
      <c r="CE102" s="49">
        <f t="shared" ref="CE102:CF102" si="1209">CE103+CE104</f>
        <v>0</v>
      </c>
      <c r="CF102" s="49">
        <f t="shared" si="1209"/>
        <v>0</v>
      </c>
      <c r="CG102" s="48"/>
      <c r="CH102" s="49">
        <f t="shared" ref="CH102:CI102" si="1210">CH103+CH104</f>
        <v>0</v>
      </c>
      <c r="CI102" s="49">
        <f t="shared" si="1210"/>
        <v>0</v>
      </c>
      <c r="CJ102" s="48"/>
      <c r="CK102" s="49">
        <f t="shared" ref="CK102:CL102" si="1211">CK103+CK104</f>
        <v>0</v>
      </c>
      <c r="CL102" s="49">
        <f t="shared" si="1211"/>
        <v>0</v>
      </c>
      <c r="CM102" s="48"/>
      <c r="CN102" s="49">
        <f t="shared" ref="CN102:CO102" si="1212">CN103+CN104</f>
        <v>0</v>
      </c>
      <c r="CO102" s="49">
        <f t="shared" si="1212"/>
        <v>0</v>
      </c>
      <c r="CP102" s="48"/>
      <c r="CQ102" s="49">
        <f t="shared" ref="CQ102:CR102" si="1213">CQ103+CQ104</f>
        <v>0</v>
      </c>
      <c r="CR102" s="49">
        <f t="shared" si="1213"/>
        <v>0</v>
      </c>
      <c r="CS102" s="48"/>
      <c r="CT102" s="49">
        <f t="shared" ref="CT102:CU102" si="1214">CT103+CT104</f>
        <v>0</v>
      </c>
      <c r="CU102" s="49">
        <f t="shared" si="1214"/>
        <v>0</v>
      </c>
      <c r="CV102" s="48"/>
      <c r="CW102" s="49">
        <f t="shared" ref="CW102:CX102" si="1215">CW103+CW104</f>
        <v>0</v>
      </c>
      <c r="CX102" s="49">
        <f t="shared" si="1215"/>
        <v>0</v>
      </c>
      <c r="CY102" s="293"/>
      <c r="CZ102" s="49">
        <f t="shared" ref="CZ102:DA102" si="1216">CZ103+CZ104</f>
        <v>0</v>
      </c>
      <c r="DA102" s="49">
        <f t="shared" si="1216"/>
        <v>0</v>
      </c>
      <c r="DB102" s="48"/>
      <c r="DC102" s="49">
        <f t="shared" ref="DC102:DD102" si="1217">DC103+DC104</f>
        <v>0</v>
      </c>
      <c r="DD102" s="49">
        <f t="shared" si="1217"/>
        <v>0</v>
      </c>
      <c r="DE102" s="48"/>
      <c r="DF102" s="49">
        <f t="shared" ref="DF102:DG102" si="1218">DF103+DF104</f>
        <v>0</v>
      </c>
      <c r="DG102" s="49">
        <f t="shared" si="1218"/>
        <v>0</v>
      </c>
      <c r="DH102" s="48"/>
      <c r="DI102" s="49">
        <f t="shared" ref="DI102:DJ102" si="1219">DI103+DI104</f>
        <v>0</v>
      </c>
      <c r="DJ102" s="49">
        <f t="shared" si="1219"/>
        <v>0</v>
      </c>
      <c r="DK102" s="48"/>
      <c r="DL102" s="49">
        <f t="shared" ref="DL102:DM102" si="1220">DL103+DL104</f>
        <v>0</v>
      </c>
      <c r="DM102" s="49">
        <f t="shared" si="1220"/>
        <v>0</v>
      </c>
      <c r="DN102" s="48"/>
      <c r="DO102" s="49">
        <f t="shared" ref="DO102:DP102" si="1221">DO103+DO104</f>
        <v>0</v>
      </c>
      <c r="DP102" s="49">
        <f t="shared" si="1221"/>
        <v>0</v>
      </c>
      <c r="DQ102" s="48"/>
      <c r="DR102" s="49">
        <f t="shared" ref="DR102:DS102" si="1222">DR103+DR104</f>
        <v>0</v>
      </c>
      <c r="DS102" s="49">
        <f t="shared" si="1222"/>
        <v>0</v>
      </c>
      <c r="DT102" s="48"/>
      <c r="DU102" s="49">
        <f t="shared" ref="DU102:DV102" si="1223">DU103+DU104</f>
        <v>0</v>
      </c>
      <c r="DV102" s="49">
        <f t="shared" si="1223"/>
        <v>0</v>
      </c>
      <c r="DW102" s="48"/>
      <c r="DX102" s="49">
        <f t="shared" ref="DX102:DY102" si="1224">DX103+DX104</f>
        <v>224.12799999999999</v>
      </c>
      <c r="DY102" s="49">
        <f t="shared" si="1224"/>
        <v>0</v>
      </c>
      <c r="DZ102" s="48"/>
      <c r="EA102" s="49">
        <f t="shared" ref="EA102:EB102" si="1225">EA103+EA104</f>
        <v>0</v>
      </c>
      <c r="EB102" s="49">
        <f t="shared" si="1225"/>
        <v>0</v>
      </c>
      <c r="EC102" s="48"/>
      <c r="ED102" s="49">
        <f t="shared" ref="ED102:EE102" si="1226">ED103+ED104</f>
        <v>0</v>
      </c>
      <c r="EE102" s="49">
        <f t="shared" si="1226"/>
        <v>0</v>
      </c>
      <c r="EF102" s="48"/>
      <c r="EG102" s="49">
        <f t="shared" ref="EG102:EH102" si="1227">EG103+EG104</f>
        <v>70</v>
      </c>
      <c r="EH102" s="49">
        <f t="shared" si="1227"/>
        <v>70</v>
      </c>
      <c r="EI102" s="48">
        <f t="shared" ref="EI102:EI106" si="1228">EH102/EG102*100</f>
        <v>100</v>
      </c>
      <c r="EJ102" s="49">
        <f t="shared" ref="EJ102:EK102" si="1229">EJ103+EJ104</f>
        <v>180</v>
      </c>
      <c r="EK102" s="49">
        <f t="shared" si="1229"/>
        <v>180</v>
      </c>
      <c r="EL102" s="48">
        <f t="shared" ref="EL102:EL103" si="1230">EK102/EJ102*100</f>
        <v>100</v>
      </c>
      <c r="EM102" s="49">
        <f t="shared" ref="EM102:EN102" si="1231">EM103+EM104</f>
        <v>1638.8973000000001</v>
      </c>
      <c r="EN102" s="49">
        <f t="shared" si="1231"/>
        <v>1638.8973000000001</v>
      </c>
      <c r="EO102" s="48">
        <f t="shared" si="1114"/>
        <v>100</v>
      </c>
      <c r="EP102" s="49">
        <f t="shared" ref="EP102:EQ102" si="1232">EP103+EP104</f>
        <v>0</v>
      </c>
      <c r="EQ102" s="49">
        <f t="shared" si="1232"/>
        <v>0</v>
      </c>
      <c r="ER102" s="48"/>
      <c r="ES102" s="49">
        <f t="shared" ref="ES102:ET102" si="1233">ES103+ES104</f>
        <v>0</v>
      </c>
      <c r="ET102" s="49">
        <f t="shared" si="1233"/>
        <v>0</v>
      </c>
      <c r="EU102" s="48"/>
      <c r="EV102" s="49">
        <f t="shared" ref="EV102:EW102" si="1234">EV103+EV104</f>
        <v>0</v>
      </c>
      <c r="EW102" s="49">
        <f t="shared" si="1234"/>
        <v>0</v>
      </c>
      <c r="EX102" s="48"/>
      <c r="EY102" s="49">
        <f t="shared" ref="EY102:EZ102" si="1235">EY103+EY104</f>
        <v>0</v>
      </c>
      <c r="EZ102" s="49">
        <f t="shared" si="1235"/>
        <v>0</v>
      </c>
      <c r="FA102" s="48"/>
      <c r="FB102" s="49">
        <f t="shared" ref="FB102:FC102" si="1236">FB103+FB104</f>
        <v>0</v>
      </c>
      <c r="FC102" s="49">
        <f t="shared" si="1236"/>
        <v>0</v>
      </c>
      <c r="FD102" s="48"/>
      <c r="FE102" s="49">
        <f t="shared" ref="FE102:FF102" si="1237">FE103+FE104</f>
        <v>0</v>
      </c>
      <c r="FF102" s="49">
        <f t="shared" si="1237"/>
        <v>0</v>
      </c>
      <c r="FG102" s="48"/>
      <c r="FH102" s="49">
        <f t="shared" ref="FH102:FI102" si="1238">FH103+FH104</f>
        <v>0</v>
      </c>
      <c r="FI102" s="49">
        <f t="shared" si="1238"/>
        <v>0</v>
      </c>
      <c r="FJ102" s="48"/>
      <c r="FK102" s="49"/>
      <c r="FL102" s="49"/>
      <c r="FM102" s="48"/>
      <c r="FN102" s="49">
        <f t="shared" ref="FN102:FO102" si="1239">FN103+FN104</f>
        <v>0</v>
      </c>
      <c r="FO102" s="49">
        <f t="shared" si="1239"/>
        <v>0</v>
      </c>
      <c r="FP102" s="48"/>
      <c r="FQ102" s="49"/>
      <c r="FR102" s="49"/>
      <c r="FS102" s="48"/>
      <c r="FT102" s="49"/>
      <c r="FU102" s="49"/>
      <c r="FV102" s="48"/>
      <c r="FW102" s="49">
        <f t="shared" ref="FW102:FX102" si="1240">FW103+FW104</f>
        <v>158.6</v>
      </c>
      <c r="FX102" s="49">
        <f t="shared" si="1240"/>
        <v>0</v>
      </c>
      <c r="FY102" s="48"/>
      <c r="FZ102" s="49"/>
      <c r="GA102" s="49"/>
      <c r="GB102" s="48"/>
      <c r="GC102" s="49"/>
      <c r="GD102" s="49"/>
      <c r="GE102" s="48"/>
      <c r="GF102" s="49">
        <f>GF103+GF104</f>
        <v>1288.828</v>
      </c>
      <c r="GG102" s="49">
        <f>GG103+GG104</f>
        <v>1288.828</v>
      </c>
      <c r="GH102" s="48">
        <f>GG102/GF102*100</f>
        <v>100</v>
      </c>
      <c r="GI102" s="49"/>
      <c r="GJ102" s="49"/>
      <c r="GK102" s="48"/>
      <c r="GL102" s="49"/>
      <c r="GM102" s="49"/>
      <c r="GN102" s="48"/>
    </row>
    <row r="103" spans="1:196" ht="35.25" customHeight="1" x14ac:dyDescent="0.25">
      <c r="A103" s="25" t="s">
        <v>273</v>
      </c>
      <c r="B103" s="50">
        <f t="shared" si="887"/>
        <v>13510.356000000002</v>
      </c>
      <c r="C103" s="50">
        <f t="shared" si="888"/>
        <v>12052.688</v>
      </c>
      <c r="D103" s="46">
        <f t="shared" si="34"/>
        <v>89.210735823689618</v>
      </c>
      <c r="E103" s="46">
        <v>3900</v>
      </c>
      <c r="F103" s="46">
        <v>3900</v>
      </c>
      <c r="G103" s="46">
        <f t="shared" si="716"/>
        <v>100</v>
      </c>
      <c r="H103" s="46"/>
      <c r="I103" s="46"/>
      <c r="J103" s="42"/>
      <c r="K103" s="46">
        <v>559.1</v>
      </c>
      <c r="L103" s="46">
        <v>559.1</v>
      </c>
      <c r="M103" s="42">
        <f t="shared" si="216"/>
        <v>100</v>
      </c>
      <c r="N103" s="46">
        <v>340.5</v>
      </c>
      <c r="O103" s="46">
        <v>282.2</v>
      </c>
      <c r="P103" s="42">
        <f t="shared" si="953"/>
        <v>82.878120411160054</v>
      </c>
      <c r="Q103" s="204">
        <v>1509.5</v>
      </c>
      <c r="R103" s="204">
        <v>1149.8</v>
      </c>
      <c r="S103" s="42">
        <f t="shared" si="1186"/>
        <v>76.170917522358394</v>
      </c>
      <c r="T103" s="203">
        <v>716</v>
      </c>
      <c r="U103" s="203">
        <v>520.26</v>
      </c>
      <c r="V103" s="42">
        <f t="shared" si="1189"/>
        <v>72.662011173184354</v>
      </c>
      <c r="W103" s="203"/>
      <c r="X103" s="203"/>
      <c r="Y103" s="42"/>
      <c r="Z103" s="46"/>
      <c r="AA103" s="46"/>
      <c r="AB103" s="42"/>
      <c r="AC103" s="46"/>
      <c r="AD103" s="46"/>
      <c r="AE103" s="42"/>
      <c r="AF103" s="46"/>
      <c r="AG103" s="46"/>
      <c r="AH103" s="42"/>
      <c r="AI103" s="203">
        <v>1000</v>
      </c>
      <c r="AJ103" s="203">
        <v>1000</v>
      </c>
      <c r="AK103" s="42">
        <f t="shared" si="1195"/>
        <v>100</v>
      </c>
      <c r="AL103" s="203"/>
      <c r="AM103" s="203"/>
      <c r="AN103" s="42"/>
      <c r="AO103" s="203"/>
      <c r="AP103" s="203"/>
      <c r="AQ103" s="42"/>
      <c r="AR103" s="203"/>
      <c r="AS103" s="295"/>
      <c r="AT103" s="42"/>
      <c r="AU103" s="203"/>
      <c r="AV103" s="203"/>
      <c r="AW103" s="42"/>
      <c r="AX103" s="203">
        <v>100</v>
      </c>
      <c r="AY103" s="203">
        <v>100</v>
      </c>
      <c r="AZ103" s="203">
        <f t="shared" si="909"/>
        <v>100</v>
      </c>
      <c r="BA103" s="203"/>
      <c r="BB103" s="203"/>
      <c r="BC103" s="42"/>
      <c r="BD103" s="203"/>
      <c r="BE103" s="203"/>
      <c r="BF103" s="42"/>
      <c r="BG103" s="203"/>
      <c r="BH103" s="203"/>
      <c r="BI103" s="42"/>
      <c r="BJ103" s="203">
        <v>2043.7</v>
      </c>
      <c r="BK103" s="203">
        <v>1582.5</v>
      </c>
      <c r="BL103" s="42">
        <f t="shared" si="1202"/>
        <v>77.43308704800117</v>
      </c>
      <c r="BM103" s="203"/>
      <c r="BN103" s="203"/>
      <c r="BO103" s="42"/>
      <c r="BP103" s="203"/>
      <c r="BQ103" s="203"/>
      <c r="BR103" s="42"/>
      <c r="BS103" s="203"/>
      <c r="BT103" s="203"/>
      <c r="BU103" s="42"/>
      <c r="BV103" s="203"/>
      <c r="BW103" s="203"/>
      <c r="BX103" s="42"/>
      <c r="BY103" s="203"/>
      <c r="BZ103" s="203"/>
      <c r="CA103" s="42"/>
      <c r="CB103" s="203">
        <v>1420</v>
      </c>
      <c r="CC103" s="203">
        <v>1420</v>
      </c>
      <c r="CD103" s="42">
        <f t="shared" si="1208"/>
        <v>100</v>
      </c>
      <c r="CE103" s="203"/>
      <c r="CF103" s="203"/>
      <c r="CG103" s="42"/>
      <c r="CH103" s="203"/>
      <c r="CI103" s="203"/>
      <c r="CJ103" s="42"/>
      <c r="CK103" s="203"/>
      <c r="CL103" s="203"/>
      <c r="CM103" s="42"/>
      <c r="CN103" s="203"/>
      <c r="CO103" s="203"/>
      <c r="CP103" s="42"/>
      <c r="CQ103" s="203"/>
      <c r="CR103" s="203"/>
      <c r="CS103" s="42"/>
      <c r="CT103" s="203"/>
      <c r="CU103" s="203"/>
      <c r="CV103" s="42"/>
      <c r="CW103" s="203"/>
      <c r="CX103" s="203"/>
      <c r="CY103" s="203"/>
      <c r="CZ103" s="203"/>
      <c r="DA103" s="203"/>
      <c r="DB103" s="42"/>
      <c r="DC103" s="203"/>
      <c r="DD103" s="203"/>
      <c r="DE103" s="42"/>
      <c r="DF103" s="203"/>
      <c r="DG103" s="203"/>
      <c r="DH103" s="42"/>
      <c r="DI103" s="203"/>
      <c r="DJ103" s="203"/>
      <c r="DK103" s="42"/>
      <c r="DL103" s="203"/>
      <c r="DM103" s="203"/>
      <c r="DN103" s="42"/>
      <c r="DO103" s="203"/>
      <c r="DP103" s="203"/>
      <c r="DQ103" s="42"/>
      <c r="DR103" s="203"/>
      <c r="DS103" s="203"/>
      <c r="DT103" s="42"/>
      <c r="DU103" s="203"/>
      <c r="DV103" s="203"/>
      <c r="DW103" s="42"/>
      <c r="DX103" s="203">
        <v>224.12799999999999</v>
      </c>
      <c r="DY103" s="203"/>
      <c r="DZ103" s="42"/>
      <c r="EA103" s="203"/>
      <c r="EB103" s="203"/>
      <c r="EC103" s="42"/>
      <c r="ED103" s="203"/>
      <c r="EE103" s="203"/>
      <c r="EF103" s="42"/>
      <c r="EG103" s="203">
        <v>70</v>
      </c>
      <c r="EH103" s="203">
        <v>70</v>
      </c>
      <c r="EI103" s="42">
        <f t="shared" si="1228"/>
        <v>100</v>
      </c>
      <c r="EJ103" s="203">
        <v>180</v>
      </c>
      <c r="EK103" s="203">
        <v>180</v>
      </c>
      <c r="EL103" s="42">
        <f t="shared" si="1230"/>
        <v>100</v>
      </c>
      <c r="EM103" s="203"/>
      <c r="EN103" s="203"/>
      <c r="EO103" s="42"/>
      <c r="EP103" s="203"/>
      <c r="EQ103" s="203"/>
      <c r="ER103" s="42"/>
      <c r="ES103" s="203"/>
      <c r="ET103" s="203"/>
      <c r="EU103" s="42"/>
      <c r="EV103" s="203"/>
      <c r="EW103" s="203"/>
      <c r="EX103" s="42"/>
      <c r="EY103" s="203"/>
      <c r="EZ103" s="203"/>
      <c r="FA103" s="42"/>
      <c r="FB103" s="203"/>
      <c r="FC103" s="203"/>
      <c r="FD103" s="42"/>
      <c r="FE103" s="203"/>
      <c r="FF103" s="203"/>
      <c r="FG103" s="42"/>
      <c r="FH103" s="203"/>
      <c r="FI103" s="203"/>
      <c r="FJ103" s="42"/>
      <c r="FK103" s="203"/>
      <c r="FL103" s="203"/>
      <c r="FM103" s="42"/>
      <c r="FN103" s="203"/>
      <c r="FO103" s="203"/>
      <c r="FP103" s="42"/>
      <c r="FQ103" s="203"/>
      <c r="FR103" s="203"/>
      <c r="FS103" s="42"/>
      <c r="FT103" s="203"/>
      <c r="FU103" s="203"/>
      <c r="FV103" s="42"/>
      <c r="FW103" s="203">
        <v>158.6</v>
      </c>
      <c r="FX103" s="203"/>
      <c r="FY103" s="42"/>
      <c r="FZ103" s="203"/>
      <c r="GA103" s="203"/>
      <c r="GB103" s="42"/>
      <c r="GC103" s="203"/>
      <c r="GD103" s="203"/>
      <c r="GE103" s="42"/>
      <c r="GF103" s="203">
        <v>1288.828</v>
      </c>
      <c r="GG103" s="203">
        <v>1288.828</v>
      </c>
      <c r="GH103" s="42">
        <f>GG103/GF103*100</f>
        <v>100</v>
      </c>
      <c r="GI103" s="203"/>
      <c r="GJ103" s="203"/>
      <c r="GK103" s="42"/>
      <c r="GL103" s="203"/>
      <c r="GM103" s="203"/>
      <c r="GN103" s="42"/>
    </row>
    <row r="104" spans="1:196" ht="23.25" customHeight="1" x14ac:dyDescent="0.25">
      <c r="A104" s="25" t="s">
        <v>306</v>
      </c>
      <c r="B104" s="50">
        <f t="shared" si="887"/>
        <v>2716.3973000000001</v>
      </c>
      <c r="C104" s="50">
        <f t="shared" si="888"/>
        <v>1931.14624</v>
      </c>
      <c r="D104" s="46">
        <f t="shared" si="34"/>
        <v>71.092186698904456</v>
      </c>
      <c r="E104" s="50"/>
      <c r="F104" s="50"/>
      <c r="G104" s="50"/>
      <c r="H104" s="144"/>
      <c r="I104" s="144"/>
      <c r="J104" s="144"/>
      <c r="K104" s="144"/>
      <c r="L104" s="144"/>
      <c r="M104" s="144"/>
      <c r="N104" s="144"/>
      <c r="O104" s="144"/>
      <c r="P104" s="42"/>
      <c r="Q104" s="141"/>
      <c r="R104" s="141"/>
      <c r="S104" s="42"/>
      <c r="T104" s="141"/>
      <c r="U104" s="141"/>
      <c r="V104" s="42"/>
      <c r="W104" s="141"/>
      <c r="X104" s="141"/>
      <c r="Y104" s="42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1"/>
      <c r="AJ104" s="141"/>
      <c r="AK104" s="42"/>
      <c r="AL104" s="141"/>
      <c r="AM104" s="141"/>
      <c r="AN104" s="42"/>
      <c r="AO104" s="141"/>
      <c r="AP104" s="141"/>
      <c r="AQ104" s="42"/>
      <c r="AR104" s="203"/>
      <c r="AS104" s="203"/>
      <c r="AT104" s="42"/>
      <c r="AU104" s="141"/>
      <c r="AV104" s="141"/>
      <c r="AW104" s="42"/>
      <c r="AX104" s="141"/>
      <c r="AY104" s="141"/>
      <c r="AZ104" s="203"/>
      <c r="BA104" s="141"/>
      <c r="BB104" s="141"/>
      <c r="BC104" s="42"/>
      <c r="BD104" s="141"/>
      <c r="BE104" s="141"/>
      <c r="BF104" s="42"/>
      <c r="BG104" s="141"/>
      <c r="BH104" s="141"/>
      <c r="BI104" s="42"/>
      <c r="BJ104" s="141"/>
      <c r="BK104" s="141"/>
      <c r="BL104" s="42"/>
      <c r="BM104" s="141"/>
      <c r="BN104" s="141"/>
      <c r="BO104" s="42"/>
      <c r="BP104" s="141"/>
      <c r="BQ104" s="141"/>
      <c r="BR104" s="42"/>
      <c r="BS104" s="141"/>
      <c r="BT104" s="141"/>
      <c r="BU104" s="42"/>
      <c r="BV104" s="141"/>
      <c r="BW104" s="141"/>
      <c r="BX104" s="42"/>
      <c r="BY104" s="141"/>
      <c r="BZ104" s="141"/>
      <c r="CA104" s="42"/>
      <c r="CB104" s="203">
        <v>1077.5</v>
      </c>
      <c r="CC104" s="203">
        <v>292.24894</v>
      </c>
      <c r="CD104" s="42">
        <f t="shared" si="1208"/>
        <v>27.122871461716937</v>
      </c>
      <c r="CE104" s="203"/>
      <c r="CF104" s="141"/>
      <c r="CG104" s="42"/>
      <c r="CH104" s="203"/>
      <c r="CI104" s="141"/>
      <c r="CJ104" s="42"/>
      <c r="CK104" s="203"/>
      <c r="CL104" s="141"/>
      <c r="CM104" s="42"/>
      <c r="CN104" s="203"/>
      <c r="CO104" s="141"/>
      <c r="CP104" s="42"/>
      <c r="CQ104" s="203"/>
      <c r="CR104" s="141"/>
      <c r="CS104" s="42"/>
      <c r="CT104" s="203"/>
      <c r="CU104" s="203"/>
      <c r="CV104" s="42"/>
      <c r="CW104" s="141"/>
      <c r="CX104" s="141"/>
      <c r="CY104" s="203"/>
      <c r="CZ104" s="203"/>
      <c r="DA104" s="141"/>
      <c r="DB104" s="42"/>
      <c r="DC104" s="203"/>
      <c r="DD104" s="203"/>
      <c r="DE104" s="42"/>
      <c r="DF104" s="203"/>
      <c r="DG104" s="141"/>
      <c r="DH104" s="42"/>
      <c r="DI104" s="203"/>
      <c r="DJ104" s="203"/>
      <c r="DK104" s="42"/>
      <c r="DL104" s="141"/>
      <c r="DM104" s="141"/>
      <c r="DN104" s="42"/>
      <c r="DO104" s="203"/>
      <c r="DP104" s="203"/>
      <c r="DQ104" s="42"/>
      <c r="DR104" s="203"/>
      <c r="DS104" s="203"/>
      <c r="DT104" s="42"/>
      <c r="DU104" s="203"/>
      <c r="DV104" s="203"/>
      <c r="DW104" s="42"/>
      <c r="DX104" s="203"/>
      <c r="DY104" s="203"/>
      <c r="DZ104" s="42"/>
      <c r="EA104" s="203"/>
      <c r="EB104" s="203"/>
      <c r="EC104" s="42"/>
      <c r="ED104" s="203"/>
      <c r="EE104" s="203"/>
      <c r="EF104" s="42"/>
      <c r="EG104" s="203"/>
      <c r="EH104" s="203"/>
      <c r="EI104" s="42"/>
      <c r="EJ104" s="203"/>
      <c r="EK104" s="203"/>
      <c r="EL104" s="42"/>
      <c r="EM104" s="203">
        <v>1638.8973000000001</v>
      </c>
      <c r="EN104" s="203">
        <v>1638.8973000000001</v>
      </c>
      <c r="EO104" s="42">
        <f t="shared" si="1114"/>
        <v>100</v>
      </c>
      <c r="EP104" s="203"/>
      <c r="EQ104" s="203"/>
      <c r="ER104" s="42"/>
      <c r="ES104" s="203"/>
      <c r="ET104" s="203"/>
      <c r="EU104" s="42"/>
      <c r="EV104" s="203"/>
      <c r="EW104" s="203"/>
      <c r="EX104" s="42"/>
      <c r="EY104" s="203"/>
      <c r="EZ104" s="203"/>
      <c r="FA104" s="42"/>
      <c r="FB104" s="203"/>
      <c r="FC104" s="141"/>
      <c r="FD104" s="42"/>
      <c r="FE104" s="203"/>
      <c r="FF104" s="203"/>
      <c r="FG104" s="42"/>
      <c r="FH104" s="203"/>
      <c r="FI104" s="203"/>
      <c r="FJ104" s="42"/>
      <c r="FK104" s="203"/>
      <c r="FL104" s="203"/>
      <c r="FM104" s="42"/>
      <c r="FN104" s="203"/>
      <c r="FO104" s="203"/>
      <c r="FP104" s="42"/>
      <c r="FQ104" s="203"/>
      <c r="FR104" s="203"/>
      <c r="FS104" s="42"/>
      <c r="FT104" s="203"/>
      <c r="FU104" s="203"/>
      <c r="FV104" s="42"/>
      <c r="FW104" s="203"/>
      <c r="FX104" s="203"/>
      <c r="FY104" s="42"/>
      <c r="FZ104" s="203"/>
      <c r="GA104" s="203"/>
      <c r="GB104" s="42"/>
      <c r="GC104" s="203"/>
      <c r="GD104" s="203"/>
      <c r="GE104" s="42"/>
      <c r="GF104" s="203"/>
      <c r="GG104" s="203"/>
      <c r="GH104" s="42"/>
      <c r="GI104" s="203"/>
      <c r="GJ104" s="203"/>
      <c r="GK104" s="42"/>
      <c r="GL104" s="203"/>
      <c r="GM104" s="203"/>
      <c r="GN104" s="42"/>
    </row>
    <row r="105" spans="1:196" s="52" customFormat="1" ht="33.75" customHeight="1" x14ac:dyDescent="0.25">
      <c r="A105" s="195" t="s">
        <v>311</v>
      </c>
      <c r="B105" s="134">
        <f t="shared" si="887"/>
        <v>27162.712</v>
      </c>
      <c r="C105" s="134">
        <f t="shared" si="888"/>
        <v>18005.526020000001</v>
      </c>
      <c r="D105" s="49">
        <f t="shared" ref="D105" si="1241">C105/B105*100</f>
        <v>66.287659420752988</v>
      </c>
      <c r="E105" s="134">
        <f t="shared" ref="E105:AD105" si="1242">E106+E107+E108+E109</f>
        <v>0</v>
      </c>
      <c r="F105" s="134">
        <f t="shared" ref="F105" si="1243">F106+F107+F108+F109</f>
        <v>0</v>
      </c>
      <c r="G105" s="49"/>
      <c r="H105" s="134">
        <f t="shared" si="1242"/>
        <v>0</v>
      </c>
      <c r="I105" s="134">
        <f t="shared" si="1242"/>
        <v>0</v>
      </c>
      <c r="J105" s="134">
        <f t="shared" si="1242"/>
        <v>0</v>
      </c>
      <c r="K105" s="134">
        <f t="shared" si="1242"/>
        <v>744.7</v>
      </c>
      <c r="L105" s="134">
        <f t="shared" ref="L105" si="1244">L106+L107+L108+L109</f>
        <v>723.12901999999997</v>
      </c>
      <c r="M105" s="48">
        <f t="shared" si="216"/>
        <v>97.103400026856448</v>
      </c>
      <c r="N105" s="134">
        <f t="shared" si="1242"/>
        <v>1114</v>
      </c>
      <c r="O105" s="134">
        <f t="shared" si="1242"/>
        <v>1013.74</v>
      </c>
      <c r="P105" s="48">
        <f t="shared" si="953"/>
        <v>91</v>
      </c>
      <c r="Q105" s="134">
        <f t="shared" ref="Q105:R105" si="1245">Q106+Q107+Q108+Q109</f>
        <v>2878</v>
      </c>
      <c r="R105" s="134">
        <f t="shared" si="1245"/>
        <v>2619</v>
      </c>
      <c r="S105" s="48">
        <f t="shared" ref="S105:S106" si="1246">R105/Q105*100</f>
        <v>91.000694927032669</v>
      </c>
      <c r="T105" s="134">
        <f t="shared" ref="T105" si="1247">T106+T107+T108+T109</f>
        <v>1209</v>
      </c>
      <c r="U105" s="134">
        <f t="shared" ref="U105" si="1248">U106+U107+U108+U109</f>
        <v>1100.19</v>
      </c>
      <c r="V105" s="48">
        <f t="shared" ref="V105:V106" si="1249">U105/T105*100</f>
        <v>91</v>
      </c>
      <c r="W105" s="134">
        <f t="shared" ref="W105" si="1250">W106+W107+W108+W109</f>
        <v>0</v>
      </c>
      <c r="X105" s="134">
        <f t="shared" ref="X105" si="1251">X106+X107+X108+X109</f>
        <v>0</v>
      </c>
      <c r="Y105" s="48"/>
      <c r="Z105" s="134">
        <f t="shared" si="1242"/>
        <v>0</v>
      </c>
      <c r="AA105" s="134">
        <f t="shared" ref="AA105" si="1252">AA106+AA107+AA108+AA109</f>
        <v>0</v>
      </c>
      <c r="AB105" s="134">
        <f t="shared" si="1242"/>
        <v>0</v>
      </c>
      <c r="AC105" s="134">
        <f t="shared" si="1242"/>
        <v>0</v>
      </c>
      <c r="AD105" s="134">
        <f t="shared" si="1242"/>
        <v>0</v>
      </c>
      <c r="AE105" s="134">
        <f t="shared" ref="AE105:AG105" si="1253">AE106+AE107+AE108+AE109</f>
        <v>0</v>
      </c>
      <c r="AF105" s="134">
        <f t="shared" si="1253"/>
        <v>0</v>
      </c>
      <c r="AG105" s="134">
        <f t="shared" si="1253"/>
        <v>0</v>
      </c>
      <c r="AH105" s="48"/>
      <c r="AI105" s="134">
        <f t="shared" ref="AI105:AJ105" si="1254">AI106+AI107+AI108+AI109</f>
        <v>2200</v>
      </c>
      <c r="AJ105" s="134">
        <f t="shared" si="1254"/>
        <v>2200</v>
      </c>
      <c r="AK105" s="48">
        <f t="shared" ref="AK105:AK106" si="1255">AJ105/AI105*100</f>
        <v>100</v>
      </c>
      <c r="AL105" s="134">
        <f t="shared" ref="AL105:AM105" si="1256">AL106+AL107+AL108+AL109</f>
        <v>0</v>
      </c>
      <c r="AM105" s="134">
        <f t="shared" si="1256"/>
        <v>0</v>
      </c>
      <c r="AN105" s="48"/>
      <c r="AO105" s="134">
        <f t="shared" ref="AO105:AP105" si="1257">AO106+AO107+AO108+AO109</f>
        <v>0</v>
      </c>
      <c r="AP105" s="134">
        <f t="shared" si="1257"/>
        <v>0</v>
      </c>
      <c r="AQ105" s="48"/>
      <c r="AR105" s="134">
        <f t="shared" ref="AR105:AS105" si="1258">AR106+AR107+AR108+AR109</f>
        <v>0</v>
      </c>
      <c r="AS105" s="134">
        <f t="shared" si="1258"/>
        <v>0</v>
      </c>
      <c r="AT105" s="48"/>
      <c r="AU105" s="134">
        <f t="shared" ref="AU105:AV105" si="1259">AU106+AU107+AU108+AU109</f>
        <v>0</v>
      </c>
      <c r="AV105" s="134">
        <f t="shared" si="1259"/>
        <v>0</v>
      </c>
      <c r="AW105" s="48"/>
      <c r="AX105" s="134">
        <f t="shared" ref="AX105:AY105" si="1260">AX106+AX107+AX108+AX109</f>
        <v>100</v>
      </c>
      <c r="AY105" s="134">
        <f t="shared" si="1260"/>
        <v>100</v>
      </c>
      <c r="AZ105" s="293">
        <f t="shared" si="909"/>
        <v>100</v>
      </c>
      <c r="BA105" s="134"/>
      <c r="BB105" s="134"/>
      <c r="BC105" s="48"/>
      <c r="BD105" s="134"/>
      <c r="BE105" s="134"/>
      <c r="BF105" s="48"/>
      <c r="BG105" s="134"/>
      <c r="BH105" s="134"/>
      <c r="BI105" s="48"/>
      <c r="BJ105" s="134">
        <f t="shared" ref="BJ105:BK105" si="1261">BJ106+BJ107+BJ108+BJ109</f>
        <v>2810.1</v>
      </c>
      <c r="BK105" s="134">
        <f t="shared" si="1261"/>
        <v>2107.5749999999998</v>
      </c>
      <c r="BL105" s="48">
        <f t="shared" ref="BL105:BL106" si="1262">BK105/BJ105*100</f>
        <v>75</v>
      </c>
      <c r="BM105" s="134"/>
      <c r="BN105" s="134"/>
      <c r="BO105" s="48"/>
      <c r="BP105" s="134">
        <f t="shared" ref="BP105:BQ105" si="1263">BP106+BP107+BP108+BP109</f>
        <v>0</v>
      </c>
      <c r="BQ105" s="134">
        <f t="shared" si="1263"/>
        <v>0</v>
      </c>
      <c r="BR105" s="48"/>
      <c r="BS105" s="134">
        <f t="shared" ref="BS105:BT105" si="1264">BS106+BS107+BS108+BS109</f>
        <v>0</v>
      </c>
      <c r="BT105" s="134">
        <f t="shared" si="1264"/>
        <v>0</v>
      </c>
      <c r="BU105" s="48"/>
      <c r="BV105" s="134">
        <f t="shared" ref="BV105:BW105" si="1265">BV106+BV107+BV108+BV109</f>
        <v>0</v>
      </c>
      <c r="BW105" s="134">
        <f t="shared" si="1265"/>
        <v>0</v>
      </c>
      <c r="BX105" s="48"/>
      <c r="BY105" s="134">
        <f t="shared" ref="BY105:BZ105" si="1266">BY106+BY107+BY108+BY109</f>
        <v>0</v>
      </c>
      <c r="BZ105" s="134">
        <f t="shared" si="1266"/>
        <v>0</v>
      </c>
      <c r="CA105" s="48"/>
      <c r="CB105" s="134">
        <f t="shared" ref="CB105:CC105" si="1267">CB106+CB107+CB108+CB109</f>
        <v>2362.5</v>
      </c>
      <c r="CC105" s="134">
        <f t="shared" si="1267"/>
        <v>19.992000000000001</v>
      </c>
      <c r="CD105" s="48">
        <f t="shared" ref="CD105:CD106" si="1268">CC105/CB105*100</f>
        <v>0.84622222222222232</v>
      </c>
      <c r="CE105" s="134"/>
      <c r="CF105" s="134">
        <f t="shared" ref="CF105" si="1269">CF106+CF107+CF108+CF109</f>
        <v>0</v>
      </c>
      <c r="CG105" s="48"/>
      <c r="CH105" s="134"/>
      <c r="CI105" s="134">
        <f t="shared" ref="CI105" si="1270">CI106+CI107+CI108+CI109</f>
        <v>0</v>
      </c>
      <c r="CJ105" s="48"/>
      <c r="CK105" s="134"/>
      <c r="CL105" s="134">
        <f t="shared" ref="CL105" si="1271">CL106+CL107+CL108+CL109</f>
        <v>0</v>
      </c>
      <c r="CM105" s="48"/>
      <c r="CN105" s="134"/>
      <c r="CO105" s="134">
        <f t="shared" ref="CO105" si="1272">CO106+CO107+CO108+CO109</f>
        <v>0</v>
      </c>
      <c r="CP105" s="48"/>
      <c r="CQ105" s="134"/>
      <c r="CR105" s="134">
        <f t="shared" ref="CR105" si="1273">CR106+CR107+CR108+CR109</f>
        <v>0</v>
      </c>
      <c r="CS105" s="48"/>
      <c r="CT105" s="134">
        <f t="shared" ref="CT105:CU105" si="1274">CT106+CT107+CT108+CT109</f>
        <v>0</v>
      </c>
      <c r="CU105" s="134">
        <f t="shared" si="1274"/>
        <v>0</v>
      </c>
      <c r="CV105" s="48"/>
      <c r="CW105" s="134">
        <f t="shared" ref="CW105:CX105" si="1275">CW106+CW107+CW108+CW109</f>
        <v>0</v>
      </c>
      <c r="CX105" s="134">
        <f t="shared" si="1275"/>
        <v>0</v>
      </c>
      <c r="CY105" s="293"/>
      <c r="CZ105" s="134"/>
      <c r="DA105" s="134">
        <f t="shared" ref="DA105" si="1276">DA106+DA107+DA108+DA109</f>
        <v>0</v>
      </c>
      <c r="DB105" s="48"/>
      <c r="DC105" s="134">
        <f t="shared" ref="DC105:DD105" si="1277">DC106+DC107+DC108+DC109</f>
        <v>0</v>
      </c>
      <c r="DD105" s="134">
        <f t="shared" si="1277"/>
        <v>0</v>
      </c>
      <c r="DE105" s="48"/>
      <c r="DF105" s="134"/>
      <c r="DG105" s="134">
        <f t="shared" ref="DG105" si="1278">DG106+DG107+DG108+DG109</f>
        <v>0</v>
      </c>
      <c r="DH105" s="48"/>
      <c r="DI105" s="134">
        <f t="shared" ref="DI105:DJ105" si="1279">DI106+DI107+DI108+DI109</f>
        <v>0</v>
      </c>
      <c r="DJ105" s="134">
        <f t="shared" si="1279"/>
        <v>0</v>
      </c>
      <c r="DK105" s="48"/>
      <c r="DL105" s="134">
        <f t="shared" ref="DL105:DM105" si="1280">DL106+DL107+DL108+DL109</f>
        <v>0</v>
      </c>
      <c r="DM105" s="134">
        <f t="shared" si="1280"/>
        <v>0</v>
      </c>
      <c r="DN105" s="48"/>
      <c r="DO105" s="134">
        <f t="shared" ref="DO105:DP105" si="1281">DO106+DO107+DO108+DO109</f>
        <v>0</v>
      </c>
      <c r="DP105" s="134">
        <f t="shared" si="1281"/>
        <v>0</v>
      </c>
      <c r="DQ105" s="48"/>
      <c r="DR105" s="134">
        <f t="shared" ref="DR105:DS105" si="1282">DR106+DR107+DR108+DR109</f>
        <v>0</v>
      </c>
      <c r="DS105" s="134">
        <f t="shared" si="1282"/>
        <v>0</v>
      </c>
      <c r="DT105" s="48"/>
      <c r="DU105" s="134">
        <f t="shared" ref="DU105:DV105" si="1283">DU106+DU107+DU108+DU109</f>
        <v>0</v>
      </c>
      <c r="DV105" s="134">
        <f t="shared" si="1283"/>
        <v>0</v>
      </c>
      <c r="DW105" s="48"/>
      <c r="DX105" s="134">
        <f t="shared" ref="DX105:DY105" si="1284">DX106+DX107+DX108+DX109</f>
        <v>463.91199999999998</v>
      </c>
      <c r="DY105" s="134">
        <f t="shared" si="1284"/>
        <v>0</v>
      </c>
      <c r="DZ105" s="48"/>
      <c r="EA105" s="134">
        <f t="shared" ref="EA105:EB105" si="1285">EA106+EA107+EA108+EA109</f>
        <v>0</v>
      </c>
      <c r="EB105" s="134">
        <f t="shared" si="1285"/>
        <v>0</v>
      </c>
      <c r="EC105" s="48"/>
      <c r="ED105" s="134">
        <f t="shared" ref="ED105:EE105" si="1286">ED106+ED107+ED108+ED109</f>
        <v>4960.7</v>
      </c>
      <c r="EE105" s="134">
        <f t="shared" si="1286"/>
        <v>4960.7</v>
      </c>
      <c r="EF105" s="48">
        <f t="shared" ref="EF105:EF106" si="1287">EE105/ED105*100</f>
        <v>100</v>
      </c>
      <c r="EG105" s="134">
        <f t="shared" ref="EG105:EH105" si="1288">EG106+EG107+EG108+EG109</f>
        <v>40</v>
      </c>
      <c r="EH105" s="134">
        <f t="shared" si="1288"/>
        <v>40</v>
      </c>
      <c r="EI105" s="48">
        <f t="shared" si="1228"/>
        <v>100</v>
      </c>
      <c r="EJ105" s="134">
        <f t="shared" ref="EJ105:EK105" si="1289">EJ106+EJ107+EJ108+EJ109</f>
        <v>140</v>
      </c>
      <c r="EK105" s="134">
        <f t="shared" si="1289"/>
        <v>140</v>
      </c>
      <c r="EL105" s="48">
        <f t="shared" ref="EL105:EL106" si="1290">EK105/EJ105*100</f>
        <v>100</v>
      </c>
      <c r="EM105" s="134">
        <f t="shared" ref="EM105:EN105" si="1291">EM106+EM107+EM108+EM109</f>
        <v>0</v>
      </c>
      <c r="EN105" s="134">
        <f t="shared" si="1291"/>
        <v>0</v>
      </c>
      <c r="EO105" s="48"/>
      <c r="EP105" s="134">
        <f t="shared" ref="EP105:EQ105" si="1292">EP106+EP107+EP108+EP109</f>
        <v>2981.2</v>
      </c>
      <c r="EQ105" s="134">
        <f t="shared" si="1292"/>
        <v>2981.2</v>
      </c>
      <c r="ER105" s="48">
        <f t="shared" ref="ER105:ER106" si="1293">EQ105/EP105*100</f>
        <v>100</v>
      </c>
      <c r="ES105" s="134">
        <f t="shared" ref="ES105:ET105" si="1294">ES106+ES107+ES108+ES109</f>
        <v>0</v>
      </c>
      <c r="ET105" s="134">
        <f t="shared" si="1294"/>
        <v>0</v>
      </c>
      <c r="EU105" s="48"/>
      <c r="EV105" s="134">
        <f t="shared" ref="EV105:EW105" si="1295">EV106+EV107+EV108+EV109</f>
        <v>0</v>
      </c>
      <c r="EW105" s="134">
        <f t="shared" si="1295"/>
        <v>0</v>
      </c>
      <c r="EX105" s="48"/>
      <c r="EY105" s="134">
        <f t="shared" ref="EY105:EZ105" si="1296">EY106+EY107+EY108+EY109</f>
        <v>0</v>
      </c>
      <c r="EZ105" s="134">
        <f t="shared" si="1296"/>
        <v>0</v>
      </c>
      <c r="FA105" s="48"/>
      <c r="FB105" s="134"/>
      <c r="FC105" s="134">
        <f t="shared" ref="FC105" si="1297">FC106+FC107+FC108+FC109</f>
        <v>0</v>
      </c>
      <c r="FD105" s="48"/>
      <c r="FE105" s="134">
        <f t="shared" ref="FE105:FF105" si="1298">FE106+FE107+FE108+FE109</f>
        <v>0</v>
      </c>
      <c r="FF105" s="134">
        <f t="shared" si="1298"/>
        <v>0</v>
      </c>
      <c r="FG105" s="48"/>
      <c r="FH105" s="134">
        <f t="shared" ref="FH105:FI105" si="1299">FH106+FH107+FH108+FH109</f>
        <v>0</v>
      </c>
      <c r="FI105" s="134">
        <f t="shared" si="1299"/>
        <v>0</v>
      </c>
      <c r="FJ105" s="48"/>
      <c r="FK105" s="134"/>
      <c r="FL105" s="134"/>
      <c r="FM105" s="48"/>
      <c r="FN105" s="134">
        <f t="shared" ref="FN105:FO105" si="1300">FN106+FN107+FN108+FN109</f>
        <v>5000</v>
      </c>
      <c r="FO105" s="134">
        <f t="shared" si="1300"/>
        <v>0</v>
      </c>
      <c r="FP105" s="48">
        <f t="shared" ref="FP105:FP107" si="1301">FO105/FN105*100</f>
        <v>0</v>
      </c>
      <c r="FQ105" s="134"/>
      <c r="FR105" s="134"/>
      <c r="FS105" s="48"/>
      <c r="FT105" s="134"/>
      <c r="FU105" s="134"/>
      <c r="FV105" s="48"/>
      <c r="FW105" s="134">
        <f t="shared" ref="FW105:FX105" si="1302">FW106+FW107+FW108+FW109</f>
        <v>158.6</v>
      </c>
      <c r="FX105" s="134">
        <f t="shared" si="1302"/>
        <v>0</v>
      </c>
      <c r="FY105" s="48">
        <f t="shared" ref="FY105:FY106" si="1303">FX105/FW105*100</f>
        <v>0</v>
      </c>
      <c r="FZ105" s="134"/>
      <c r="GA105" s="134"/>
      <c r="GB105" s="48"/>
      <c r="GC105" s="134"/>
      <c r="GD105" s="134"/>
      <c r="GE105" s="48"/>
      <c r="GF105" s="134"/>
      <c r="GG105" s="134"/>
      <c r="GH105" s="48"/>
      <c r="GI105" s="134"/>
      <c r="GJ105" s="134"/>
      <c r="GK105" s="48"/>
      <c r="GL105" s="134"/>
      <c r="GM105" s="134"/>
      <c r="GN105" s="48"/>
    </row>
    <row r="106" spans="1:196" ht="33.75" customHeight="1" x14ac:dyDescent="0.25">
      <c r="A106" s="25" t="s">
        <v>291</v>
      </c>
      <c r="B106" s="50">
        <f t="shared" si="887"/>
        <v>22162.712</v>
      </c>
      <c r="C106" s="50">
        <f t="shared" si="888"/>
        <v>18005.526020000001</v>
      </c>
      <c r="D106" s="46">
        <f t="shared" si="34"/>
        <v>81.242431070710126</v>
      </c>
      <c r="E106" s="46"/>
      <c r="F106" s="46"/>
      <c r="G106" s="46"/>
      <c r="H106" s="46"/>
      <c r="I106" s="46"/>
      <c r="J106" s="42"/>
      <c r="K106" s="46">
        <v>744.7</v>
      </c>
      <c r="L106" s="46">
        <v>723.12901999999997</v>
      </c>
      <c r="M106" s="42">
        <f t="shared" si="216"/>
        <v>97.103400026856448</v>
      </c>
      <c r="N106" s="46">
        <v>1114</v>
      </c>
      <c r="O106" s="46">
        <v>1013.74</v>
      </c>
      <c r="P106" s="42">
        <f t="shared" si="953"/>
        <v>91</v>
      </c>
      <c r="Q106" s="204">
        <v>2878</v>
      </c>
      <c r="R106" s="204">
        <v>2619</v>
      </c>
      <c r="S106" s="42">
        <f t="shared" si="1246"/>
        <v>91.000694927032669</v>
      </c>
      <c r="T106" s="203">
        <v>1209</v>
      </c>
      <c r="U106" s="203">
        <v>1100.19</v>
      </c>
      <c r="V106" s="42">
        <f t="shared" si="1249"/>
        <v>91</v>
      </c>
      <c r="W106" s="203"/>
      <c r="X106" s="203"/>
      <c r="Y106" s="42"/>
      <c r="Z106" s="46"/>
      <c r="AA106" s="46"/>
      <c r="AB106" s="42"/>
      <c r="AC106" s="46"/>
      <c r="AD106" s="46"/>
      <c r="AE106" s="42"/>
      <c r="AF106" s="46"/>
      <c r="AG106" s="46"/>
      <c r="AH106" s="42"/>
      <c r="AI106" s="203">
        <v>2200</v>
      </c>
      <c r="AJ106" s="203">
        <v>2200</v>
      </c>
      <c r="AK106" s="42">
        <f t="shared" si="1255"/>
        <v>100</v>
      </c>
      <c r="AL106" s="203"/>
      <c r="AM106" s="203"/>
      <c r="AN106" s="42"/>
      <c r="AO106" s="203"/>
      <c r="AP106" s="203"/>
      <c r="AQ106" s="42"/>
      <c r="AR106" s="203"/>
      <c r="AS106" s="295"/>
      <c r="AT106" s="42"/>
      <c r="AU106" s="203"/>
      <c r="AV106" s="203"/>
      <c r="AW106" s="42"/>
      <c r="AX106" s="203">
        <v>100</v>
      </c>
      <c r="AY106" s="203">
        <v>100</v>
      </c>
      <c r="AZ106" s="203">
        <f t="shared" si="909"/>
        <v>100</v>
      </c>
      <c r="BA106" s="203"/>
      <c r="BB106" s="203"/>
      <c r="BC106" s="42"/>
      <c r="BD106" s="203"/>
      <c r="BE106" s="203"/>
      <c r="BF106" s="42"/>
      <c r="BG106" s="203"/>
      <c r="BH106" s="203"/>
      <c r="BI106" s="42"/>
      <c r="BJ106" s="203">
        <v>2810.1</v>
      </c>
      <c r="BK106" s="203">
        <v>2107.5749999999998</v>
      </c>
      <c r="BL106" s="42">
        <f t="shared" si="1262"/>
        <v>75</v>
      </c>
      <c r="BM106" s="203"/>
      <c r="BN106" s="203"/>
      <c r="BO106" s="42"/>
      <c r="BP106" s="203"/>
      <c r="BQ106" s="203"/>
      <c r="BR106" s="42"/>
      <c r="BS106" s="203"/>
      <c r="BT106" s="203"/>
      <c r="BU106" s="42"/>
      <c r="BV106" s="203"/>
      <c r="BW106" s="203"/>
      <c r="BX106" s="42"/>
      <c r="BY106" s="203"/>
      <c r="BZ106" s="203"/>
      <c r="CA106" s="42"/>
      <c r="CB106" s="203">
        <v>2362.5</v>
      </c>
      <c r="CC106" s="203">
        <v>19.992000000000001</v>
      </c>
      <c r="CD106" s="42">
        <f t="shared" si="1268"/>
        <v>0.84622222222222232</v>
      </c>
      <c r="CE106" s="203"/>
      <c r="CF106" s="203"/>
      <c r="CG106" s="42"/>
      <c r="CH106" s="203"/>
      <c r="CI106" s="203"/>
      <c r="CJ106" s="42"/>
      <c r="CK106" s="203"/>
      <c r="CL106" s="203"/>
      <c r="CM106" s="42"/>
      <c r="CN106" s="203"/>
      <c r="CO106" s="203"/>
      <c r="CP106" s="42"/>
      <c r="CQ106" s="203"/>
      <c r="CR106" s="203"/>
      <c r="CS106" s="42"/>
      <c r="CT106" s="203"/>
      <c r="CU106" s="203"/>
      <c r="CV106" s="42"/>
      <c r="CW106" s="203"/>
      <c r="CX106" s="203"/>
      <c r="CY106" s="203"/>
      <c r="CZ106" s="203"/>
      <c r="DA106" s="203"/>
      <c r="DB106" s="42"/>
      <c r="DC106" s="203"/>
      <c r="DD106" s="203"/>
      <c r="DE106" s="42"/>
      <c r="DF106" s="203"/>
      <c r="DG106" s="203"/>
      <c r="DH106" s="42"/>
      <c r="DI106" s="203"/>
      <c r="DJ106" s="203"/>
      <c r="DK106" s="42"/>
      <c r="DL106" s="203"/>
      <c r="DM106" s="203"/>
      <c r="DN106" s="42"/>
      <c r="DO106" s="203"/>
      <c r="DP106" s="203"/>
      <c r="DQ106" s="42"/>
      <c r="DR106" s="203"/>
      <c r="DS106" s="203"/>
      <c r="DT106" s="42"/>
      <c r="DU106" s="203"/>
      <c r="DV106" s="203"/>
      <c r="DW106" s="42"/>
      <c r="DX106" s="203">
        <v>463.91199999999998</v>
      </c>
      <c r="DY106" s="203"/>
      <c r="DZ106" s="42"/>
      <c r="EA106" s="203"/>
      <c r="EB106" s="203"/>
      <c r="EC106" s="42"/>
      <c r="ED106" s="203">
        <v>4960.7</v>
      </c>
      <c r="EE106" s="203">
        <v>4960.7</v>
      </c>
      <c r="EF106" s="42">
        <f t="shared" si="1287"/>
        <v>100</v>
      </c>
      <c r="EG106" s="203">
        <v>40</v>
      </c>
      <c r="EH106" s="203">
        <v>40</v>
      </c>
      <c r="EI106" s="42">
        <f t="shared" si="1228"/>
        <v>100</v>
      </c>
      <c r="EJ106" s="203">
        <v>140</v>
      </c>
      <c r="EK106" s="203">
        <v>140</v>
      </c>
      <c r="EL106" s="42">
        <f t="shared" si="1290"/>
        <v>100</v>
      </c>
      <c r="EM106" s="203"/>
      <c r="EN106" s="203"/>
      <c r="EO106" s="42"/>
      <c r="EP106" s="203">
        <v>2981.2</v>
      </c>
      <c r="EQ106" s="203">
        <v>2981.2</v>
      </c>
      <c r="ER106" s="42">
        <f t="shared" si="1293"/>
        <v>100</v>
      </c>
      <c r="ES106" s="203"/>
      <c r="ET106" s="203"/>
      <c r="EU106" s="42"/>
      <c r="EV106" s="203"/>
      <c r="EW106" s="203"/>
      <c r="EX106" s="42"/>
      <c r="EY106" s="203"/>
      <c r="EZ106" s="203"/>
      <c r="FA106" s="42"/>
      <c r="FB106" s="203"/>
      <c r="FC106" s="203"/>
      <c r="FD106" s="42"/>
      <c r="FE106" s="203"/>
      <c r="FF106" s="203"/>
      <c r="FG106" s="42"/>
      <c r="FH106" s="203"/>
      <c r="FI106" s="203"/>
      <c r="FJ106" s="42"/>
      <c r="FK106" s="203"/>
      <c r="FL106" s="203"/>
      <c r="FM106" s="42"/>
      <c r="FN106" s="203"/>
      <c r="FO106" s="203"/>
      <c r="FP106" s="42"/>
      <c r="FQ106" s="203"/>
      <c r="FR106" s="203"/>
      <c r="FS106" s="42"/>
      <c r="FT106" s="203"/>
      <c r="FU106" s="203"/>
      <c r="FV106" s="42"/>
      <c r="FW106" s="203">
        <v>158.6</v>
      </c>
      <c r="FX106" s="203"/>
      <c r="FY106" s="42">
        <f t="shared" si="1303"/>
        <v>0</v>
      </c>
      <c r="FZ106" s="203"/>
      <c r="GA106" s="203"/>
      <c r="GB106" s="42"/>
      <c r="GC106" s="203"/>
      <c r="GD106" s="203"/>
      <c r="GE106" s="42"/>
      <c r="GF106" s="203"/>
      <c r="GG106" s="203"/>
      <c r="GH106" s="42"/>
      <c r="GI106" s="203"/>
      <c r="GJ106" s="203"/>
      <c r="GK106" s="42"/>
      <c r="GL106" s="203"/>
      <c r="GM106" s="203"/>
      <c r="GN106" s="42"/>
    </row>
    <row r="107" spans="1:196" ht="15.75" x14ac:dyDescent="0.25">
      <c r="A107" s="25" t="s">
        <v>308</v>
      </c>
      <c r="B107" s="50">
        <f t="shared" si="887"/>
        <v>5000</v>
      </c>
      <c r="C107" s="50">
        <f t="shared" si="888"/>
        <v>0</v>
      </c>
      <c r="D107" s="46"/>
      <c r="E107" s="50"/>
      <c r="F107" s="50"/>
      <c r="G107" s="50"/>
      <c r="H107" s="144"/>
      <c r="I107" s="144"/>
      <c r="J107" s="144"/>
      <c r="K107" s="144"/>
      <c r="L107" s="144"/>
      <c r="M107" s="144"/>
      <c r="N107" s="144"/>
      <c r="O107" s="144"/>
      <c r="P107" s="42"/>
      <c r="Q107" s="141"/>
      <c r="R107" s="141"/>
      <c r="S107" s="42"/>
      <c r="T107" s="141"/>
      <c r="U107" s="141"/>
      <c r="V107" s="42"/>
      <c r="W107" s="141"/>
      <c r="X107" s="141"/>
      <c r="Y107" s="42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141"/>
      <c r="AJ107" s="141"/>
      <c r="AK107" s="42"/>
      <c r="AL107" s="141"/>
      <c r="AM107" s="141"/>
      <c r="AN107" s="42"/>
      <c r="AO107" s="141"/>
      <c r="AP107" s="141"/>
      <c r="AQ107" s="42"/>
      <c r="AR107" s="141"/>
      <c r="AS107" s="141"/>
      <c r="AT107" s="42"/>
      <c r="AU107" s="141"/>
      <c r="AV107" s="141"/>
      <c r="AW107" s="42"/>
      <c r="AX107" s="141"/>
      <c r="AY107" s="141"/>
      <c r="AZ107" s="203"/>
      <c r="BA107" s="141"/>
      <c r="BB107" s="141"/>
      <c r="BC107" s="42"/>
      <c r="BD107" s="141"/>
      <c r="BE107" s="141"/>
      <c r="BF107" s="42"/>
      <c r="BG107" s="141"/>
      <c r="BH107" s="141"/>
      <c r="BI107" s="42"/>
      <c r="BJ107" s="141"/>
      <c r="BK107" s="141"/>
      <c r="BL107" s="42"/>
      <c r="BM107" s="141"/>
      <c r="BN107" s="141"/>
      <c r="BO107" s="42"/>
      <c r="BP107" s="141"/>
      <c r="BQ107" s="141"/>
      <c r="BR107" s="42"/>
      <c r="BS107" s="141"/>
      <c r="BT107" s="141"/>
      <c r="BU107" s="42"/>
      <c r="BV107" s="141"/>
      <c r="BW107" s="141"/>
      <c r="BX107" s="42"/>
      <c r="BY107" s="141"/>
      <c r="BZ107" s="141"/>
      <c r="CA107" s="42"/>
      <c r="CB107" s="141"/>
      <c r="CC107" s="141"/>
      <c r="CD107" s="42"/>
      <c r="CE107" s="141"/>
      <c r="CF107" s="141"/>
      <c r="CG107" s="42"/>
      <c r="CH107" s="141"/>
      <c r="CI107" s="141"/>
      <c r="CJ107" s="42"/>
      <c r="CK107" s="141"/>
      <c r="CL107" s="141"/>
      <c r="CM107" s="42"/>
      <c r="CN107" s="141"/>
      <c r="CO107" s="141"/>
      <c r="CP107" s="42"/>
      <c r="CQ107" s="141"/>
      <c r="CR107" s="141"/>
      <c r="CS107" s="42"/>
      <c r="CT107" s="141"/>
      <c r="CU107" s="141"/>
      <c r="CV107" s="42"/>
      <c r="CW107" s="141"/>
      <c r="CX107" s="141"/>
      <c r="CY107" s="203"/>
      <c r="CZ107" s="141"/>
      <c r="DA107" s="141"/>
      <c r="DB107" s="42"/>
      <c r="DC107" s="141"/>
      <c r="DD107" s="141"/>
      <c r="DE107" s="42"/>
      <c r="DF107" s="141"/>
      <c r="DG107" s="141"/>
      <c r="DH107" s="42"/>
      <c r="DI107" s="141"/>
      <c r="DJ107" s="141"/>
      <c r="DK107" s="42"/>
      <c r="DL107" s="141"/>
      <c r="DM107" s="141"/>
      <c r="DN107" s="42"/>
      <c r="DO107" s="141"/>
      <c r="DP107" s="141"/>
      <c r="DQ107" s="42"/>
      <c r="DR107" s="141"/>
      <c r="DS107" s="141"/>
      <c r="DT107" s="42"/>
      <c r="DU107" s="141"/>
      <c r="DV107" s="141"/>
      <c r="DW107" s="42"/>
      <c r="DX107" s="141"/>
      <c r="DY107" s="141"/>
      <c r="DZ107" s="42"/>
      <c r="EA107" s="141"/>
      <c r="EB107" s="141"/>
      <c r="EC107" s="42"/>
      <c r="ED107" s="141"/>
      <c r="EE107" s="141"/>
      <c r="EF107" s="42"/>
      <c r="EG107" s="141"/>
      <c r="EH107" s="141"/>
      <c r="EI107" s="42"/>
      <c r="EJ107" s="141"/>
      <c r="EK107" s="141"/>
      <c r="EL107" s="42"/>
      <c r="EM107" s="141"/>
      <c r="EN107" s="141"/>
      <c r="EO107" s="42"/>
      <c r="EP107" s="141"/>
      <c r="EQ107" s="141"/>
      <c r="ER107" s="42"/>
      <c r="ES107" s="141"/>
      <c r="ET107" s="141"/>
      <c r="EU107" s="42"/>
      <c r="EV107" s="141"/>
      <c r="EW107" s="141"/>
      <c r="EX107" s="42"/>
      <c r="EY107" s="141"/>
      <c r="EZ107" s="141"/>
      <c r="FA107" s="42"/>
      <c r="FB107" s="141"/>
      <c r="FC107" s="141"/>
      <c r="FD107" s="42"/>
      <c r="FE107" s="141"/>
      <c r="FF107" s="141"/>
      <c r="FG107" s="42"/>
      <c r="FH107" s="141"/>
      <c r="FI107" s="141"/>
      <c r="FJ107" s="42"/>
      <c r="FK107" s="141"/>
      <c r="FL107" s="141"/>
      <c r="FM107" s="42"/>
      <c r="FN107" s="203">
        <v>5000</v>
      </c>
      <c r="FO107" s="141"/>
      <c r="FP107" s="42">
        <f t="shared" si="1301"/>
        <v>0</v>
      </c>
      <c r="FQ107" s="203"/>
      <c r="FR107" s="141"/>
      <c r="FS107" s="42"/>
      <c r="FT107" s="203"/>
      <c r="FU107" s="141"/>
      <c r="FV107" s="42"/>
      <c r="FW107" s="141"/>
      <c r="FX107" s="141"/>
      <c r="FY107" s="42"/>
      <c r="FZ107" s="141"/>
      <c r="GA107" s="141"/>
      <c r="GB107" s="42"/>
      <c r="GC107" s="141"/>
      <c r="GD107" s="141"/>
      <c r="GE107" s="42"/>
      <c r="GF107" s="141"/>
      <c r="GG107" s="141"/>
      <c r="GH107" s="42"/>
      <c r="GI107" s="141"/>
      <c r="GJ107" s="141"/>
      <c r="GK107" s="42"/>
      <c r="GL107" s="141"/>
      <c r="GM107" s="141"/>
      <c r="GN107" s="42"/>
    </row>
    <row r="108" spans="1:196" ht="15.75" x14ac:dyDescent="0.25">
      <c r="A108" s="25" t="s">
        <v>309</v>
      </c>
      <c r="B108" s="50">
        <f t="shared" si="887"/>
        <v>0</v>
      </c>
      <c r="C108" s="50">
        <f t="shared" si="888"/>
        <v>0</v>
      </c>
      <c r="D108" s="50"/>
      <c r="E108" s="50"/>
      <c r="F108" s="50"/>
      <c r="G108" s="50"/>
      <c r="H108" s="144"/>
      <c r="I108" s="144"/>
      <c r="J108" s="144"/>
      <c r="K108" s="144"/>
      <c r="L108" s="144"/>
      <c r="M108" s="144"/>
      <c r="N108" s="144"/>
      <c r="O108" s="144"/>
      <c r="P108" s="42"/>
      <c r="Q108" s="141"/>
      <c r="R108" s="141"/>
      <c r="S108" s="42"/>
      <c r="T108" s="141"/>
      <c r="U108" s="141"/>
      <c r="V108" s="42"/>
      <c r="W108" s="141"/>
      <c r="X108" s="141"/>
      <c r="Y108" s="42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1"/>
      <c r="AJ108" s="141"/>
      <c r="AK108" s="42"/>
      <c r="AL108" s="141"/>
      <c r="AM108" s="141"/>
      <c r="AN108" s="42"/>
      <c r="AO108" s="141"/>
      <c r="AP108" s="141"/>
      <c r="AQ108" s="42"/>
      <c r="AR108" s="141"/>
      <c r="AS108" s="141"/>
      <c r="AT108" s="42"/>
      <c r="AU108" s="141"/>
      <c r="AV108" s="141"/>
      <c r="AW108" s="42"/>
      <c r="AX108" s="141"/>
      <c r="AY108" s="141"/>
      <c r="AZ108" s="203"/>
      <c r="BA108" s="141"/>
      <c r="BB108" s="141"/>
      <c r="BC108" s="42"/>
      <c r="BD108" s="141"/>
      <c r="BE108" s="141"/>
      <c r="BF108" s="42"/>
      <c r="BG108" s="141"/>
      <c r="BH108" s="141"/>
      <c r="BI108" s="42"/>
      <c r="BJ108" s="141"/>
      <c r="BK108" s="141"/>
      <c r="BL108" s="42"/>
      <c r="BM108" s="141"/>
      <c r="BN108" s="141"/>
      <c r="BO108" s="42"/>
      <c r="BP108" s="141"/>
      <c r="BQ108" s="141"/>
      <c r="BR108" s="42"/>
      <c r="BS108" s="141"/>
      <c r="BT108" s="141"/>
      <c r="BU108" s="42"/>
      <c r="BV108" s="141"/>
      <c r="BW108" s="141"/>
      <c r="BX108" s="42"/>
      <c r="BY108" s="141"/>
      <c r="BZ108" s="141"/>
      <c r="CA108" s="42"/>
      <c r="CB108" s="141"/>
      <c r="CC108" s="141"/>
      <c r="CD108" s="42"/>
      <c r="CE108" s="141"/>
      <c r="CF108" s="141"/>
      <c r="CG108" s="42"/>
      <c r="CH108" s="141"/>
      <c r="CI108" s="141"/>
      <c r="CJ108" s="42"/>
      <c r="CK108" s="141"/>
      <c r="CL108" s="141"/>
      <c r="CM108" s="42"/>
      <c r="CN108" s="141"/>
      <c r="CO108" s="141"/>
      <c r="CP108" s="42"/>
      <c r="CQ108" s="141"/>
      <c r="CR108" s="141"/>
      <c r="CS108" s="42"/>
      <c r="CT108" s="141"/>
      <c r="CU108" s="141"/>
      <c r="CV108" s="42"/>
      <c r="CW108" s="141"/>
      <c r="CX108" s="141"/>
      <c r="CY108" s="203"/>
      <c r="CZ108" s="141"/>
      <c r="DA108" s="141"/>
      <c r="DB108" s="42"/>
      <c r="DC108" s="141"/>
      <c r="DD108" s="141"/>
      <c r="DE108" s="42"/>
      <c r="DF108" s="141"/>
      <c r="DG108" s="141"/>
      <c r="DH108" s="42"/>
      <c r="DI108" s="141"/>
      <c r="DJ108" s="141"/>
      <c r="DK108" s="42"/>
      <c r="DL108" s="141"/>
      <c r="DM108" s="141"/>
      <c r="DN108" s="42"/>
      <c r="DO108" s="141"/>
      <c r="DP108" s="141"/>
      <c r="DQ108" s="42"/>
      <c r="DR108" s="141"/>
      <c r="DS108" s="141"/>
      <c r="DT108" s="42"/>
      <c r="DU108" s="141"/>
      <c r="DV108" s="141"/>
      <c r="DW108" s="42"/>
      <c r="DX108" s="141"/>
      <c r="DY108" s="141"/>
      <c r="DZ108" s="42"/>
      <c r="EA108" s="141"/>
      <c r="EB108" s="141"/>
      <c r="EC108" s="42"/>
      <c r="ED108" s="141"/>
      <c r="EE108" s="141"/>
      <c r="EF108" s="42"/>
      <c r="EG108" s="141"/>
      <c r="EH108" s="141"/>
      <c r="EI108" s="42"/>
      <c r="EJ108" s="141"/>
      <c r="EK108" s="141"/>
      <c r="EL108" s="42"/>
      <c r="EM108" s="141"/>
      <c r="EN108" s="141"/>
      <c r="EO108" s="42"/>
      <c r="EP108" s="141"/>
      <c r="EQ108" s="141"/>
      <c r="ER108" s="42"/>
      <c r="ES108" s="141"/>
      <c r="ET108" s="141"/>
      <c r="EU108" s="42"/>
      <c r="EV108" s="141"/>
      <c r="EW108" s="141"/>
      <c r="EX108" s="42"/>
      <c r="EY108" s="141"/>
      <c r="EZ108" s="141"/>
      <c r="FA108" s="42"/>
      <c r="FB108" s="141"/>
      <c r="FC108" s="141"/>
      <c r="FD108" s="42"/>
      <c r="FE108" s="141"/>
      <c r="FF108" s="141"/>
      <c r="FG108" s="42"/>
      <c r="FH108" s="141"/>
      <c r="FI108" s="141"/>
      <c r="FJ108" s="42"/>
      <c r="FK108" s="141"/>
      <c r="FL108" s="141"/>
      <c r="FM108" s="42"/>
      <c r="FN108" s="141"/>
      <c r="FO108" s="141"/>
      <c r="FP108" s="42"/>
      <c r="FQ108" s="141"/>
      <c r="FR108" s="141"/>
      <c r="FS108" s="42"/>
      <c r="FT108" s="141"/>
      <c r="FU108" s="141"/>
      <c r="FV108" s="42"/>
      <c r="FW108" s="141"/>
      <c r="FX108" s="141"/>
      <c r="FY108" s="42"/>
      <c r="FZ108" s="141"/>
      <c r="GA108" s="141"/>
      <c r="GB108" s="42"/>
      <c r="GC108" s="141"/>
      <c r="GD108" s="141"/>
      <c r="GE108" s="42"/>
      <c r="GF108" s="141"/>
      <c r="GG108" s="141"/>
      <c r="GH108" s="42"/>
      <c r="GI108" s="141"/>
      <c r="GJ108" s="141"/>
      <c r="GK108" s="42"/>
      <c r="GL108" s="141"/>
      <c r="GM108" s="141"/>
      <c r="GN108" s="42"/>
    </row>
    <row r="109" spans="1:196" ht="15.75" x14ac:dyDescent="0.25">
      <c r="A109" s="25" t="s">
        <v>310</v>
      </c>
      <c r="B109" s="50">
        <f t="shared" si="887"/>
        <v>0</v>
      </c>
      <c r="C109" s="50">
        <f t="shared" si="888"/>
        <v>0</v>
      </c>
      <c r="D109" s="50"/>
      <c r="E109" s="50"/>
      <c r="F109" s="50"/>
      <c r="G109" s="50"/>
      <c r="H109" s="144"/>
      <c r="I109" s="144"/>
      <c r="J109" s="144"/>
      <c r="K109" s="144"/>
      <c r="L109" s="144"/>
      <c r="M109" s="144"/>
      <c r="N109" s="144"/>
      <c r="O109" s="144"/>
      <c r="P109" s="42"/>
      <c r="Q109" s="141"/>
      <c r="R109" s="141"/>
      <c r="S109" s="42"/>
      <c r="T109" s="141"/>
      <c r="U109" s="141"/>
      <c r="V109" s="42"/>
      <c r="W109" s="141"/>
      <c r="X109" s="141"/>
      <c r="Y109" s="42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1"/>
      <c r="AJ109" s="141"/>
      <c r="AK109" s="42"/>
      <c r="AL109" s="141"/>
      <c r="AM109" s="141"/>
      <c r="AN109" s="42"/>
      <c r="AO109" s="141"/>
      <c r="AP109" s="141"/>
      <c r="AQ109" s="42"/>
      <c r="AR109" s="141"/>
      <c r="AS109" s="141"/>
      <c r="AT109" s="42"/>
      <c r="AU109" s="141"/>
      <c r="AV109" s="141"/>
      <c r="AW109" s="42"/>
      <c r="AX109" s="141"/>
      <c r="AY109" s="141"/>
      <c r="AZ109" s="203"/>
      <c r="BA109" s="141"/>
      <c r="BB109" s="141"/>
      <c r="BC109" s="42"/>
      <c r="BD109" s="141"/>
      <c r="BE109" s="141"/>
      <c r="BF109" s="42"/>
      <c r="BG109" s="141"/>
      <c r="BH109" s="141"/>
      <c r="BI109" s="42"/>
      <c r="BJ109" s="141"/>
      <c r="BK109" s="141"/>
      <c r="BL109" s="42"/>
      <c r="BM109" s="141"/>
      <c r="BN109" s="141"/>
      <c r="BO109" s="42"/>
      <c r="BP109" s="141"/>
      <c r="BQ109" s="141"/>
      <c r="BR109" s="42"/>
      <c r="BS109" s="141"/>
      <c r="BT109" s="141"/>
      <c r="BU109" s="42"/>
      <c r="BV109" s="141"/>
      <c r="BW109" s="141"/>
      <c r="BX109" s="42"/>
      <c r="BY109" s="141"/>
      <c r="BZ109" s="141"/>
      <c r="CA109" s="42"/>
      <c r="CB109" s="141"/>
      <c r="CC109" s="141"/>
      <c r="CD109" s="42"/>
      <c r="CE109" s="141"/>
      <c r="CF109" s="141"/>
      <c r="CG109" s="42"/>
      <c r="CH109" s="141"/>
      <c r="CI109" s="141"/>
      <c r="CJ109" s="42"/>
      <c r="CK109" s="141"/>
      <c r="CL109" s="141"/>
      <c r="CM109" s="42"/>
      <c r="CN109" s="141"/>
      <c r="CO109" s="141"/>
      <c r="CP109" s="42"/>
      <c r="CQ109" s="141"/>
      <c r="CR109" s="141"/>
      <c r="CS109" s="42"/>
      <c r="CT109" s="141"/>
      <c r="CU109" s="141"/>
      <c r="CV109" s="42"/>
      <c r="CW109" s="141"/>
      <c r="CX109" s="141"/>
      <c r="CY109" s="203"/>
      <c r="CZ109" s="141"/>
      <c r="DA109" s="141"/>
      <c r="DB109" s="42"/>
      <c r="DC109" s="141"/>
      <c r="DD109" s="141"/>
      <c r="DE109" s="42"/>
      <c r="DF109" s="141"/>
      <c r="DG109" s="141"/>
      <c r="DH109" s="42"/>
      <c r="DI109" s="141"/>
      <c r="DJ109" s="141"/>
      <c r="DK109" s="42"/>
      <c r="DL109" s="141"/>
      <c r="DM109" s="141"/>
      <c r="DN109" s="42"/>
      <c r="DO109" s="141"/>
      <c r="DP109" s="141"/>
      <c r="DQ109" s="42"/>
      <c r="DR109" s="141"/>
      <c r="DS109" s="141"/>
      <c r="DT109" s="42"/>
      <c r="DU109" s="141"/>
      <c r="DV109" s="141"/>
      <c r="DW109" s="42"/>
      <c r="DX109" s="141"/>
      <c r="DY109" s="141"/>
      <c r="DZ109" s="42"/>
      <c r="EA109" s="141"/>
      <c r="EB109" s="141"/>
      <c r="EC109" s="42"/>
      <c r="ED109" s="141"/>
      <c r="EE109" s="141"/>
      <c r="EF109" s="42"/>
      <c r="EG109" s="141"/>
      <c r="EH109" s="141"/>
      <c r="EI109" s="42"/>
      <c r="EJ109" s="141"/>
      <c r="EK109" s="141"/>
      <c r="EL109" s="42"/>
      <c r="EM109" s="141"/>
      <c r="EN109" s="141"/>
      <c r="EO109" s="42"/>
      <c r="EP109" s="141"/>
      <c r="EQ109" s="141"/>
      <c r="ER109" s="42"/>
      <c r="ES109" s="141"/>
      <c r="ET109" s="141"/>
      <c r="EU109" s="42"/>
      <c r="EV109" s="141"/>
      <c r="EW109" s="141"/>
      <c r="EX109" s="42"/>
      <c r="EY109" s="141"/>
      <c r="EZ109" s="141"/>
      <c r="FA109" s="42"/>
      <c r="FB109" s="141"/>
      <c r="FC109" s="141"/>
      <c r="FD109" s="42"/>
      <c r="FE109" s="141"/>
      <c r="FF109" s="141"/>
      <c r="FG109" s="42"/>
      <c r="FH109" s="141"/>
      <c r="FI109" s="141"/>
      <c r="FJ109" s="42"/>
      <c r="FK109" s="141"/>
      <c r="FL109" s="141"/>
      <c r="FM109" s="42"/>
      <c r="FN109" s="141"/>
      <c r="FO109" s="141"/>
      <c r="FP109" s="42"/>
      <c r="FQ109" s="141"/>
      <c r="FR109" s="141"/>
      <c r="FS109" s="42"/>
      <c r="FT109" s="141"/>
      <c r="FU109" s="141"/>
      <c r="FV109" s="42"/>
      <c r="FW109" s="141"/>
      <c r="FX109" s="141"/>
      <c r="FY109" s="42"/>
      <c r="FZ109" s="141"/>
      <c r="GA109" s="141"/>
      <c r="GB109" s="42"/>
      <c r="GC109" s="141"/>
      <c r="GD109" s="141"/>
      <c r="GE109" s="42"/>
      <c r="GF109" s="141"/>
      <c r="GG109" s="141"/>
      <c r="GH109" s="42"/>
      <c r="GI109" s="141"/>
      <c r="GJ109" s="141"/>
      <c r="GK109" s="42"/>
      <c r="GL109" s="141"/>
      <c r="GM109" s="141"/>
      <c r="GN109" s="42"/>
    </row>
    <row r="110" spans="1:196" s="52" customFormat="1" ht="31.5" x14ac:dyDescent="0.25">
      <c r="A110" s="195" t="s">
        <v>292</v>
      </c>
      <c r="B110" s="134">
        <f t="shared" si="887"/>
        <v>41387.373999999996</v>
      </c>
      <c r="C110" s="134">
        <f t="shared" si="888"/>
        <v>34187.816979999996</v>
      </c>
      <c r="D110" s="49">
        <f t="shared" si="34"/>
        <v>82.604460432788031</v>
      </c>
      <c r="E110" s="49">
        <f t="shared" ref="E110:AD110" si="1304">E111+E112+E113+E114</f>
        <v>0</v>
      </c>
      <c r="F110" s="49">
        <f t="shared" ref="F110" si="1305">F111+F112+F113+F114</f>
        <v>0</v>
      </c>
      <c r="G110" s="49">
        <f t="shared" si="1304"/>
        <v>0</v>
      </c>
      <c r="H110" s="49">
        <f t="shared" si="1304"/>
        <v>0</v>
      </c>
      <c r="I110" s="49">
        <f t="shared" si="1304"/>
        <v>0</v>
      </c>
      <c r="J110" s="49">
        <f t="shared" si="1304"/>
        <v>0</v>
      </c>
      <c r="K110" s="49">
        <f t="shared" si="1304"/>
        <v>750.9</v>
      </c>
      <c r="L110" s="49">
        <f t="shared" ref="L110" si="1306">L111+L112+L113+L114</f>
        <v>750.9</v>
      </c>
      <c r="M110" s="48">
        <f t="shared" si="216"/>
        <v>100</v>
      </c>
      <c r="N110" s="49">
        <f t="shared" si="1304"/>
        <v>659</v>
      </c>
      <c r="O110" s="49">
        <f t="shared" si="1304"/>
        <v>495.46699999999998</v>
      </c>
      <c r="P110" s="48">
        <f t="shared" si="953"/>
        <v>75.184673748103179</v>
      </c>
      <c r="Q110" s="49">
        <f t="shared" ref="Q110:R110" si="1307">Q111+Q112+Q113+Q114</f>
        <v>2357</v>
      </c>
      <c r="R110" s="49">
        <f t="shared" si="1307"/>
        <v>1790.8</v>
      </c>
      <c r="S110" s="48">
        <f t="shared" ref="S110:S111" si="1308">R110/Q110*100</f>
        <v>75.977938056851926</v>
      </c>
      <c r="T110" s="49">
        <f t="shared" ref="T110" si="1309">T111+T112+T113+T114</f>
        <v>300</v>
      </c>
      <c r="U110" s="49">
        <f t="shared" ref="U110" si="1310">U111+U112+U113+U114</f>
        <v>220</v>
      </c>
      <c r="V110" s="48">
        <f t="shared" ref="V110:V111" si="1311">U110/T110*100</f>
        <v>73.333333333333329</v>
      </c>
      <c r="W110" s="49">
        <f t="shared" ref="W110" si="1312">W111+W112+W113+W114</f>
        <v>0</v>
      </c>
      <c r="X110" s="49">
        <f t="shared" ref="X110" si="1313">X111+X112+X113+X114</f>
        <v>0</v>
      </c>
      <c r="Y110" s="48"/>
      <c r="Z110" s="49">
        <f t="shared" si="1304"/>
        <v>0</v>
      </c>
      <c r="AA110" s="49">
        <f t="shared" ref="AA110" si="1314">AA111+AA112+AA113+AA114</f>
        <v>0</v>
      </c>
      <c r="AB110" s="49">
        <f t="shared" si="1304"/>
        <v>0</v>
      </c>
      <c r="AC110" s="49">
        <f t="shared" si="1304"/>
        <v>0</v>
      </c>
      <c r="AD110" s="49">
        <f t="shared" si="1304"/>
        <v>0</v>
      </c>
      <c r="AE110" s="49">
        <f t="shared" ref="AE110:AG110" si="1315">AE111+AE112+AE113+AE114</f>
        <v>0</v>
      </c>
      <c r="AF110" s="49">
        <f t="shared" si="1315"/>
        <v>0</v>
      </c>
      <c r="AG110" s="49">
        <f t="shared" si="1315"/>
        <v>0</v>
      </c>
      <c r="AH110" s="48"/>
      <c r="AI110" s="49">
        <f t="shared" ref="AI110:AJ110" si="1316">AI111+AI112+AI113+AI114</f>
        <v>1500</v>
      </c>
      <c r="AJ110" s="49">
        <f t="shared" si="1316"/>
        <v>1500</v>
      </c>
      <c r="AK110" s="48">
        <f t="shared" ref="AK110:AK111" si="1317">AJ110/AI110*100</f>
        <v>100</v>
      </c>
      <c r="AL110" s="49">
        <f t="shared" ref="AL110:AM110" si="1318">AL111+AL112+AL113+AL114</f>
        <v>0</v>
      </c>
      <c r="AM110" s="49">
        <f t="shared" si="1318"/>
        <v>0</v>
      </c>
      <c r="AN110" s="48"/>
      <c r="AO110" s="49">
        <f t="shared" ref="AO110:AP110" si="1319">AO111+AO112+AO113+AO114</f>
        <v>0</v>
      </c>
      <c r="AP110" s="49">
        <f t="shared" si="1319"/>
        <v>0</v>
      </c>
      <c r="AQ110" s="48"/>
      <c r="AR110" s="49">
        <f t="shared" ref="AR110:AS110" si="1320">AR111+AR112+AR113+AR114</f>
        <v>0</v>
      </c>
      <c r="AS110" s="49">
        <f t="shared" si="1320"/>
        <v>0</v>
      </c>
      <c r="AT110" s="48"/>
      <c r="AU110" s="49">
        <f t="shared" ref="AU110:AV110" si="1321">AU111+AU112+AU113+AU114</f>
        <v>0</v>
      </c>
      <c r="AV110" s="49">
        <f t="shared" si="1321"/>
        <v>0</v>
      </c>
      <c r="AW110" s="48"/>
      <c r="AX110" s="49">
        <f t="shared" ref="AX110:AY110" si="1322">AX111+AX112+AX113+AX114</f>
        <v>150</v>
      </c>
      <c r="AY110" s="49">
        <f t="shared" si="1322"/>
        <v>150</v>
      </c>
      <c r="AZ110" s="293">
        <f t="shared" si="909"/>
        <v>100</v>
      </c>
      <c r="BA110" s="49"/>
      <c r="BB110" s="49"/>
      <c r="BC110" s="48"/>
      <c r="BD110" s="49"/>
      <c r="BE110" s="49"/>
      <c r="BF110" s="48"/>
      <c r="BG110" s="49"/>
      <c r="BH110" s="49"/>
      <c r="BI110" s="48"/>
      <c r="BJ110" s="49">
        <f t="shared" ref="BJ110:BK110" si="1323">BJ111+BJ112+BJ113+BJ114</f>
        <v>2937.8</v>
      </c>
      <c r="BK110" s="49">
        <f t="shared" si="1323"/>
        <v>2049.3599800000002</v>
      </c>
      <c r="BL110" s="48">
        <f t="shared" ref="BL110:BL111" si="1324">BK110/BJ110*100</f>
        <v>69.758321873510781</v>
      </c>
      <c r="BM110" s="49"/>
      <c r="BN110" s="49"/>
      <c r="BO110" s="48"/>
      <c r="BP110" s="49"/>
      <c r="BQ110" s="49"/>
      <c r="BR110" s="48"/>
      <c r="BS110" s="49"/>
      <c r="BT110" s="49"/>
      <c r="BU110" s="48"/>
      <c r="BV110" s="49"/>
      <c r="BW110" s="49"/>
      <c r="BX110" s="48"/>
      <c r="BY110" s="49"/>
      <c r="BZ110" s="49"/>
      <c r="CA110" s="48"/>
      <c r="CB110" s="49">
        <f t="shared" ref="CB110:CC110" si="1325">CB111+CB112+CB113+CB114</f>
        <v>1422.5</v>
      </c>
      <c r="CC110" s="49">
        <f t="shared" si="1325"/>
        <v>1422.5</v>
      </c>
      <c r="CD110" s="48">
        <f t="shared" ref="CD110:CD111" si="1326">CC110/CB110*100</f>
        <v>100</v>
      </c>
      <c r="CE110" s="49">
        <f t="shared" ref="CE110:CF110" si="1327">CE111+CE112+CE113+CE114</f>
        <v>0</v>
      </c>
      <c r="CF110" s="49">
        <f t="shared" si="1327"/>
        <v>0</v>
      </c>
      <c r="CG110" s="48"/>
      <c r="CH110" s="49">
        <f t="shared" ref="CH110:CI110" si="1328">CH111+CH112+CH113+CH114</f>
        <v>0</v>
      </c>
      <c r="CI110" s="49">
        <f t="shared" si="1328"/>
        <v>0</v>
      </c>
      <c r="CJ110" s="48"/>
      <c r="CK110" s="49">
        <f t="shared" ref="CK110:CL110" si="1329">CK111+CK112+CK113+CK114</f>
        <v>24848.19</v>
      </c>
      <c r="CL110" s="49">
        <f t="shared" si="1329"/>
        <v>24848.19</v>
      </c>
      <c r="CM110" s="48">
        <f>CL110/CK110*100</f>
        <v>100</v>
      </c>
      <c r="CN110" s="49">
        <f t="shared" ref="CN110:CO110" si="1330">CN111+CN112+CN113+CN114</f>
        <v>0</v>
      </c>
      <c r="CO110" s="49">
        <f t="shared" si="1330"/>
        <v>0</v>
      </c>
      <c r="CP110" s="48"/>
      <c r="CQ110" s="49">
        <f t="shared" ref="CQ110:CR110" si="1331">CQ111+CQ112+CQ113+CQ114</f>
        <v>0</v>
      </c>
      <c r="CR110" s="49">
        <f t="shared" si="1331"/>
        <v>0</v>
      </c>
      <c r="CS110" s="48"/>
      <c r="CT110" s="49">
        <f t="shared" ref="CT110:CU110" si="1332">CT111+CT112+CT113+CT114</f>
        <v>0</v>
      </c>
      <c r="CU110" s="49">
        <f t="shared" si="1332"/>
        <v>0</v>
      </c>
      <c r="CV110" s="48"/>
      <c r="CW110" s="49">
        <f t="shared" ref="CW110:CX110" si="1333">CW111+CW112+CW113+CW114</f>
        <v>0</v>
      </c>
      <c r="CX110" s="49">
        <f t="shared" si="1333"/>
        <v>0</v>
      </c>
      <c r="CY110" s="293"/>
      <c r="CZ110" s="49">
        <f t="shared" ref="CZ110:DA110" si="1334">CZ111+CZ112+CZ113+CZ114</f>
        <v>0</v>
      </c>
      <c r="DA110" s="49">
        <f t="shared" si="1334"/>
        <v>0</v>
      </c>
      <c r="DB110" s="48"/>
      <c r="DC110" s="49">
        <f t="shared" ref="DC110:DD110" si="1335">DC111+DC112+DC113+DC114</f>
        <v>0</v>
      </c>
      <c r="DD110" s="49">
        <f t="shared" si="1335"/>
        <v>0</v>
      </c>
      <c r="DE110" s="48"/>
      <c r="DF110" s="49">
        <f t="shared" ref="DF110:DG110" si="1336">DF111+DF112+DF113+DF114</f>
        <v>0</v>
      </c>
      <c r="DG110" s="49">
        <f t="shared" si="1336"/>
        <v>0</v>
      </c>
      <c r="DH110" s="48"/>
      <c r="DI110" s="49">
        <f t="shared" ref="DI110:DJ110" si="1337">DI111+DI112+DI113+DI114</f>
        <v>0</v>
      </c>
      <c r="DJ110" s="49">
        <f t="shared" si="1337"/>
        <v>0</v>
      </c>
      <c r="DK110" s="48"/>
      <c r="DL110" s="49">
        <f t="shared" ref="DL110:DM110" si="1338">DL111+DL112+DL113+DL114</f>
        <v>0</v>
      </c>
      <c r="DM110" s="49">
        <f t="shared" si="1338"/>
        <v>0</v>
      </c>
      <c r="DN110" s="48"/>
      <c r="DO110" s="49">
        <f t="shared" ref="DO110:DP110" si="1339">DO111+DO112+DO113+DO114</f>
        <v>0</v>
      </c>
      <c r="DP110" s="49">
        <f t="shared" si="1339"/>
        <v>0</v>
      </c>
      <c r="DQ110" s="48"/>
      <c r="DR110" s="49">
        <f t="shared" ref="DR110:DS110" si="1340">DR111+DR112+DR113+DR114</f>
        <v>0</v>
      </c>
      <c r="DS110" s="49">
        <f t="shared" si="1340"/>
        <v>0</v>
      </c>
      <c r="DT110" s="48"/>
      <c r="DU110" s="49">
        <f t="shared" ref="DU110:DV110" si="1341">DU111+DU112+DU113+DU114</f>
        <v>0</v>
      </c>
      <c r="DV110" s="49">
        <f t="shared" si="1341"/>
        <v>0</v>
      </c>
      <c r="DW110" s="48"/>
      <c r="DX110" s="49">
        <f t="shared" ref="DX110:DY110" si="1342">DX111+DX112+DX113+DX114</f>
        <v>342.78399999999999</v>
      </c>
      <c r="DY110" s="49">
        <f t="shared" si="1342"/>
        <v>0</v>
      </c>
      <c r="DZ110" s="48"/>
      <c r="EA110" s="49">
        <f t="shared" ref="EA110:EB110" si="1343">EA111+EA112+EA113+EA114</f>
        <v>0</v>
      </c>
      <c r="EB110" s="49">
        <f t="shared" si="1343"/>
        <v>0</v>
      </c>
      <c r="EC110" s="48"/>
      <c r="ED110" s="49">
        <f t="shared" ref="ED110:EE110" si="1344">ED111+ED112+ED113+ED114</f>
        <v>860.6</v>
      </c>
      <c r="EE110" s="49">
        <f t="shared" si="1344"/>
        <v>860.6</v>
      </c>
      <c r="EF110" s="48">
        <f t="shared" ref="EF110:EF111" si="1345">EE110/ED110*100</f>
        <v>100</v>
      </c>
      <c r="EG110" s="49">
        <f t="shared" ref="EG110:EH110" si="1346">EG111+EG112+EG113+EG114</f>
        <v>0</v>
      </c>
      <c r="EH110" s="49">
        <f t="shared" si="1346"/>
        <v>0</v>
      </c>
      <c r="EI110" s="48"/>
      <c r="EJ110" s="49">
        <f t="shared" ref="EJ110:EK110" si="1347">EJ111+EJ112+EJ113+EJ114</f>
        <v>0</v>
      </c>
      <c r="EK110" s="49">
        <f t="shared" si="1347"/>
        <v>0</v>
      </c>
      <c r="EL110" s="48"/>
      <c r="EM110" s="49">
        <f t="shared" ref="EM110:EN110" si="1348">EM111+EM112+EM113+EM114</f>
        <v>0</v>
      </c>
      <c r="EN110" s="49">
        <f t="shared" si="1348"/>
        <v>0</v>
      </c>
      <c r="EO110" s="48"/>
      <c r="EP110" s="49">
        <f t="shared" ref="EP110:EQ110" si="1349">EP111+EP112+EP113+EP114</f>
        <v>0</v>
      </c>
      <c r="EQ110" s="49">
        <f t="shared" si="1349"/>
        <v>0</v>
      </c>
      <c r="ER110" s="48"/>
      <c r="ES110" s="49">
        <f t="shared" ref="ES110:ET110" si="1350">ES111+ES112+ES113+ES114</f>
        <v>0</v>
      </c>
      <c r="ET110" s="49">
        <f t="shared" si="1350"/>
        <v>0</v>
      </c>
      <c r="EU110" s="48"/>
      <c r="EV110" s="49">
        <f t="shared" ref="EV110:EW110" si="1351">EV111+EV112+EV113+EV114</f>
        <v>0</v>
      </c>
      <c r="EW110" s="49">
        <f t="shared" si="1351"/>
        <v>0</v>
      </c>
      <c r="EX110" s="48"/>
      <c r="EY110" s="49">
        <f t="shared" ref="EY110:EZ110" si="1352">EY111+EY112+EY113+EY114</f>
        <v>100</v>
      </c>
      <c r="EZ110" s="49">
        <f t="shared" si="1352"/>
        <v>100</v>
      </c>
      <c r="FA110" s="48">
        <f t="shared" ref="FA110:FA111" si="1353">EZ110/EY110*100</f>
        <v>100</v>
      </c>
      <c r="FB110" s="49">
        <f t="shared" ref="FB110:FC110" si="1354">FB111+FB112+FB113+FB114</f>
        <v>0</v>
      </c>
      <c r="FC110" s="49">
        <f t="shared" si="1354"/>
        <v>0</v>
      </c>
      <c r="FD110" s="48"/>
      <c r="FE110" s="49">
        <f t="shared" ref="FE110:FF110" si="1355">FE111+FE112+FE113+FE114</f>
        <v>0</v>
      </c>
      <c r="FF110" s="49">
        <f t="shared" si="1355"/>
        <v>0</v>
      </c>
      <c r="FG110" s="48"/>
      <c r="FH110" s="49">
        <f t="shared" ref="FH110:FI110" si="1356">FH111+FH112+FH113+FH114</f>
        <v>0</v>
      </c>
      <c r="FI110" s="49">
        <f t="shared" si="1356"/>
        <v>0</v>
      </c>
      <c r="FJ110" s="48"/>
      <c r="FK110" s="49"/>
      <c r="FL110" s="49"/>
      <c r="FM110" s="48"/>
      <c r="FN110" s="49">
        <f t="shared" ref="FN110:FO110" si="1357">FN111+FN112+FN113+FN114</f>
        <v>5000</v>
      </c>
      <c r="FO110" s="49">
        <f t="shared" si="1357"/>
        <v>0</v>
      </c>
      <c r="FP110" s="48"/>
      <c r="FQ110" s="49"/>
      <c r="FR110" s="49"/>
      <c r="FS110" s="48"/>
      <c r="FT110" s="49"/>
      <c r="FU110" s="49"/>
      <c r="FV110" s="48"/>
      <c r="FW110" s="49">
        <f t="shared" ref="FW110:FX110" si="1358">FW111+FW112+FW113+FW114</f>
        <v>158.6</v>
      </c>
      <c r="FX110" s="49">
        <f t="shared" si="1358"/>
        <v>0</v>
      </c>
      <c r="FY110" s="48">
        <f t="shared" ref="FY110:FY111" si="1359">FX110/FW110*100</f>
        <v>0</v>
      </c>
      <c r="FZ110" s="49"/>
      <c r="GA110" s="49"/>
      <c r="GB110" s="48"/>
      <c r="GC110" s="49"/>
      <c r="GD110" s="49"/>
      <c r="GE110" s="48"/>
      <c r="GF110" s="49"/>
      <c r="GG110" s="49"/>
      <c r="GH110" s="48"/>
      <c r="GI110" s="49"/>
      <c r="GJ110" s="49"/>
      <c r="GK110" s="48"/>
      <c r="GL110" s="49"/>
      <c r="GM110" s="49"/>
      <c r="GN110" s="48"/>
    </row>
    <row r="111" spans="1:196" ht="16.5" customHeight="1" x14ac:dyDescent="0.25">
      <c r="A111" s="25" t="s">
        <v>290</v>
      </c>
      <c r="B111" s="50">
        <f t="shared" si="887"/>
        <v>36387.373999999996</v>
      </c>
      <c r="C111" s="50">
        <f t="shared" si="888"/>
        <v>34187.816979999996</v>
      </c>
      <c r="D111" s="46">
        <f t="shared" si="34"/>
        <v>93.955164173155225</v>
      </c>
      <c r="E111" s="46"/>
      <c r="F111" s="46"/>
      <c r="G111" s="46"/>
      <c r="H111" s="46"/>
      <c r="I111" s="46"/>
      <c r="J111" s="42"/>
      <c r="K111" s="46">
        <v>750.9</v>
      </c>
      <c r="L111" s="46">
        <v>750.9</v>
      </c>
      <c r="M111" s="42">
        <f t="shared" si="216"/>
        <v>100</v>
      </c>
      <c r="N111" s="46">
        <v>659</v>
      </c>
      <c r="O111" s="46">
        <v>495.46699999999998</v>
      </c>
      <c r="P111" s="42">
        <f t="shared" si="953"/>
        <v>75.184673748103179</v>
      </c>
      <c r="Q111" s="204">
        <v>2357</v>
      </c>
      <c r="R111" s="204">
        <v>1790.8</v>
      </c>
      <c r="S111" s="42">
        <f t="shared" si="1308"/>
        <v>75.977938056851926</v>
      </c>
      <c r="T111" s="203">
        <v>300</v>
      </c>
      <c r="U111" s="203">
        <v>220</v>
      </c>
      <c r="V111" s="42">
        <f t="shared" si="1311"/>
        <v>73.333333333333329</v>
      </c>
      <c r="W111" s="203"/>
      <c r="X111" s="203"/>
      <c r="Y111" s="42"/>
      <c r="Z111" s="46"/>
      <c r="AA111" s="46"/>
      <c r="AB111" s="42"/>
      <c r="AC111" s="46"/>
      <c r="AD111" s="46"/>
      <c r="AE111" s="42"/>
      <c r="AF111" s="46"/>
      <c r="AG111" s="46"/>
      <c r="AH111" s="42"/>
      <c r="AI111" s="203">
        <v>1500</v>
      </c>
      <c r="AJ111" s="46">
        <v>1500</v>
      </c>
      <c r="AK111" s="42">
        <f t="shared" si="1317"/>
        <v>100</v>
      </c>
      <c r="AL111" s="203"/>
      <c r="AM111" s="46"/>
      <c r="AN111" s="42"/>
      <c r="AO111" s="203"/>
      <c r="AP111" s="46"/>
      <c r="AQ111" s="42"/>
      <c r="AR111" s="203"/>
      <c r="AS111" s="295"/>
      <c r="AT111" s="42"/>
      <c r="AU111" s="203"/>
      <c r="AV111" s="46"/>
      <c r="AW111" s="42"/>
      <c r="AX111" s="203">
        <v>150</v>
      </c>
      <c r="AY111" s="46">
        <v>150</v>
      </c>
      <c r="AZ111" s="203">
        <f t="shared" si="909"/>
        <v>100</v>
      </c>
      <c r="BA111" s="203"/>
      <c r="BB111" s="46"/>
      <c r="BC111" s="42"/>
      <c r="BD111" s="203"/>
      <c r="BE111" s="46"/>
      <c r="BF111" s="42"/>
      <c r="BG111" s="203"/>
      <c r="BH111" s="46"/>
      <c r="BI111" s="42"/>
      <c r="BJ111" s="203">
        <v>2937.8</v>
      </c>
      <c r="BK111" s="46">
        <v>2049.3599800000002</v>
      </c>
      <c r="BL111" s="42">
        <f t="shared" si="1324"/>
        <v>69.758321873510781</v>
      </c>
      <c r="BM111" s="203"/>
      <c r="BN111" s="46"/>
      <c r="BO111" s="42"/>
      <c r="BP111" s="203"/>
      <c r="BQ111" s="46"/>
      <c r="BR111" s="42"/>
      <c r="BS111" s="203"/>
      <c r="BT111" s="46"/>
      <c r="BU111" s="42"/>
      <c r="BV111" s="203"/>
      <c r="BW111" s="46"/>
      <c r="BX111" s="42"/>
      <c r="BY111" s="203"/>
      <c r="BZ111" s="46"/>
      <c r="CA111" s="42"/>
      <c r="CB111" s="203">
        <v>1422.5</v>
      </c>
      <c r="CC111" s="46">
        <v>1422.5</v>
      </c>
      <c r="CD111" s="42">
        <f t="shared" si="1326"/>
        <v>100</v>
      </c>
      <c r="CE111" s="203"/>
      <c r="CF111" s="46"/>
      <c r="CG111" s="42"/>
      <c r="CH111" s="203"/>
      <c r="CI111" s="46"/>
      <c r="CJ111" s="42"/>
      <c r="CK111" s="203">
        <v>24848.19</v>
      </c>
      <c r="CL111" s="46">
        <v>24848.19</v>
      </c>
      <c r="CM111" s="42">
        <f>CL111/CK111*100</f>
        <v>100</v>
      </c>
      <c r="CN111" s="203"/>
      <c r="CO111" s="46"/>
      <c r="CP111" s="42"/>
      <c r="CQ111" s="203"/>
      <c r="CR111" s="46"/>
      <c r="CS111" s="42"/>
      <c r="CT111" s="203"/>
      <c r="CU111" s="46"/>
      <c r="CV111" s="42"/>
      <c r="CW111" s="203"/>
      <c r="CX111" s="46"/>
      <c r="CY111" s="203"/>
      <c r="CZ111" s="203"/>
      <c r="DA111" s="46"/>
      <c r="DB111" s="42"/>
      <c r="DC111" s="203"/>
      <c r="DD111" s="46"/>
      <c r="DE111" s="42"/>
      <c r="DF111" s="203"/>
      <c r="DG111" s="46"/>
      <c r="DH111" s="42"/>
      <c r="DI111" s="203"/>
      <c r="DJ111" s="46"/>
      <c r="DK111" s="42"/>
      <c r="DL111" s="203"/>
      <c r="DM111" s="46"/>
      <c r="DN111" s="42"/>
      <c r="DO111" s="203"/>
      <c r="DP111" s="46"/>
      <c r="DQ111" s="42"/>
      <c r="DR111" s="203"/>
      <c r="DS111" s="46"/>
      <c r="DT111" s="42"/>
      <c r="DU111" s="203"/>
      <c r="DV111" s="46"/>
      <c r="DW111" s="42"/>
      <c r="DX111" s="203">
        <v>342.78399999999999</v>
      </c>
      <c r="DY111" s="46"/>
      <c r="DZ111" s="42"/>
      <c r="EA111" s="203"/>
      <c r="EB111" s="46"/>
      <c r="EC111" s="42"/>
      <c r="ED111" s="203">
        <v>860.6</v>
      </c>
      <c r="EE111" s="46">
        <v>860.6</v>
      </c>
      <c r="EF111" s="42">
        <f t="shared" si="1345"/>
        <v>100</v>
      </c>
      <c r="EG111" s="203"/>
      <c r="EH111" s="46"/>
      <c r="EI111" s="42"/>
      <c r="EJ111" s="203"/>
      <c r="EK111" s="46"/>
      <c r="EL111" s="42"/>
      <c r="EM111" s="203"/>
      <c r="EN111" s="46"/>
      <c r="EO111" s="42"/>
      <c r="EP111" s="203"/>
      <c r="EQ111" s="46"/>
      <c r="ER111" s="42"/>
      <c r="ES111" s="203"/>
      <c r="ET111" s="46"/>
      <c r="EU111" s="42"/>
      <c r="EV111" s="203"/>
      <c r="EW111" s="46"/>
      <c r="EX111" s="42"/>
      <c r="EY111" s="203">
        <v>100</v>
      </c>
      <c r="EZ111" s="46">
        <v>100</v>
      </c>
      <c r="FA111" s="42">
        <f t="shared" si="1353"/>
        <v>100</v>
      </c>
      <c r="FB111" s="203"/>
      <c r="FC111" s="46"/>
      <c r="FD111" s="42"/>
      <c r="FE111" s="203"/>
      <c r="FF111" s="46"/>
      <c r="FG111" s="42"/>
      <c r="FH111" s="203"/>
      <c r="FI111" s="46"/>
      <c r="FJ111" s="42"/>
      <c r="FK111" s="203"/>
      <c r="FL111" s="46"/>
      <c r="FM111" s="42"/>
      <c r="FN111" s="203"/>
      <c r="FO111" s="46"/>
      <c r="FP111" s="42"/>
      <c r="FQ111" s="203"/>
      <c r="FR111" s="46"/>
      <c r="FS111" s="42"/>
      <c r="FT111" s="203"/>
      <c r="FU111" s="46"/>
      <c r="FV111" s="42"/>
      <c r="FW111" s="203">
        <v>158.6</v>
      </c>
      <c r="FX111" s="46"/>
      <c r="FY111" s="42">
        <f t="shared" si="1359"/>
        <v>0</v>
      </c>
      <c r="FZ111" s="203"/>
      <c r="GA111" s="46"/>
      <c r="GB111" s="42"/>
      <c r="GC111" s="203"/>
      <c r="GD111" s="46"/>
      <c r="GE111" s="42"/>
      <c r="GF111" s="203"/>
      <c r="GG111" s="46"/>
      <c r="GH111" s="42"/>
      <c r="GI111" s="203"/>
      <c r="GJ111" s="46"/>
      <c r="GK111" s="42"/>
      <c r="GL111" s="203"/>
      <c r="GM111" s="46"/>
      <c r="GN111" s="42"/>
    </row>
    <row r="112" spans="1:196" ht="15.75" x14ac:dyDescent="0.25">
      <c r="A112" s="25" t="s">
        <v>289</v>
      </c>
      <c r="B112" s="50">
        <f t="shared" si="887"/>
        <v>0</v>
      </c>
      <c r="C112" s="50">
        <f t="shared" si="888"/>
        <v>0</v>
      </c>
      <c r="D112" s="46"/>
      <c r="E112" s="50"/>
      <c r="F112" s="50"/>
      <c r="G112" s="50"/>
      <c r="H112" s="144"/>
      <c r="I112" s="144"/>
      <c r="J112" s="144"/>
      <c r="K112" s="144"/>
      <c r="L112" s="144"/>
      <c r="M112" s="144"/>
      <c r="N112" s="144"/>
      <c r="O112" s="144"/>
      <c r="P112" s="42"/>
      <c r="Q112" s="141"/>
      <c r="R112" s="141"/>
      <c r="S112" s="42"/>
      <c r="T112" s="141"/>
      <c r="U112" s="141"/>
      <c r="V112" s="42"/>
      <c r="W112" s="141"/>
      <c r="X112" s="141"/>
      <c r="Y112" s="42"/>
      <c r="Z112" s="144"/>
      <c r="AA112" s="144"/>
      <c r="AB112" s="144"/>
      <c r="AC112" s="144"/>
      <c r="AD112" s="144"/>
      <c r="AE112" s="144"/>
      <c r="AF112" s="144"/>
      <c r="AG112" s="144"/>
      <c r="AH112" s="144"/>
      <c r="AI112" s="141"/>
      <c r="AJ112" s="141"/>
      <c r="AK112" s="42"/>
      <c r="AL112" s="141"/>
      <c r="AM112" s="141"/>
      <c r="AN112" s="42"/>
      <c r="AO112" s="141"/>
      <c r="AP112" s="141"/>
      <c r="AQ112" s="42"/>
      <c r="AR112" s="141"/>
      <c r="AS112" s="141"/>
      <c r="AT112" s="42"/>
      <c r="AU112" s="141"/>
      <c r="AV112" s="141"/>
      <c r="AW112" s="42"/>
      <c r="AX112" s="141"/>
      <c r="AY112" s="141"/>
      <c r="AZ112" s="203"/>
      <c r="BA112" s="141"/>
      <c r="BB112" s="141"/>
      <c r="BC112" s="42"/>
      <c r="BD112" s="141"/>
      <c r="BE112" s="141"/>
      <c r="BF112" s="42"/>
      <c r="BG112" s="141"/>
      <c r="BH112" s="141"/>
      <c r="BI112" s="42"/>
      <c r="BJ112" s="141"/>
      <c r="BK112" s="141"/>
      <c r="BL112" s="42"/>
      <c r="BM112" s="141"/>
      <c r="BN112" s="141"/>
      <c r="BO112" s="42"/>
      <c r="BP112" s="141"/>
      <c r="BQ112" s="141"/>
      <c r="BR112" s="42"/>
      <c r="BS112" s="141"/>
      <c r="BT112" s="141"/>
      <c r="BU112" s="42"/>
      <c r="BV112" s="141"/>
      <c r="BW112" s="141"/>
      <c r="BX112" s="42"/>
      <c r="BY112" s="141"/>
      <c r="BZ112" s="141"/>
      <c r="CA112" s="42"/>
      <c r="CB112" s="141"/>
      <c r="CC112" s="141"/>
      <c r="CD112" s="42"/>
      <c r="CE112" s="141"/>
      <c r="CF112" s="141"/>
      <c r="CG112" s="42"/>
      <c r="CH112" s="141"/>
      <c r="CI112" s="141"/>
      <c r="CJ112" s="42"/>
      <c r="CK112" s="141"/>
      <c r="CL112" s="141"/>
      <c r="CM112" s="42"/>
      <c r="CN112" s="141"/>
      <c r="CO112" s="141"/>
      <c r="CP112" s="42"/>
      <c r="CQ112" s="141"/>
      <c r="CR112" s="141"/>
      <c r="CS112" s="42"/>
      <c r="CT112" s="141"/>
      <c r="CU112" s="141"/>
      <c r="CV112" s="42"/>
      <c r="CW112" s="141"/>
      <c r="CX112" s="141"/>
      <c r="CY112" s="203"/>
      <c r="CZ112" s="141"/>
      <c r="DA112" s="141"/>
      <c r="DB112" s="42"/>
      <c r="DC112" s="141"/>
      <c r="DD112" s="141"/>
      <c r="DE112" s="42"/>
      <c r="DF112" s="141"/>
      <c r="DG112" s="141"/>
      <c r="DH112" s="42"/>
      <c r="DI112" s="141"/>
      <c r="DJ112" s="141"/>
      <c r="DK112" s="42"/>
      <c r="DL112" s="141"/>
      <c r="DM112" s="141"/>
      <c r="DN112" s="42"/>
      <c r="DO112" s="141"/>
      <c r="DP112" s="141"/>
      <c r="DQ112" s="42"/>
      <c r="DR112" s="141"/>
      <c r="DS112" s="141"/>
      <c r="DT112" s="42"/>
      <c r="DU112" s="141"/>
      <c r="DV112" s="141"/>
      <c r="DW112" s="42"/>
      <c r="DX112" s="141"/>
      <c r="DY112" s="141"/>
      <c r="DZ112" s="42"/>
      <c r="EA112" s="141"/>
      <c r="EB112" s="141"/>
      <c r="EC112" s="42"/>
      <c r="ED112" s="141"/>
      <c r="EE112" s="141"/>
      <c r="EF112" s="42"/>
      <c r="EG112" s="141"/>
      <c r="EH112" s="141"/>
      <c r="EI112" s="42"/>
      <c r="EJ112" s="141"/>
      <c r="EK112" s="141"/>
      <c r="EL112" s="42"/>
      <c r="EM112" s="141"/>
      <c r="EN112" s="141"/>
      <c r="EO112" s="42"/>
      <c r="EP112" s="141"/>
      <c r="EQ112" s="141"/>
      <c r="ER112" s="42"/>
      <c r="ES112" s="141"/>
      <c r="ET112" s="141"/>
      <c r="EU112" s="42"/>
      <c r="EV112" s="141"/>
      <c r="EW112" s="141"/>
      <c r="EX112" s="42"/>
      <c r="EY112" s="141"/>
      <c r="EZ112" s="141"/>
      <c r="FA112" s="42"/>
      <c r="FB112" s="141"/>
      <c r="FC112" s="141"/>
      <c r="FD112" s="42"/>
      <c r="FE112" s="141"/>
      <c r="FF112" s="141"/>
      <c r="FG112" s="42"/>
      <c r="FH112" s="141"/>
      <c r="FI112" s="141"/>
      <c r="FJ112" s="42"/>
      <c r="FK112" s="141"/>
      <c r="FL112" s="141"/>
      <c r="FM112" s="42"/>
      <c r="FN112" s="141"/>
      <c r="FO112" s="141"/>
      <c r="FP112" s="42"/>
      <c r="FQ112" s="141"/>
      <c r="FR112" s="141"/>
      <c r="FS112" s="42"/>
      <c r="FT112" s="141"/>
      <c r="FU112" s="141"/>
      <c r="FV112" s="42"/>
      <c r="FW112" s="141"/>
      <c r="FX112" s="141"/>
      <c r="FY112" s="42"/>
      <c r="FZ112" s="141"/>
      <c r="GA112" s="141"/>
      <c r="GB112" s="42"/>
      <c r="GC112" s="141"/>
      <c r="GD112" s="141"/>
      <c r="GE112" s="42"/>
      <c r="GF112" s="141"/>
      <c r="GG112" s="141"/>
      <c r="GH112" s="42"/>
      <c r="GI112" s="141"/>
      <c r="GJ112" s="141"/>
      <c r="GK112" s="42"/>
      <c r="GL112" s="141"/>
      <c r="GM112" s="141"/>
      <c r="GN112" s="42"/>
    </row>
    <row r="113" spans="1:196" ht="15.75" x14ac:dyDescent="0.25">
      <c r="A113" s="25" t="s">
        <v>288</v>
      </c>
      <c r="B113" s="50">
        <f t="shared" si="887"/>
        <v>5000</v>
      </c>
      <c r="C113" s="50">
        <f t="shared" si="888"/>
        <v>0</v>
      </c>
      <c r="D113" s="46"/>
      <c r="E113" s="50"/>
      <c r="F113" s="50"/>
      <c r="G113" s="50"/>
      <c r="H113" s="144"/>
      <c r="I113" s="144"/>
      <c r="J113" s="144"/>
      <c r="K113" s="144"/>
      <c r="L113" s="144"/>
      <c r="M113" s="144"/>
      <c r="N113" s="144"/>
      <c r="O113" s="144"/>
      <c r="P113" s="42"/>
      <c r="Q113" s="141"/>
      <c r="R113" s="141"/>
      <c r="S113" s="42"/>
      <c r="T113" s="141"/>
      <c r="U113" s="141"/>
      <c r="V113" s="42"/>
      <c r="W113" s="141"/>
      <c r="X113" s="141"/>
      <c r="Y113" s="42"/>
      <c r="Z113" s="144"/>
      <c r="AA113" s="144"/>
      <c r="AB113" s="144"/>
      <c r="AC113" s="144"/>
      <c r="AD113" s="144"/>
      <c r="AE113" s="144"/>
      <c r="AF113" s="144"/>
      <c r="AG113" s="144"/>
      <c r="AH113" s="144"/>
      <c r="AI113" s="141"/>
      <c r="AJ113" s="141"/>
      <c r="AK113" s="42"/>
      <c r="AL113" s="141"/>
      <c r="AM113" s="141"/>
      <c r="AN113" s="42"/>
      <c r="AO113" s="141"/>
      <c r="AP113" s="141"/>
      <c r="AQ113" s="42"/>
      <c r="AR113" s="141"/>
      <c r="AS113" s="141"/>
      <c r="AT113" s="42"/>
      <c r="AU113" s="141"/>
      <c r="AV113" s="141"/>
      <c r="AW113" s="42"/>
      <c r="AX113" s="141"/>
      <c r="AY113" s="141"/>
      <c r="AZ113" s="203"/>
      <c r="BA113" s="141"/>
      <c r="BB113" s="141"/>
      <c r="BC113" s="42"/>
      <c r="BD113" s="141"/>
      <c r="BE113" s="141"/>
      <c r="BF113" s="42"/>
      <c r="BG113" s="141"/>
      <c r="BH113" s="141"/>
      <c r="BI113" s="42"/>
      <c r="BJ113" s="141"/>
      <c r="BK113" s="141"/>
      <c r="BL113" s="42"/>
      <c r="BM113" s="141"/>
      <c r="BN113" s="141"/>
      <c r="BO113" s="42"/>
      <c r="BP113" s="141"/>
      <c r="BQ113" s="141"/>
      <c r="BR113" s="42"/>
      <c r="BS113" s="141"/>
      <c r="BT113" s="141"/>
      <c r="BU113" s="42"/>
      <c r="BV113" s="141"/>
      <c r="BW113" s="141"/>
      <c r="BX113" s="42"/>
      <c r="BY113" s="141"/>
      <c r="BZ113" s="141"/>
      <c r="CA113" s="42"/>
      <c r="CB113" s="141"/>
      <c r="CC113" s="141"/>
      <c r="CD113" s="42"/>
      <c r="CE113" s="141"/>
      <c r="CF113" s="141"/>
      <c r="CG113" s="42"/>
      <c r="CH113" s="141"/>
      <c r="CI113" s="141"/>
      <c r="CJ113" s="42"/>
      <c r="CK113" s="141"/>
      <c r="CL113" s="141"/>
      <c r="CM113" s="42"/>
      <c r="CN113" s="141"/>
      <c r="CO113" s="141"/>
      <c r="CP113" s="42"/>
      <c r="CQ113" s="141"/>
      <c r="CR113" s="141"/>
      <c r="CS113" s="42"/>
      <c r="CT113" s="141"/>
      <c r="CU113" s="141"/>
      <c r="CV113" s="42"/>
      <c r="CW113" s="141"/>
      <c r="CX113" s="141"/>
      <c r="CY113" s="203"/>
      <c r="CZ113" s="141"/>
      <c r="DA113" s="141"/>
      <c r="DB113" s="42"/>
      <c r="DC113" s="141"/>
      <c r="DD113" s="141"/>
      <c r="DE113" s="42"/>
      <c r="DF113" s="141"/>
      <c r="DG113" s="141"/>
      <c r="DH113" s="42"/>
      <c r="DI113" s="141"/>
      <c r="DJ113" s="141"/>
      <c r="DK113" s="42"/>
      <c r="DL113" s="141"/>
      <c r="DM113" s="141"/>
      <c r="DN113" s="42"/>
      <c r="DO113" s="141"/>
      <c r="DP113" s="141"/>
      <c r="DQ113" s="42"/>
      <c r="DR113" s="141"/>
      <c r="DS113" s="141"/>
      <c r="DT113" s="42"/>
      <c r="DU113" s="141"/>
      <c r="DV113" s="141"/>
      <c r="DW113" s="42"/>
      <c r="DX113" s="141"/>
      <c r="DY113" s="141"/>
      <c r="DZ113" s="42"/>
      <c r="EA113" s="141"/>
      <c r="EB113" s="141"/>
      <c r="EC113" s="42"/>
      <c r="ED113" s="141"/>
      <c r="EE113" s="141"/>
      <c r="EF113" s="42"/>
      <c r="EG113" s="141"/>
      <c r="EH113" s="141"/>
      <c r="EI113" s="42"/>
      <c r="EJ113" s="141"/>
      <c r="EK113" s="141"/>
      <c r="EL113" s="42"/>
      <c r="EM113" s="141"/>
      <c r="EN113" s="141"/>
      <c r="EO113" s="42"/>
      <c r="EP113" s="141"/>
      <c r="EQ113" s="141"/>
      <c r="ER113" s="42"/>
      <c r="ES113" s="141"/>
      <c r="ET113" s="141"/>
      <c r="EU113" s="42"/>
      <c r="EV113" s="141"/>
      <c r="EW113" s="141"/>
      <c r="EX113" s="42"/>
      <c r="EY113" s="141"/>
      <c r="EZ113" s="141"/>
      <c r="FA113" s="42"/>
      <c r="FB113" s="141"/>
      <c r="FC113" s="141"/>
      <c r="FD113" s="42"/>
      <c r="FE113" s="141"/>
      <c r="FF113" s="141"/>
      <c r="FG113" s="42"/>
      <c r="FH113" s="141"/>
      <c r="FI113" s="141"/>
      <c r="FJ113" s="42"/>
      <c r="FK113" s="141"/>
      <c r="FL113" s="141"/>
      <c r="FM113" s="42"/>
      <c r="FN113" s="203">
        <v>5000</v>
      </c>
      <c r="FO113" s="141"/>
      <c r="FP113" s="42"/>
      <c r="FQ113" s="203"/>
      <c r="FR113" s="141"/>
      <c r="FS113" s="42"/>
      <c r="FT113" s="203"/>
      <c r="FU113" s="141"/>
      <c r="FV113" s="42"/>
      <c r="FW113" s="141"/>
      <c r="FX113" s="141"/>
      <c r="FY113" s="42"/>
      <c r="FZ113" s="141"/>
      <c r="GA113" s="141"/>
      <c r="GB113" s="42"/>
      <c r="GC113" s="141"/>
      <c r="GD113" s="141"/>
      <c r="GE113" s="42"/>
      <c r="GF113" s="141"/>
      <c r="GG113" s="141"/>
      <c r="GH113" s="42"/>
      <c r="GI113" s="141"/>
      <c r="GJ113" s="141"/>
      <c r="GK113" s="42"/>
      <c r="GL113" s="141"/>
      <c r="GM113" s="141"/>
      <c r="GN113" s="42"/>
    </row>
    <row r="114" spans="1:196" ht="15.75" x14ac:dyDescent="0.25">
      <c r="A114" s="25" t="s">
        <v>287</v>
      </c>
      <c r="B114" s="50">
        <f t="shared" si="887"/>
        <v>0</v>
      </c>
      <c r="C114" s="50">
        <f t="shared" si="888"/>
        <v>0</v>
      </c>
      <c r="D114" s="50"/>
      <c r="E114" s="50"/>
      <c r="F114" s="50"/>
      <c r="G114" s="50"/>
      <c r="H114" s="144"/>
      <c r="I114" s="144"/>
      <c r="J114" s="144"/>
      <c r="K114" s="144"/>
      <c r="L114" s="144"/>
      <c r="M114" s="144"/>
      <c r="N114" s="144"/>
      <c r="O114" s="144"/>
      <c r="P114" s="42"/>
      <c r="Q114" s="141"/>
      <c r="R114" s="141"/>
      <c r="S114" s="42"/>
      <c r="T114" s="141"/>
      <c r="U114" s="141"/>
      <c r="V114" s="42"/>
      <c r="W114" s="141"/>
      <c r="X114" s="141"/>
      <c r="Y114" s="42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1"/>
      <c r="AJ114" s="141"/>
      <c r="AK114" s="42"/>
      <c r="AL114" s="141"/>
      <c r="AM114" s="141"/>
      <c r="AN114" s="42"/>
      <c r="AO114" s="141"/>
      <c r="AP114" s="141"/>
      <c r="AQ114" s="42"/>
      <c r="AR114" s="141"/>
      <c r="AS114" s="141"/>
      <c r="AT114" s="42"/>
      <c r="AU114" s="141"/>
      <c r="AV114" s="141"/>
      <c r="AW114" s="42"/>
      <c r="AX114" s="141"/>
      <c r="AY114" s="141"/>
      <c r="AZ114" s="203"/>
      <c r="BA114" s="141"/>
      <c r="BB114" s="141"/>
      <c r="BC114" s="42"/>
      <c r="BD114" s="141"/>
      <c r="BE114" s="141"/>
      <c r="BF114" s="42"/>
      <c r="BG114" s="141"/>
      <c r="BH114" s="141"/>
      <c r="BI114" s="42"/>
      <c r="BJ114" s="141"/>
      <c r="BK114" s="141"/>
      <c r="BL114" s="42"/>
      <c r="BM114" s="141"/>
      <c r="BN114" s="141"/>
      <c r="BO114" s="42"/>
      <c r="BP114" s="141"/>
      <c r="BQ114" s="141"/>
      <c r="BR114" s="42"/>
      <c r="BS114" s="141"/>
      <c r="BT114" s="141"/>
      <c r="BU114" s="42"/>
      <c r="BV114" s="141"/>
      <c r="BW114" s="141"/>
      <c r="BX114" s="42"/>
      <c r="BY114" s="141"/>
      <c r="BZ114" s="141"/>
      <c r="CA114" s="42"/>
      <c r="CB114" s="141"/>
      <c r="CC114" s="141"/>
      <c r="CD114" s="42"/>
      <c r="CE114" s="141"/>
      <c r="CF114" s="141"/>
      <c r="CG114" s="42"/>
      <c r="CH114" s="141"/>
      <c r="CI114" s="141"/>
      <c r="CJ114" s="42"/>
      <c r="CK114" s="141"/>
      <c r="CL114" s="141"/>
      <c r="CM114" s="42"/>
      <c r="CN114" s="141"/>
      <c r="CO114" s="141"/>
      <c r="CP114" s="42"/>
      <c r="CQ114" s="141"/>
      <c r="CR114" s="141"/>
      <c r="CS114" s="42"/>
      <c r="CT114" s="141"/>
      <c r="CU114" s="141"/>
      <c r="CV114" s="42"/>
      <c r="CW114" s="141"/>
      <c r="CX114" s="141"/>
      <c r="CY114" s="203"/>
      <c r="CZ114" s="141"/>
      <c r="DA114" s="141"/>
      <c r="DB114" s="42"/>
      <c r="DC114" s="141"/>
      <c r="DD114" s="141"/>
      <c r="DE114" s="42"/>
      <c r="DF114" s="141"/>
      <c r="DG114" s="141"/>
      <c r="DH114" s="42"/>
      <c r="DI114" s="141"/>
      <c r="DJ114" s="141"/>
      <c r="DK114" s="42"/>
      <c r="DL114" s="141"/>
      <c r="DM114" s="141"/>
      <c r="DN114" s="42"/>
      <c r="DO114" s="141"/>
      <c r="DP114" s="141"/>
      <c r="DQ114" s="42"/>
      <c r="DR114" s="141"/>
      <c r="DS114" s="141"/>
      <c r="DT114" s="42"/>
      <c r="DU114" s="141"/>
      <c r="DV114" s="141"/>
      <c r="DW114" s="42"/>
      <c r="DX114" s="141"/>
      <c r="DY114" s="141"/>
      <c r="DZ114" s="42"/>
      <c r="EA114" s="141"/>
      <c r="EB114" s="141"/>
      <c r="EC114" s="42"/>
      <c r="ED114" s="141"/>
      <c r="EE114" s="141"/>
      <c r="EF114" s="42"/>
      <c r="EG114" s="141"/>
      <c r="EH114" s="141"/>
      <c r="EI114" s="42"/>
      <c r="EJ114" s="141"/>
      <c r="EK114" s="141"/>
      <c r="EL114" s="42"/>
      <c r="EM114" s="141"/>
      <c r="EN114" s="141"/>
      <c r="EO114" s="42"/>
      <c r="EP114" s="141"/>
      <c r="EQ114" s="141"/>
      <c r="ER114" s="42"/>
      <c r="ES114" s="141"/>
      <c r="ET114" s="141"/>
      <c r="EU114" s="42"/>
      <c r="EV114" s="141"/>
      <c r="EW114" s="141"/>
      <c r="EX114" s="42"/>
      <c r="EY114" s="141"/>
      <c r="EZ114" s="141"/>
      <c r="FA114" s="42"/>
      <c r="FB114" s="141"/>
      <c r="FC114" s="141"/>
      <c r="FD114" s="42"/>
      <c r="FE114" s="141"/>
      <c r="FF114" s="141"/>
      <c r="FG114" s="42"/>
      <c r="FH114" s="141"/>
      <c r="FI114" s="141"/>
      <c r="FJ114" s="42"/>
      <c r="FK114" s="141"/>
      <c r="FL114" s="141"/>
      <c r="FM114" s="42"/>
      <c r="FN114" s="141"/>
      <c r="FO114" s="141"/>
      <c r="FP114" s="42"/>
      <c r="FQ114" s="141"/>
      <c r="FR114" s="141"/>
      <c r="FS114" s="42"/>
      <c r="FT114" s="141"/>
      <c r="FU114" s="141"/>
      <c r="FV114" s="42"/>
      <c r="FW114" s="141"/>
      <c r="FX114" s="141"/>
      <c r="FY114" s="42"/>
      <c r="FZ114" s="141"/>
      <c r="GA114" s="141"/>
      <c r="GB114" s="42"/>
      <c r="GC114" s="141"/>
      <c r="GD114" s="141"/>
      <c r="GE114" s="42"/>
      <c r="GF114" s="141"/>
      <c r="GG114" s="141"/>
      <c r="GH114" s="42"/>
      <c r="GI114" s="141"/>
      <c r="GJ114" s="141"/>
      <c r="GK114" s="42"/>
      <c r="GL114" s="141"/>
      <c r="GM114" s="141"/>
      <c r="GN114" s="42"/>
    </row>
    <row r="115" spans="1:196" s="52" customFormat="1" ht="31.5" x14ac:dyDescent="0.25">
      <c r="A115" s="195" t="s">
        <v>325</v>
      </c>
      <c r="B115" s="134">
        <f t="shared" si="887"/>
        <v>18736.483999999997</v>
      </c>
      <c r="C115" s="134">
        <f t="shared" si="888"/>
        <v>10494.50657</v>
      </c>
      <c r="D115" s="49">
        <f t="shared" ref="D115" si="1360">C115/B115*100</f>
        <v>56.011077478570691</v>
      </c>
      <c r="E115" s="49">
        <f t="shared" ref="E115:AD115" si="1361">E116+E117+E118+E119+E120+E121+E122+E123+E124+E125+E126+E127+E128</f>
        <v>0</v>
      </c>
      <c r="F115" s="49">
        <f t="shared" ref="F115" si="1362">F116+F117+F118+F119+F120+F121+F122+F123+F124+F125+F126+F127+F128</f>
        <v>0</v>
      </c>
      <c r="G115" s="49"/>
      <c r="H115" s="49">
        <f t="shared" si="1361"/>
        <v>0</v>
      </c>
      <c r="I115" s="49">
        <f t="shared" si="1361"/>
        <v>0</v>
      </c>
      <c r="J115" s="49">
        <f t="shared" si="1361"/>
        <v>0</v>
      </c>
      <c r="K115" s="49">
        <f t="shared" si="1361"/>
        <v>750.9</v>
      </c>
      <c r="L115" s="49">
        <f t="shared" ref="L115" si="1363">L116+L117+L118+L119+L120+L121+L122+L123+L124+L125+L126+L127+L128</f>
        <v>750.9</v>
      </c>
      <c r="M115" s="48">
        <f t="shared" si="216"/>
        <v>100</v>
      </c>
      <c r="N115" s="49">
        <f t="shared" si="1361"/>
        <v>560</v>
      </c>
      <c r="O115" s="49">
        <f t="shared" si="1361"/>
        <v>476.15004999999996</v>
      </c>
      <c r="P115" s="48">
        <f t="shared" si="953"/>
        <v>85.026794642857141</v>
      </c>
      <c r="Q115" s="49">
        <f t="shared" ref="Q115:R115" si="1364">Q116+Q117+Q118+Q119+Q120+Q121+Q122+Q123+Q124+Q125+Q126+Q127+Q128</f>
        <v>1738</v>
      </c>
      <c r="R115" s="49">
        <f t="shared" si="1364"/>
        <v>1349.4</v>
      </c>
      <c r="S115" s="48">
        <f t="shared" ref="S115:S116" si="1365">R115/Q115*100</f>
        <v>77.640966628308405</v>
      </c>
      <c r="T115" s="49">
        <f t="shared" ref="T115" si="1366">T116+T117+T118+T119+T120+T121+T122+T123+T124+T125+T126+T127+T128</f>
        <v>0</v>
      </c>
      <c r="U115" s="49">
        <f t="shared" ref="U115" si="1367">U116+U117+U118+U119+U120+U121+U122+U123+U124+U125+U126+U127+U128</f>
        <v>0</v>
      </c>
      <c r="V115" s="48"/>
      <c r="W115" s="49">
        <f t="shared" ref="W115" si="1368">W116+W117+W118+W119+W120+W121+W122+W123+W124+W125+W126+W127+W128</f>
        <v>0</v>
      </c>
      <c r="X115" s="49">
        <f t="shared" ref="X115" si="1369">X116+X117+X118+X119+X120+X121+X122+X123+X124+X125+X126+X127+X128</f>
        <v>0</v>
      </c>
      <c r="Y115" s="48"/>
      <c r="Z115" s="49">
        <f t="shared" si="1361"/>
        <v>0</v>
      </c>
      <c r="AA115" s="49">
        <f t="shared" ref="AA115" si="1370">AA116+AA117+AA118+AA119+AA120+AA121+AA122+AA123+AA124+AA125+AA126+AA127+AA128</f>
        <v>0</v>
      </c>
      <c r="AB115" s="49">
        <f t="shared" si="1361"/>
        <v>0</v>
      </c>
      <c r="AC115" s="49">
        <f t="shared" si="1361"/>
        <v>0</v>
      </c>
      <c r="AD115" s="49">
        <f t="shared" si="1361"/>
        <v>0</v>
      </c>
      <c r="AE115" s="49">
        <f t="shared" ref="AE115:AG115" si="1371">AE116+AE117+AE118+AE119+AE120+AE121+AE122+AE123+AE124+AE125+AE126+AE127+AE128</f>
        <v>0</v>
      </c>
      <c r="AF115" s="49">
        <f t="shared" si="1371"/>
        <v>0</v>
      </c>
      <c r="AG115" s="49">
        <f t="shared" si="1371"/>
        <v>0</v>
      </c>
      <c r="AH115" s="48"/>
      <c r="AI115" s="49">
        <f t="shared" ref="AI115:AJ115" si="1372">AI116+AI117+AI118+AI119+AI120+AI121+AI122+AI123+AI124+AI125+AI126+AI127+AI128</f>
        <v>2500</v>
      </c>
      <c r="AJ115" s="49">
        <f t="shared" si="1372"/>
        <v>2500</v>
      </c>
      <c r="AK115" s="48">
        <f t="shared" ref="AK115:AK116" si="1373">AJ115/AI115*100</f>
        <v>100</v>
      </c>
      <c r="AL115" s="49">
        <f t="shared" ref="AL115:AM115" si="1374">AL116+AL117+AL118+AL119+AL120+AL121+AL122+AL123+AL124+AL125+AL126+AL127+AL128</f>
        <v>0</v>
      </c>
      <c r="AM115" s="49">
        <f t="shared" si="1374"/>
        <v>0</v>
      </c>
      <c r="AN115" s="48"/>
      <c r="AO115" s="49">
        <f t="shared" ref="AO115:AP115" si="1375">AO116+AO117+AO118+AO119+AO120+AO121+AO122+AO123+AO124+AO125+AO126+AO127+AO128</f>
        <v>0</v>
      </c>
      <c r="AP115" s="49">
        <f t="shared" si="1375"/>
        <v>0</v>
      </c>
      <c r="AQ115" s="48"/>
      <c r="AR115" s="49">
        <f t="shared" ref="AR115:AS115" si="1376">AR116+AR117+AR118+AR119+AR120+AR121+AR122+AR123+AR124+AR125+AR126+AR127+AR128</f>
        <v>0</v>
      </c>
      <c r="AS115" s="49">
        <f t="shared" si="1376"/>
        <v>0</v>
      </c>
      <c r="AT115" s="48"/>
      <c r="AU115" s="49">
        <f t="shared" ref="AU115:AV115" si="1377">AU116+AU117+AU118+AU119+AU120+AU121+AU122+AU123+AU124+AU125+AU126+AU127+AU128</f>
        <v>0</v>
      </c>
      <c r="AV115" s="49">
        <f t="shared" si="1377"/>
        <v>0</v>
      </c>
      <c r="AW115" s="48"/>
      <c r="AX115" s="49">
        <f t="shared" ref="AX115:AY115" si="1378">AX116+AX117+AX118+AX119+AX120+AX121+AX122+AX123+AX124+AX125+AX126+AX127+AX128</f>
        <v>100</v>
      </c>
      <c r="AY115" s="49">
        <f t="shared" si="1378"/>
        <v>100</v>
      </c>
      <c r="AZ115" s="293">
        <f t="shared" si="909"/>
        <v>100</v>
      </c>
      <c r="BA115" s="49"/>
      <c r="BB115" s="49"/>
      <c r="BC115" s="48"/>
      <c r="BD115" s="49"/>
      <c r="BE115" s="49"/>
      <c r="BF115" s="48"/>
      <c r="BG115" s="49"/>
      <c r="BH115" s="49"/>
      <c r="BI115" s="48"/>
      <c r="BJ115" s="49">
        <f t="shared" ref="BJ115:BK115" si="1379">BJ116+BJ117+BJ118+BJ119+BJ120+BJ121+BJ122+BJ123+BJ124+BJ125+BJ126+BJ127+BJ128</f>
        <v>2299.1</v>
      </c>
      <c r="BK115" s="49">
        <f t="shared" si="1379"/>
        <v>1726.7821200000001</v>
      </c>
      <c r="BL115" s="48">
        <f t="shared" ref="BL115:BL116" si="1380">BK115/BJ115*100</f>
        <v>75.106873124266031</v>
      </c>
      <c r="BM115" s="49"/>
      <c r="BN115" s="49"/>
      <c r="BO115" s="48"/>
      <c r="BP115" s="49">
        <f t="shared" ref="BP115:BQ115" si="1381">BP116+BP117+BP118+BP119+BP120+BP121+BP122+BP123+BP124+BP125+BP126+BP127+BP128</f>
        <v>0</v>
      </c>
      <c r="BQ115" s="49">
        <f t="shared" si="1381"/>
        <v>0</v>
      </c>
      <c r="BR115" s="48"/>
      <c r="BS115" s="49">
        <f t="shared" ref="BS115:BT115" si="1382">BS116+BS117+BS118+BS119+BS120+BS121+BS122+BS123+BS124+BS125+BS126+BS127+BS128</f>
        <v>0</v>
      </c>
      <c r="BT115" s="49">
        <f t="shared" si="1382"/>
        <v>0</v>
      </c>
      <c r="BU115" s="48"/>
      <c r="BV115" s="49">
        <f t="shared" ref="BV115:BW115" si="1383">BV116+BV117+BV118+BV119+BV120+BV121+BV122+BV123+BV124+BV125+BV126+BV127+BV128</f>
        <v>0</v>
      </c>
      <c r="BW115" s="49">
        <f t="shared" si="1383"/>
        <v>0</v>
      </c>
      <c r="BX115" s="48"/>
      <c r="BY115" s="49">
        <f t="shared" ref="BY115:BZ115" si="1384">BY116+BY117+BY118+BY119+BY120+BY121+BY122+BY123+BY124+BY125+BY126+BY127+BY128</f>
        <v>0</v>
      </c>
      <c r="BZ115" s="49">
        <f t="shared" si="1384"/>
        <v>0</v>
      </c>
      <c r="CA115" s="48"/>
      <c r="CB115" s="49">
        <f t="shared" ref="CB115:CC115" si="1385">CB116+CB117+CB118+CB119+CB120+CB121+CB122+CB123+CB124+CB125+CB126+CB127+CB128</f>
        <v>3697.5</v>
      </c>
      <c r="CC115" s="49">
        <f t="shared" si="1385"/>
        <v>1939.8743999999999</v>
      </c>
      <c r="CD115" s="48">
        <f t="shared" ref="CD115:CD116" si="1386">CC115/CB115*100</f>
        <v>52.464486815415825</v>
      </c>
      <c r="CE115" s="49">
        <f t="shared" ref="CE115:CF115" si="1387">CE116+CE117+CE118+CE119+CE120+CE121+CE122+CE123+CE124+CE125+CE126+CE127+CE128</f>
        <v>0</v>
      </c>
      <c r="CF115" s="49">
        <f t="shared" si="1387"/>
        <v>0</v>
      </c>
      <c r="CG115" s="48"/>
      <c r="CH115" s="49">
        <f t="shared" ref="CH115:CI115" si="1388">CH116+CH117+CH118+CH119+CH120+CH121+CH122+CH123+CH124+CH125+CH126+CH127+CH128</f>
        <v>0</v>
      </c>
      <c r="CI115" s="49">
        <f t="shared" si="1388"/>
        <v>0</v>
      </c>
      <c r="CJ115" s="48"/>
      <c r="CK115" s="49">
        <f t="shared" ref="CK115:CL115" si="1389">CK116+CK117+CK118+CK119+CK120+CK121+CK122+CK123+CK124+CK125+CK126+CK127+CK128</f>
        <v>0</v>
      </c>
      <c r="CL115" s="49">
        <f t="shared" si="1389"/>
        <v>0</v>
      </c>
      <c r="CM115" s="48"/>
      <c r="CN115" s="49">
        <f t="shared" ref="CN115:CO115" si="1390">CN116+CN117+CN118+CN119+CN120+CN121+CN122+CN123+CN124+CN125+CN126+CN127+CN128</f>
        <v>0</v>
      </c>
      <c r="CO115" s="49">
        <f t="shared" si="1390"/>
        <v>0</v>
      </c>
      <c r="CP115" s="48"/>
      <c r="CQ115" s="49">
        <f t="shared" ref="CQ115:CR115" si="1391">CQ116+CQ117+CQ118+CQ119+CQ120+CQ121+CQ122+CQ123+CQ124+CQ125+CQ126+CQ127+CQ128</f>
        <v>0</v>
      </c>
      <c r="CR115" s="49">
        <f t="shared" si="1391"/>
        <v>0</v>
      </c>
      <c r="CS115" s="48"/>
      <c r="CT115" s="49"/>
      <c r="CU115" s="49"/>
      <c r="CV115" s="48"/>
      <c r="CW115" s="49">
        <f t="shared" ref="CW115:CX115" si="1392">CW116+CW117+CW118+CW119+CW120+CW121+CW122+CW123+CW124+CW125+CW126+CW127+CW128</f>
        <v>0</v>
      </c>
      <c r="CX115" s="49">
        <f t="shared" si="1392"/>
        <v>0</v>
      </c>
      <c r="CY115" s="293"/>
      <c r="CZ115" s="49">
        <f t="shared" ref="CZ115:DA115" si="1393">CZ116+CZ117+CZ118+CZ119+CZ120+CZ121+CZ122+CZ123+CZ124+CZ125+CZ126+CZ127+CZ128</f>
        <v>0</v>
      </c>
      <c r="DA115" s="49">
        <f t="shared" si="1393"/>
        <v>0</v>
      </c>
      <c r="DB115" s="48"/>
      <c r="DC115" s="49">
        <f t="shared" ref="DC115:DD115" si="1394">DC116+DC117+DC118+DC119+DC120+DC121+DC122+DC123+DC124+DC125+DC126+DC127+DC128</f>
        <v>0</v>
      </c>
      <c r="DD115" s="49">
        <f t="shared" si="1394"/>
        <v>0</v>
      </c>
      <c r="DE115" s="48"/>
      <c r="DF115" s="49">
        <f t="shared" ref="DF115:DG115" si="1395">DF116+DF117+DF118+DF119+DF120+DF121+DF122+DF123+DF124+DF125+DF126+DF127+DF128</f>
        <v>0</v>
      </c>
      <c r="DG115" s="49">
        <f t="shared" si="1395"/>
        <v>0</v>
      </c>
      <c r="DH115" s="48"/>
      <c r="DI115" s="49">
        <f t="shared" ref="DI115:DJ115" si="1396">DI116+DI117+DI118+DI119+DI120+DI121+DI122+DI123+DI124+DI125+DI126+DI127+DI128</f>
        <v>0</v>
      </c>
      <c r="DJ115" s="49">
        <f t="shared" si="1396"/>
        <v>0</v>
      </c>
      <c r="DK115" s="48"/>
      <c r="DL115" s="49">
        <f t="shared" ref="DL115:DM115" si="1397">DL116+DL117+DL118+DL119+DL120+DL121+DL122+DL123+DL124+DL125+DL126+DL127+DL128</f>
        <v>0</v>
      </c>
      <c r="DM115" s="49">
        <f t="shared" si="1397"/>
        <v>0</v>
      </c>
      <c r="DN115" s="48"/>
      <c r="DO115" s="49">
        <f t="shared" ref="DO115:DP115" si="1398">DO116+DO117+DO118+DO119+DO120+DO121+DO122+DO123+DO124+DO125+DO126+DO127+DO128</f>
        <v>0</v>
      </c>
      <c r="DP115" s="49">
        <f t="shared" si="1398"/>
        <v>0</v>
      </c>
      <c r="DQ115" s="48"/>
      <c r="DR115" s="49">
        <f t="shared" ref="DR115:DS115" si="1399">DR116+DR117+DR118+DR119+DR120+DR121+DR122+DR123+DR124+DR125+DR126+DR127+DR128</f>
        <v>0</v>
      </c>
      <c r="DS115" s="49">
        <f t="shared" si="1399"/>
        <v>0</v>
      </c>
      <c r="DT115" s="48"/>
      <c r="DU115" s="49">
        <f t="shared" ref="DU115:DV115" si="1400">DU116+DU117+DU118+DU119+DU120+DU121+DU122+DU123+DU124+DU125+DU126+DU127+DU128</f>
        <v>0</v>
      </c>
      <c r="DV115" s="49">
        <f t="shared" si="1400"/>
        <v>0</v>
      </c>
      <c r="DW115" s="48"/>
      <c r="DX115" s="49">
        <f t="shared" ref="DX115:DY115" si="1401">DX116+DX117+DX118+DX119+DX120+DX121+DX122+DX123+DX124+DX125+DX126+DX127+DX128</f>
        <v>280.98399999999998</v>
      </c>
      <c r="DY115" s="49">
        <f t="shared" si="1401"/>
        <v>0</v>
      </c>
      <c r="DZ115" s="48"/>
      <c r="EA115" s="49">
        <f t="shared" ref="EA115:EB115" si="1402">EA116+EA117+EA118+EA119+EA120+EA121+EA122+EA123+EA124+EA125+EA126+EA127+EA128</f>
        <v>0</v>
      </c>
      <c r="EB115" s="49">
        <f t="shared" si="1402"/>
        <v>0</v>
      </c>
      <c r="EC115" s="48"/>
      <c r="ED115" s="49">
        <f t="shared" ref="ED115:EE115" si="1403">ED116+ED117+ED118+ED119+ED120+ED121+ED122+ED123+ED124+ED125+ED126+ED127+ED128</f>
        <v>1321.4</v>
      </c>
      <c r="EE115" s="49">
        <f t="shared" si="1403"/>
        <v>1321.4</v>
      </c>
      <c r="EF115" s="48">
        <f>EE115/ED115*100</f>
        <v>100</v>
      </c>
      <c r="EG115" s="49">
        <f t="shared" ref="EG115:EH115" si="1404">EG116+EG117+EG118+EG119+EG120+EG121+EG122+EG123+EG124+EG125+EG126+EG127+EG128</f>
        <v>230</v>
      </c>
      <c r="EH115" s="49">
        <f t="shared" si="1404"/>
        <v>230</v>
      </c>
      <c r="EI115" s="48">
        <f t="shared" ref="EI115:EI116" si="1405">EH115/EG115*100</f>
        <v>100</v>
      </c>
      <c r="EJ115" s="49">
        <f t="shared" ref="EJ115:EK115" si="1406">EJ116+EJ117+EJ118+EJ119+EJ120+EJ121+EJ122+EJ123+EJ124+EJ125+EJ126+EJ127+EJ128</f>
        <v>100</v>
      </c>
      <c r="EK115" s="49">
        <f t="shared" si="1406"/>
        <v>100</v>
      </c>
      <c r="EL115" s="48">
        <f t="shared" ref="EL115:EL116" si="1407">EK115/EJ115*100</f>
        <v>100</v>
      </c>
      <c r="EM115" s="49">
        <f t="shared" ref="EM115:EN115" si="1408">EM116+EM117+EM118+EM119+EM120+EM121+EM122+EM123+EM124+EM125+EM126+EM127+EM128</f>
        <v>0</v>
      </c>
      <c r="EN115" s="49">
        <f t="shared" si="1408"/>
        <v>0</v>
      </c>
      <c r="EO115" s="48"/>
      <c r="EP115" s="49">
        <f t="shared" ref="EP115:EQ115" si="1409">EP116+EP117+EP118+EP119+EP120+EP121+EP122+EP123+EP124+EP125+EP126+EP127+EP128</f>
        <v>0</v>
      </c>
      <c r="EQ115" s="49">
        <f t="shared" si="1409"/>
        <v>0</v>
      </c>
      <c r="ER115" s="48"/>
      <c r="ES115" s="49">
        <f t="shared" ref="ES115:ET115" si="1410">ES116+ES117+ES118+ES119+ES120+ES121+ES122+ES123+ES124+ES125+ES126+ES127+ES128</f>
        <v>0</v>
      </c>
      <c r="ET115" s="49">
        <f t="shared" si="1410"/>
        <v>0</v>
      </c>
      <c r="EU115" s="48"/>
      <c r="EV115" s="49">
        <f t="shared" ref="EV115:EW115" si="1411">EV116+EV117+EV118+EV119+EV120+EV121+EV122+EV123+EV124+EV125+EV126+EV127+EV128</f>
        <v>0</v>
      </c>
      <c r="EW115" s="49">
        <f t="shared" si="1411"/>
        <v>0</v>
      </c>
      <c r="EX115" s="48"/>
      <c r="EY115" s="49">
        <f t="shared" ref="EY115:EZ115" si="1412">EY116+EY117+EY118+EY119+EY120+EY121+EY122+EY123+EY124+EY125+EY126+EY127+EY128</f>
        <v>0</v>
      </c>
      <c r="EZ115" s="49">
        <f t="shared" si="1412"/>
        <v>0</v>
      </c>
      <c r="FA115" s="48"/>
      <c r="FB115" s="49">
        <f t="shared" ref="FB115:FC115" si="1413">FB116+FB117+FB118+FB119+FB120+FB121+FB122+FB123+FB124+FB125+FB126+FB127+FB128</f>
        <v>0</v>
      </c>
      <c r="FC115" s="49">
        <f t="shared" si="1413"/>
        <v>0</v>
      </c>
      <c r="FD115" s="48"/>
      <c r="FE115" s="49">
        <f t="shared" ref="FE115:FF115" si="1414">FE116+FE117+FE118+FE119+FE120+FE121+FE122+FE123+FE124+FE125+FE126+FE127+FE128</f>
        <v>0</v>
      </c>
      <c r="FF115" s="49">
        <f t="shared" si="1414"/>
        <v>0</v>
      </c>
      <c r="FG115" s="48"/>
      <c r="FH115" s="49">
        <f t="shared" ref="FH115:FI115" si="1415">FH116+FH117+FH118+FH119+FH120+FH121+FH122+FH123+FH124+FH125+FH126+FH127+FH128</f>
        <v>0</v>
      </c>
      <c r="FI115" s="49">
        <f t="shared" si="1415"/>
        <v>0</v>
      </c>
      <c r="FJ115" s="48"/>
      <c r="FK115" s="49"/>
      <c r="FL115" s="49"/>
      <c r="FM115" s="48"/>
      <c r="FN115" s="49">
        <f t="shared" ref="FN115:FO115" si="1416">FN116+FN117+FN118+FN119+FN120+FN121+FN122+FN123+FN124+FN125+FN126+FN127+FN128</f>
        <v>5000</v>
      </c>
      <c r="FO115" s="49">
        <f t="shared" si="1416"/>
        <v>0</v>
      </c>
      <c r="FP115" s="48">
        <f t="shared" ref="FP115:FP125" si="1417">FO115/FN115*100</f>
        <v>0</v>
      </c>
      <c r="FQ115" s="49"/>
      <c r="FR115" s="49"/>
      <c r="FS115" s="48"/>
      <c r="FT115" s="49"/>
      <c r="FU115" s="49"/>
      <c r="FV115" s="48"/>
      <c r="FW115" s="49">
        <f t="shared" ref="FW115:FX115" si="1418">FW116+FW117+FW118+FW119+FW120+FW121+FW122+FW123+FW124+FW125+FW126+FW127+FW128</f>
        <v>158.6</v>
      </c>
      <c r="FX115" s="49">
        <f t="shared" si="1418"/>
        <v>0</v>
      </c>
      <c r="FY115" s="48"/>
      <c r="FZ115" s="49"/>
      <c r="GA115" s="49"/>
      <c r="GB115" s="48"/>
      <c r="GC115" s="49"/>
      <c r="GD115" s="49"/>
      <c r="GE115" s="48"/>
      <c r="GF115" s="49"/>
      <c r="GG115" s="49"/>
      <c r="GH115" s="48"/>
      <c r="GI115" s="49"/>
      <c r="GJ115" s="49"/>
      <c r="GK115" s="48"/>
      <c r="GL115" s="49"/>
      <c r="GM115" s="49"/>
      <c r="GN115" s="48"/>
    </row>
    <row r="116" spans="1:196" ht="31.5" x14ac:dyDescent="0.25">
      <c r="A116" s="25" t="s">
        <v>286</v>
      </c>
      <c r="B116" s="50">
        <f t="shared" si="887"/>
        <v>13736.484</v>
      </c>
      <c r="C116" s="50">
        <f t="shared" si="888"/>
        <v>10494.50657</v>
      </c>
      <c r="D116" s="46">
        <f t="shared" si="34"/>
        <v>76.398782759838681</v>
      </c>
      <c r="E116" s="46"/>
      <c r="F116" s="46"/>
      <c r="G116" s="46"/>
      <c r="H116" s="46"/>
      <c r="I116" s="46"/>
      <c r="J116" s="42"/>
      <c r="K116" s="46">
        <v>750.9</v>
      </c>
      <c r="L116" s="46">
        <v>750.9</v>
      </c>
      <c r="M116" s="42">
        <f t="shared" si="216"/>
        <v>100</v>
      </c>
      <c r="N116" s="46">
        <v>560</v>
      </c>
      <c r="O116" s="46">
        <v>476.15004999999996</v>
      </c>
      <c r="P116" s="42">
        <f t="shared" si="953"/>
        <v>85.026794642857141</v>
      </c>
      <c r="Q116" s="204">
        <v>1738</v>
      </c>
      <c r="R116" s="204">
        <v>1349.4</v>
      </c>
      <c r="S116" s="42">
        <f t="shared" si="1365"/>
        <v>77.640966628308405</v>
      </c>
      <c r="T116" s="46"/>
      <c r="U116" s="46"/>
      <c r="V116" s="42"/>
      <c r="W116" s="46"/>
      <c r="X116" s="46"/>
      <c r="Y116" s="42"/>
      <c r="Z116" s="46"/>
      <c r="AA116" s="46"/>
      <c r="AB116" s="42"/>
      <c r="AC116" s="46"/>
      <c r="AD116" s="46"/>
      <c r="AE116" s="42"/>
      <c r="AF116" s="46"/>
      <c r="AG116" s="46"/>
      <c r="AH116" s="42"/>
      <c r="AI116" s="203">
        <v>2500</v>
      </c>
      <c r="AJ116" s="46">
        <v>2500</v>
      </c>
      <c r="AK116" s="42">
        <f t="shared" si="1373"/>
        <v>100</v>
      </c>
      <c r="AL116" s="203"/>
      <c r="AM116" s="46"/>
      <c r="AN116" s="42"/>
      <c r="AO116" s="203"/>
      <c r="AP116" s="46"/>
      <c r="AQ116" s="42"/>
      <c r="AR116" s="203"/>
      <c r="AS116" s="295"/>
      <c r="AT116" s="42"/>
      <c r="AU116" s="203"/>
      <c r="AV116" s="46"/>
      <c r="AW116" s="42"/>
      <c r="AX116" s="203">
        <v>100</v>
      </c>
      <c r="AY116" s="46">
        <v>100</v>
      </c>
      <c r="AZ116" s="203">
        <f t="shared" si="909"/>
        <v>100</v>
      </c>
      <c r="BA116" s="203"/>
      <c r="BB116" s="46"/>
      <c r="BC116" s="42"/>
      <c r="BD116" s="203"/>
      <c r="BE116" s="46"/>
      <c r="BF116" s="42"/>
      <c r="BG116" s="203"/>
      <c r="BH116" s="46"/>
      <c r="BI116" s="42"/>
      <c r="BJ116" s="203">
        <v>2299.1</v>
      </c>
      <c r="BK116" s="46">
        <v>1726.7821200000001</v>
      </c>
      <c r="BL116" s="42">
        <f t="shared" si="1380"/>
        <v>75.106873124266031</v>
      </c>
      <c r="BM116" s="203"/>
      <c r="BN116" s="46"/>
      <c r="BO116" s="42"/>
      <c r="BP116" s="203"/>
      <c r="BQ116" s="46"/>
      <c r="BR116" s="42"/>
      <c r="BS116" s="203"/>
      <c r="BT116" s="46"/>
      <c r="BU116" s="42"/>
      <c r="BV116" s="203"/>
      <c r="BW116" s="46"/>
      <c r="BX116" s="42"/>
      <c r="BY116" s="203"/>
      <c r="BZ116" s="46"/>
      <c r="CA116" s="42"/>
      <c r="CB116" s="203">
        <v>3697.5</v>
      </c>
      <c r="CC116" s="46">
        <v>1939.8743999999999</v>
      </c>
      <c r="CD116" s="42">
        <f t="shared" si="1386"/>
        <v>52.464486815415825</v>
      </c>
      <c r="CE116" s="203"/>
      <c r="CF116" s="46"/>
      <c r="CG116" s="42"/>
      <c r="CH116" s="203"/>
      <c r="CI116" s="46"/>
      <c r="CJ116" s="42"/>
      <c r="CK116" s="203"/>
      <c r="CL116" s="46"/>
      <c r="CM116" s="42"/>
      <c r="CN116" s="203"/>
      <c r="CO116" s="46"/>
      <c r="CP116" s="42"/>
      <c r="CQ116" s="203"/>
      <c r="CR116" s="46"/>
      <c r="CS116" s="42"/>
      <c r="CT116" s="203"/>
      <c r="CU116" s="46"/>
      <c r="CV116" s="42"/>
      <c r="CW116" s="203"/>
      <c r="CX116" s="46"/>
      <c r="CY116" s="203"/>
      <c r="CZ116" s="203"/>
      <c r="DA116" s="46"/>
      <c r="DB116" s="42"/>
      <c r="DC116" s="203"/>
      <c r="DD116" s="46"/>
      <c r="DE116" s="42"/>
      <c r="DF116" s="203"/>
      <c r="DG116" s="46"/>
      <c r="DH116" s="42"/>
      <c r="DI116" s="203"/>
      <c r="DJ116" s="46"/>
      <c r="DK116" s="42"/>
      <c r="DL116" s="203"/>
      <c r="DM116" s="46"/>
      <c r="DN116" s="42"/>
      <c r="DO116" s="203"/>
      <c r="DP116" s="46"/>
      <c r="DQ116" s="42"/>
      <c r="DR116" s="203"/>
      <c r="DS116" s="46"/>
      <c r="DT116" s="42"/>
      <c r="DU116" s="203"/>
      <c r="DV116" s="46"/>
      <c r="DW116" s="42"/>
      <c r="DX116" s="203">
        <v>280.98399999999998</v>
      </c>
      <c r="DY116" s="46"/>
      <c r="DZ116" s="42"/>
      <c r="EA116" s="203"/>
      <c r="EB116" s="46"/>
      <c r="EC116" s="42"/>
      <c r="ED116" s="203">
        <v>1321.4</v>
      </c>
      <c r="EE116" s="46">
        <v>1321.4</v>
      </c>
      <c r="EF116" s="42">
        <f>EE116/ED116*100</f>
        <v>100</v>
      </c>
      <c r="EG116" s="203">
        <v>230</v>
      </c>
      <c r="EH116" s="46">
        <v>230</v>
      </c>
      <c r="EI116" s="42">
        <f t="shared" si="1405"/>
        <v>100</v>
      </c>
      <c r="EJ116" s="203">
        <v>100</v>
      </c>
      <c r="EK116" s="46">
        <v>100</v>
      </c>
      <c r="EL116" s="42">
        <f t="shared" si="1407"/>
        <v>100</v>
      </c>
      <c r="EM116" s="203"/>
      <c r="EN116" s="46"/>
      <c r="EO116" s="42"/>
      <c r="EP116" s="203"/>
      <c r="EQ116" s="46"/>
      <c r="ER116" s="42"/>
      <c r="ES116" s="203"/>
      <c r="ET116" s="46"/>
      <c r="EU116" s="42"/>
      <c r="EV116" s="203"/>
      <c r="EW116" s="46"/>
      <c r="EX116" s="42"/>
      <c r="EY116" s="203"/>
      <c r="EZ116" s="46"/>
      <c r="FA116" s="42"/>
      <c r="FB116" s="203"/>
      <c r="FC116" s="46"/>
      <c r="FD116" s="42"/>
      <c r="FE116" s="203"/>
      <c r="FF116" s="46"/>
      <c r="FG116" s="42"/>
      <c r="FH116" s="203"/>
      <c r="FI116" s="46"/>
      <c r="FJ116" s="42"/>
      <c r="FK116" s="203"/>
      <c r="FL116" s="46"/>
      <c r="FM116" s="42"/>
      <c r="FN116" s="203"/>
      <c r="FO116" s="46"/>
      <c r="FP116" s="42"/>
      <c r="FQ116" s="203"/>
      <c r="FR116" s="46"/>
      <c r="FS116" s="42"/>
      <c r="FT116" s="203"/>
      <c r="FU116" s="46"/>
      <c r="FV116" s="42"/>
      <c r="FW116" s="203">
        <v>158.6</v>
      </c>
      <c r="FX116" s="46"/>
      <c r="FY116" s="42"/>
      <c r="FZ116" s="203"/>
      <c r="GA116" s="46"/>
      <c r="GB116" s="42"/>
      <c r="GC116" s="203"/>
      <c r="GD116" s="46"/>
      <c r="GE116" s="42"/>
      <c r="GF116" s="203"/>
      <c r="GG116" s="46"/>
      <c r="GH116" s="42"/>
      <c r="GI116" s="203"/>
      <c r="GJ116" s="46"/>
      <c r="GK116" s="42"/>
      <c r="GL116" s="203"/>
      <c r="GM116" s="46"/>
      <c r="GN116" s="42"/>
    </row>
    <row r="117" spans="1:196" ht="15.75" x14ac:dyDescent="0.25">
      <c r="A117" s="25" t="s">
        <v>314</v>
      </c>
      <c r="B117" s="50">
        <f t="shared" si="887"/>
        <v>0</v>
      </c>
      <c r="C117" s="50">
        <f t="shared" si="888"/>
        <v>0</v>
      </c>
      <c r="D117" s="46"/>
      <c r="E117" s="50"/>
      <c r="F117" s="50"/>
      <c r="G117" s="50"/>
      <c r="H117" s="144"/>
      <c r="I117" s="144"/>
      <c r="J117" s="144"/>
      <c r="K117" s="144"/>
      <c r="L117" s="144"/>
      <c r="M117" s="144"/>
      <c r="N117" s="144"/>
      <c r="O117" s="144"/>
      <c r="P117" s="42"/>
      <c r="Q117" s="141"/>
      <c r="R117" s="141"/>
      <c r="S117" s="42"/>
      <c r="T117" s="141"/>
      <c r="U117" s="141"/>
      <c r="V117" s="42"/>
      <c r="W117" s="141"/>
      <c r="X117" s="141"/>
      <c r="Y117" s="42"/>
      <c r="Z117" s="144"/>
      <c r="AA117" s="144"/>
      <c r="AB117" s="144"/>
      <c r="AC117" s="144"/>
      <c r="AD117" s="144"/>
      <c r="AE117" s="144"/>
      <c r="AF117" s="144"/>
      <c r="AG117" s="144"/>
      <c r="AH117" s="144"/>
      <c r="AI117" s="141"/>
      <c r="AJ117" s="141"/>
      <c r="AK117" s="42"/>
      <c r="AL117" s="141"/>
      <c r="AM117" s="141"/>
      <c r="AN117" s="42"/>
      <c r="AO117" s="141"/>
      <c r="AP117" s="141"/>
      <c r="AQ117" s="42"/>
      <c r="AR117" s="141"/>
      <c r="AS117" s="141"/>
      <c r="AT117" s="42"/>
      <c r="AU117" s="141"/>
      <c r="AV117" s="141"/>
      <c r="AW117" s="42"/>
      <c r="AX117" s="141"/>
      <c r="AY117" s="141"/>
      <c r="AZ117" s="203"/>
      <c r="BA117" s="141"/>
      <c r="BB117" s="141"/>
      <c r="BC117" s="42"/>
      <c r="BD117" s="141"/>
      <c r="BE117" s="141"/>
      <c r="BF117" s="42"/>
      <c r="BG117" s="141"/>
      <c r="BH117" s="141"/>
      <c r="BI117" s="42"/>
      <c r="BJ117" s="141"/>
      <c r="BK117" s="141"/>
      <c r="BL117" s="42"/>
      <c r="BM117" s="141"/>
      <c r="BN117" s="141"/>
      <c r="BO117" s="42"/>
      <c r="BP117" s="141"/>
      <c r="BQ117" s="141"/>
      <c r="BR117" s="42"/>
      <c r="BS117" s="141"/>
      <c r="BT117" s="141"/>
      <c r="BU117" s="42"/>
      <c r="BV117" s="141"/>
      <c r="BW117" s="141"/>
      <c r="BX117" s="42"/>
      <c r="BY117" s="141"/>
      <c r="BZ117" s="141"/>
      <c r="CA117" s="42"/>
      <c r="CB117" s="141"/>
      <c r="CC117" s="141"/>
      <c r="CD117" s="42"/>
      <c r="CE117" s="141"/>
      <c r="CF117" s="141"/>
      <c r="CG117" s="42"/>
      <c r="CH117" s="141"/>
      <c r="CI117" s="141"/>
      <c r="CJ117" s="42"/>
      <c r="CK117" s="141"/>
      <c r="CL117" s="141"/>
      <c r="CM117" s="42"/>
      <c r="CN117" s="141"/>
      <c r="CO117" s="141"/>
      <c r="CP117" s="42"/>
      <c r="CQ117" s="141"/>
      <c r="CR117" s="141"/>
      <c r="CS117" s="42"/>
      <c r="CT117" s="141"/>
      <c r="CU117" s="141"/>
      <c r="CV117" s="42"/>
      <c r="CW117" s="141"/>
      <c r="CX117" s="141"/>
      <c r="CY117" s="203"/>
      <c r="CZ117" s="141"/>
      <c r="DA117" s="141"/>
      <c r="DB117" s="42"/>
      <c r="DC117" s="141"/>
      <c r="DD117" s="141"/>
      <c r="DE117" s="42"/>
      <c r="DF117" s="141"/>
      <c r="DG117" s="141"/>
      <c r="DH117" s="42"/>
      <c r="DI117" s="141"/>
      <c r="DJ117" s="141"/>
      <c r="DK117" s="42"/>
      <c r="DL117" s="141"/>
      <c r="DM117" s="141"/>
      <c r="DN117" s="42"/>
      <c r="DO117" s="141"/>
      <c r="DP117" s="141"/>
      <c r="DQ117" s="42"/>
      <c r="DR117" s="141"/>
      <c r="DS117" s="141"/>
      <c r="DT117" s="42"/>
      <c r="DU117" s="141"/>
      <c r="DV117" s="141"/>
      <c r="DW117" s="42"/>
      <c r="DX117" s="141"/>
      <c r="DY117" s="141"/>
      <c r="DZ117" s="42"/>
      <c r="EA117" s="141"/>
      <c r="EB117" s="141"/>
      <c r="EC117" s="42"/>
      <c r="ED117" s="141"/>
      <c r="EE117" s="141"/>
      <c r="EF117" s="42"/>
      <c r="EG117" s="141"/>
      <c r="EH117" s="141"/>
      <c r="EI117" s="42"/>
      <c r="EJ117" s="141"/>
      <c r="EK117" s="141"/>
      <c r="EL117" s="42"/>
      <c r="EM117" s="141"/>
      <c r="EN117" s="141"/>
      <c r="EO117" s="42"/>
      <c r="EP117" s="141"/>
      <c r="EQ117" s="141"/>
      <c r="ER117" s="42"/>
      <c r="ES117" s="141"/>
      <c r="ET117" s="141"/>
      <c r="EU117" s="42"/>
      <c r="EV117" s="141"/>
      <c r="EW117" s="141"/>
      <c r="EX117" s="42"/>
      <c r="EY117" s="141"/>
      <c r="EZ117" s="141"/>
      <c r="FA117" s="42"/>
      <c r="FB117" s="141"/>
      <c r="FC117" s="141"/>
      <c r="FD117" s="42"/>
      <c r="FE117" s="141"/>
      <c r="FF117" s="141"/>
      <c r="FG117" s="42"/>
      <c r="FH117" s="141"/>
      <c r="FI117" s="141"/>
      <c r="FJ117" s="42"/>
      <c r="FK117" s="141"/>
      <c r="FL117" s="141"/>
      <c r="FM117" s="42"/>
      <c r="FN117" s="141"/>
      <c r="FO117" s="141"/>
      <c r="FP117" s="42"/>
      <c r="FQ117" s="141"/>
      <c r="FR117" s="141"/>
      <c r="FS117" s="42"/>
      <c r="FT117" s="141"/>
      <c r="FU117" s="141"/>
      <c r="FV117" s="42"/>
      <c r="FW117" s="141"/>
      <c r="FX117" s="141"/>
      <c r="FY117" s="42"/>
      <c r="FZ117" s="141"/>
      <c r="GA117" s="141"/>
      <c r="GB117" s="42"/>
      <c r="GC117" s="141"/>
      <c r="GD117" s="141"/>
      <c r="GE117" s="42"/>
      <c r="GF117" s="141"/>
      <c r="GG117" s="141"/>
      <c r="GH117" s="42"/>
      <c r="GI117" s="141"/>
      <c r="GJ117" s="141"/>
      <c r="GK117" s="42"/>
      <c r="GL117" s="141"/>
      <c r="GM117" s="141"/>
      <c r="GN117" s="42"/>
    </row>
    <row r="118" spans="1:196" ht="15.75" x14ac:dyDescent="0.25">
      <c r="A118" s="25" t="s">
        <v>315</v>
      </c>
      <c r="B118" s="50">
        <f t="shared" si="887"/>
        <v>0</v>
      </c>
      <c r="C118" s="50">
        <f t="shared" si="888"/>
        <v>0</v>
      </c>
      <c r="D118" s="46"/>
      <c r="E118" s="50"/>
      <c r="F118" s="50"/>
      <c r="G118" s="50"/>
      <c r="H118" s="144"/>
      <c r="I118" s="144"/>
      <c r="J118" s="144"/>
      <c r="K118" s="144"/>
      <c r="L118" s="144"/>
      <c r="M118" s="144"/>
      <c r="N118" s="144"/>
      <c r="O118" s="144"/>
      <c r="P118" s="42"/>
      <c r="Q118" s="141"/>
      <c r="R118" s="141"/>
      <c r="S118" s="42"/>
      <c r="T118" s="141"/>
      <c r="U118" s="141"/>
      <c r="V118" s="42"/>
      <c r="W118" s="141"/>
      <c r="X118" s="141"/>
      <c r="Y118" s="42"/>
      <c r="Z118" s="144"/>
      <c r="AA118" s="144"/>
      <c r="AB118" s="144"/>
      <c r="AC118" s="144"/>
      <c r="AD118" s="144"/>
      <c r="AE118" s="144"/>
      <c r="AF118" s="144"/>
      <c r="AG118" s="144"/>
      <c r="AH118" s="144"/>
      <c r="AI118" s="141"/>
      <c r="AJ118" s="141"/>
      <c r="AK118" s="42"/>
      <c r="AL118" s="141"/>
      <c r="AM118" s="141"/>
      <c r="AN118" s="42"/>
      <c r="AO118" s="141"/>
      <c r="AP118" s="141"/>
      <c r="AQ118" s="42"/>
      <c r="AR118" s="141"/>
      <c r="AS118" s="141"/>
      <c r="AT118" s="42"/>
      <c r="AU118" s="141"/>
      <c r="AV118" s="141"/>
      <c r="AW118" s="42"/>
      <c r="AX118" s="141"/>
      <c r="AY118" s="141"/>
      <c r="AZ118" s="203"/>
      <c r="BA118" s="141"/>
      <c r="BB118" s="141"/>
      <c r="BC118" s="42"/>
      <c r="BD118" s="141"/>
      <c r="BE118" s="141"/>
      <c r="BF118" s="42"/>
      <c r="BG118" s="141"/>
      <c r="BH118" s="141"/>
      <c r="BI118" s="42"/>
      <c r="BJ118" s="141"/>
      <c r="BK118" s="141"/>
      <c r="BL118" s="42"/>
      <c r="BM118" s="141"/>
      <c r="BN118" s="141"/>
      <c r="BO118" s="42"/>
      <c r="BP118" s="141"/>
      <c r="BQ118" s="141"/>
      <c r="BR118" s="42"/>
      <c r="BS118" s="141"/>
      <c r="BT118" s="141"/>
      <c r="BU118" s="42"/>
      <c r="BV118" s="141"/>
      <c r="BW118" s="141"/>
      <c r="BX118" s="42"/>
      <c r="BY118" s="141"/>
      <c r="BZ118" s="141"/>
      <c r="CA118" s="42"/>
      <c r="CB118" s="141"/>
      <c r="CC118" s="141"/>
      <c r="CD118" s="42"/>
      <c r="CE118" s="141"/>
      <c r="CF118" s="141"/>
      <c r="CG118" s="42"/>
      <c r="CH118" s="141"/>
      <c r="CI118" s="141"/>
      <c r="CJ118" s="42"/>
      <c r="CK118" s="141"/>
      <c r="CL118" s="141"/>
      <c r="CM118" s="42"/>
      <c r="CN118" s="141"/>
      <c r="CO118" s="141"/>
      <c r="CP118" s="42"/>
      <c r="CQ118" s="141"/>
      <c r="CR118" s="141"/>
      <c r="CS118" s="42"/>
      <c r="CT118" s="141"/>
      <c r="CU118" s="141"/>
      <c r="CV118" s="42"/>
      <c r="CW118" s="141"/>
      <c r="CX118" s="141"/>
      <c r="CY118" s="203"/>
      <c r="CZ118" s="141"/>
      <c r="DA118" s="141"/>
      <c r="DB118" s="42"/>
      <c r="DC118" s="141"/>
      <c r="DD118" s="141"/>
      <c r="DE118" s="42"/>
      <c r="DF118" s="141"/>
      <c r="DG118" s="141"/>
      <c r="DH118" s="42"/>
      <c r="DI118" s="141"/>
      <c r="DJ118" s="141"/>
      <c r="DK118" s="42"/>
      <c r="DL118" s="141"/>
      <c r="DM118" s="141"/>
      <c r="DN118" s="42"/>
      <c r="DO118" s="141"/>
      <c r="DP118" s="141"/>
      <c r="DQ118" s="42"/>
      <c r="DR118" s="141"/>
      <c r="DS118" s="141"/>
      <c r="DT118" s="42"/>
      <c r="DU118" s="141"/>
      <c r="DV118" s="141"/>
      <c r="DW118" s="42"/>
      <c r="DX118" s="141"/>
      <c r="DY118" s="141"/>
      <c r="DZ118" s="42"/>
      <c r="EA118" s="141"/>
      <c r="EB118" s="141"/>
      <c r="EC118" s="42"/>
      <c r="ED118" s="141"/>
      <c r="EE118" s="141"/>
      <c r="EF118" s="42"/>
      <c r="EG118" s="141"/>
      <c r="EH118" s="141"/>
      <c r="EI118" s="42"/>
      <c r="EJ118" s="141"/>
      <c r="EK118" s="141"/>
      <c r="EL118" s="42"/>
      <c r="EM118" s="141"/>
      <c r="EN118" s="141"/>
      <c r="EO118" s="42"/>
      <c r="EP118" s="141"/>
      <c r="EQ118" s="141"/>
      <c r="ER118" s="42"/>
      <c r="ES118" s="141"/>
      <c r="ET118" s="141"/>
      <c r="EU118" s="42"/>
      <c r="EV118" s="141"/>
      <c r="EW118" s="141"/>
      <c r="EX118" s="42"/>
      <c r="EY118" s="141"/>
      <c r="EZ118" s="141"/>
      <c r="FA118" s="42"/>
      <c r="FB118" s="141"/>
      <c r="FC118" s="141"/>
      <c r="FD118" s="42"/>
      <c r="FE118" s="141"/>
      <c r="FF118" s="141"/>
      <c r="FG118" s="42"/>
      <c r="FH118" s="141"/>
      <c r="FI118" s="141"/>
      <c r="FJ118" s="42"/>
      <c r="FK118" s="141"/>
      <c r="FL118" s="141"/>
      <c r="FM118" s="42"/>
      <c r="FN118" s="141"/>
      <c r="FO118" s="141"/>
      <c r="FP118" s="42"/>
      <c r="FQ118" s="141"/>
      <c r="FR118" s="141"/>
      <c r="FS118" s="42"/>
      <c r="FT118" s="141"/>
      <c r="FU118" s="141"/>
      <c r="FV118" s="42"/>
      <c r="FW118" s="141"/>
      <c r="FX118" s="141"/>
      <c r="FY118" s="42"/>
      <c r="FZ118" s="141"/>
      <c r="GA118" s="141"/>
      <c r="GB118" s="42"/>
      <c r="GC118" s="141"/>
      <c r="GD118" s="141"/>
      <c r="GE118" s="42"/>
      <c r="GF118" s="141"/>
      <c r="GG118" s="141"/>
      <c r="GH118" s="42"/>
      <c r="GI118" s="141"/>
      <c r="GJ118" s="141"/>
      <c r="GK118" s="42"/>
      <c r="GL118" s="141"/>
      <c r="GM118" s="141"/>
      <c r="GN118" s="42"/>
    </row>
    <row r="119" spans="1:196" ht="15.75" x14ac:dyDescent="0.25">
      <c r="A119" s="25" t="s">
        <v>316</v>
      </c>
      <c r="B119" s="50">
        <f t="shared" si="887"/>
        <v>0</v>
      </c>
      <c r="C119" s="50">
        <f t="shared" si="888"/>
        <v>0</v>
      </c>
      <c r="D119" s="46"/>
      <c r="E119" s="50"/>
      <c r="F119" s="50"/>
      <c r="G119" s="50"/>
      <c r="H119" s="144"/>
      <c r="I119" s="144"/>
      <c r="J119" s="144"/>
      <c r="K119" s="144"/>
      <c r="L119" s="144"/>
      <c r="M119" s="144"/>
      <c r="N119" s="144"/>
      <c r="O119" s="144"/>
      <c r="P119" s="42"/>
      <c r="Q119" s="141"/>
      <c r="R119" s="141"/>
      <c r="S119" s="42"/>
      <c r="T119" s="141"/>
      <c r="U119" s="141"/>
      <c r="V119" s="42"/>
      <c r="W119" s="141"/>
      <c r="X119" s="141"/>
      <c r="Y119" s="42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141"/>
      <c r="AJ119" s="141"/>
      <c r="AK119" s="42"/>
      <c r="AL119" s="141"/>
      <c r="AM119" s="141"/>
      <c r="AN119" s="42"/>
      <c r="AO119" s="141"/>
      <c r="AP119" s="141"/>
      <c r="AQ119" s="42"/>
      <c r="AR119" s="141"/>
      <c r="AS119" s="141"/>
      <c r="AT119" s="42"/>
      <c r="AU119" s="141"/>
      <c r="AV119" s="141"/>
      <c r="AW119" s="42"/>
      <c r="AX119" s="141"/>
      <c r="AY119" s="141"/>
      <c r="AZ119" s="203"/>
      <c r="BA119" s="141"/>
      <c r="BB119" s="141"/>
      <c r="BC119" s="42"/>
      <c r="BD119" s="141"/>
      <c r="BE119" s="141"/>
      <c r="BF119" s="42"/>
      <c r="BG119" s="141"/>
      <c r="BH119" s="141"/>
      <c r="BI119" s="42"/>
      <c r="BJ119" s="141"/>
      <c r="BK119" s="141"/>
      <c r="BL119" s="42"/>
      <c r="BM119" s="141"/>
      <c r="BN119" s="141"/>
      <c r="BO119" s="42"/>
      <c r="BP119" s="141"/>
      <c r="BQ119" s="141"/>
      <c r="BR119" s="42"/>
      <c r="BS119" s="141"/>
      <c r="BT119" s="141"/>
      <c r="BU119" s="42"/>
      <c r="BV119" s="141"/>
      <c r="BW119" s="141"/>
      <c r="BX119" s="42"/>
      <c r="BY119" s="141"/>
      <c r="BZ119" s="141"/>
      <c r="CA119" s="42"/>
      <c r="CB119" s="141"/>
      <c r="CC119" s="141"/>
      <c r="CD119" s="42"/>
      <c r="CE119" s="141"/>
      <c r="CF119" s="141"/>
      <c r="CG119" s="42"/>
      <c r="CH119" s="141"/>
      <c r="CI119" s="141"/>
      <c r="CJ119" s="42"/>
      <c r="CK119" s="141"/>
      <c r="CL119" s="141"/>
      <c r="CM119" s="42"/>
      <c r="CN119" s="141"/>
      <c r="CO119" s="141"/>
      <c r="CP119" s="42"/>
      <c r="CQ119" s="141"/>
      <c r="CR119" s="141"/>
      <c r="CS119" s="42"/>
      <c r="CT119" s="141"/>
      <c r="CU119" s="141"/>
      <c r="CV119" s="42"/>
      <c r="CW119" s="141"/>
      <c r="CX119" s="141"/>
      <c r="CY119" s="203"/>
      <c r="CZ119" s="141"/>
      <c r="DA119" s="141"/>
      <c r="DB119" s="42"/>
      <c r="DC119" s="141"/>
      <c r="DD119" s="141"/>
      <c r="DE119" s="42"/>
      <c r="DF119" s="141"/>
      <c r="DG119" s="141"/>
      <c r="DH119" s="42"/>
      <c r="DI119" s="141"/>
      <c r="DJ119" s="141"/>
      <c r="DK119" s="42"/>
      <c r="DL119" s="141"/>
      <c r="DM119" s="141"/>
      <c r="DN119" s="42"/>
      <c r="DO119" s="141"/>
      <c r="DP119" s="141"/>
      <c r="DQ119" s="42"/>
      <c r="DR119" s="141"/>
      <c r="DS119" s="141"/>
      <c r="DT119" s="42"/>
      <c r="DU119" s="141"/>
      <c r="DV119" s="141"/>
      <c r="DW119" s="42"/>
      <c r="DX119" s="141"/>
      <c r="DY119" s="141"/>
      <c r="DZ119" s="42"/>
      <c r="EA119" s="141"/>
      <c r="EB119" s="141"/>
      <c r="EC119" s="42"/>
      <c r="ED119" s="141"/>
      <c r="EE119" s="141"/>
      <c r="EF119" s="42"/>
      <c r="EG119" s="141"/>
      <c r="EH119" s="141"/>
      <c r="EI119" s="42"/>
      <c r="EJ119" s="141"/>
      <c r="EK119" s="141"/>
      <c r="EL119" s="42"/>
      <c r="EM119" s="141"/>
      <c r="EN119" s="141"/>
      <c r="EO119" s="42"/>
      <c r="EP119" s="141"/>
      <c r="EQ119" s="141"/>
      <c r="ER119" s="42"/>
      <c r="ES119" s="141"/>
      <c r="ET119" s="141"/>
      <c r="EU119" s="42"/>
      <c r="EV119" s="141"/>
      <c r="EW119" s="141"/>
      <c r="EX119" s="42"/>
      <c r="EY119" s="141"/>
      <c r="EZ119" s="141"/>
      <c r="FA119" s="42"/>
      <c r="FB119" s="141"/>
      <c r="FC119" s="141"/>
      <c r="FD119" s="42"/>
      <c r="FE119" s="141"/>
      <c r="FF119" s="141"/>
      <c r="FG119" s="42"/>
      <c r="FH119" s="141"/>
      <c r="FI119" s="141"/>
      <c r="FJ119" s="42"/>
      <c r="FK119" s="141"/>
      <c r="FL119" s="141"/>
      <c r="FM119" s="42"/>
      <c r="FN119" s="141"/>
      <c r="FO119" s="141"/>
      <c r="FP119" s="42"/>
      <c r="FQ119" s="141"/>
      <c r="FR119" s="141"/>
      <c r="FS119" s="42"/>
      <c r="FT119" s="141"/>
      <c r="FU119" s="141"/>
      <c r="FV119" s="42"/>
      <c r="FW119" s="141"/>
      <c r="FX119" s="141"/>
      <c r="FY119" s="42"/>
      <c r="FZ119" s="141"/>
      <c r="GA119" s="141"/>
      <c r="GB119" s="42"/>
      <c r="GC119" s="141"/>
      <c r="GD119" s="141"/>
      <c r="GE119" s="42"/>
      <c r="GF119" s="141"/>
      <c r="GG119" s="141"/>
      <c r="GH119" s="42"/>
      <c r="GI119" s="141"/>
      <c r="GJ119" s="141"/>
      <c r="GK119" s="42"/>
      <c r="GL119" s="141"/>
      <c r="GM119" s="141"/>
      <c r="GN119" s="42"/>
    </row>
    <row r="120" spans="1:196" ht="15.75" x14ac:dyDescent="0.25">
      <c r="A120" s="25" t="s">
        <v>317</v>
      </c>
      <c r="B120" s="50">
        <f t="shared" si="887"/>
        <v>0</v>
      </c>
      <c r="C120" s="50">
        <f t="shared" si="888"/>
        <v>0</v>
      </c>
      <c r="D120" s="46"/>
      <c r="E120" s="50"/>
      <c r="F120" s="50"/>
      <c r="G120" s="50"/>
      <c r="H120" s="144"/>
      <c r="I120" s="144"/>
      <c r="J120" s="144"/>
      <c r="K120" s="144"/>
      <c r="L120" s="144"/>
      <c r="M120" s="144"/>
      <c r="N120" s="144"/>
      <c r="O120" s="144"/>
      <c r="P120" s="42"/>
      <c r="Q120" s="141"/>
      <c r="R120" s="141"/>
      <c r="S120" s="42"/>
      <c r="T120" s="141"/>
      <c r="U120" s="141"/>
      <c r="V120" s="42"/>
      <c r="W120" s="141"/>
      <c r="X120" s="141"/>
      <c r="Y120" s="42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1"/>
      <c r="AJ120" s="141"/>
      <c r="AK120" s="42"/>
      <c r="AL120" s="141"/>
      <c r="AM120" s="141"/>
      <c r="AN120" s="42"/>
      <c r="AO120" s="141"/>
      <c r="AP120" s="141"/>
      <c r="AQ120" s="42"/>
      <c r="AR120" s="141"/>
      <c r="AS120" s="141"/>
      <c r="AT120" s="42"/>
      <c r="AU120" s="141"/>
      <c r="AV120" s="141"/>
      <c r="AW120" s="42"/>
      <c r="AX120" s="141"/>
      <c r="AY120" s="141"/>
      <c r="AZ120" s="203"/>
      <c r="BA120" s="141"/>
      <c r="BB120" s="141"/>
      <c r="BC120" s="42"/>
      <c r="BD120" s="141"/>
      <c r="BE120" s="141"/>
      <c r="BF120" s="42"/>
      <c r="BG120" s="141"/>
      <c r="BH120" s="141"/>
      <c r="BI120" s="42"/>
      <c r="BJ120" s="141"/>
      <c r="BK120" s="141"/>
      <c r="BL120" s="42"/>
      <c r="BM120" s="141"/>
      <c r="BN120" s="141"/>
      <c r="BO120" s="42"/>
      <c r="BP120" s="141"/>
      <c r="BQ120" s="141"/>
      <c r="BR120" s="42"/>
      <c r="BS120" s="141"/>
      <c r="BT120" s="141"/>
      <c r="BU120" s="42"/>
      <c r="BV120" s="141"/>
      <c r="BW120" s="141"/>
      <c r="BX120" s="42"/>
      <c r="BY120" s="141"/>
      <c r="BZ120" s="141"/>
      <c r="CA120" s="42"/>
      <c r="CB120" s="141"/>
      <c r="CC120" s="141"/>
      <c r="CD120" s="42"/>
      <c r="CE120" s="141"/>
      <c r="CF120" s="141"/>
      <c r="CG120" s="42"/>
      <c r="CH120" s="141"/>
      <c r="CI120" s="141"/>
      <c r="CJ120" s="42"/>
      <c r="CK120" s="141"/>
      <c r="CL120" s="141"/>
      <c r="CM120" s="42"/>
      <c r="CN120" s="141"/>
      <c r="CO120" s="141"/>
      <c r="CP120" s="42"/>
      <c r="CQ120" s="141"/>
      <c r="CR120" s="141"/>
      <c r="CS120" s="42"/>
      <c r="CT120" s="141"/>
      <c r="CU120" s="141"/>
      <c r="CV120" s="42"/>
      <c r="CW120" s="141"/>
      <c r="CX120" s="141"/>
      <c r="CY120" s="203"/>
      <c r="CZ120" s="141"/>
      <c r="DA120" s="141"/>
      <c r="DB120" s="42"/>
      <c r="DC120" s="141"/>
      <c r="DD120" s="141"/>
      <c r="DE120" s="42"/>
      <c r="DF120" s="141"/>
      <c r="DG120" s="141"/>
      <c r="DH120" s="42"/>
      <c r="DI120" s="141"/>
      <c r="DJ120" s="141"/>
      <c r="DK120" s="42"/>
      <c r="DL120" s="141"/>
      <c r="DM120" s="141"/>
      <c r="DN120" s="42"/>
      <c r="DO120" s="141"/>
      <c r="DP120" s="141"/>
      <c r="DQ120" s="42"/>
      <c r="DR120" s="141"/>
      <c r="DS120" s="141"/>
      <c r="DT120" s="42"/>
      <c r="DU120" s="141"/>
      <c r="DV120" s="141"/>
      <c r="DW120" s="42"/>
      <c r="DX120" s="141"/>
      <c r="DY120" s="141"/>
      <c r="DZ120" s="42"/>
      <c r="EA120" s="141"/>
      <c r="EB120" s="141"/>
      <c r="EC120" s="42"/>
      <c r="ED120" s="141"/>
      <c r="EE120" s="141"/>
      <c r="EF120" s="42"/>
      <c r="EG120" s="141"/>
      <c r="EH120" s="141"/>
      <c r="EI120" s="42"/>
      <c r="EJ120" s="141"/>
      <c r="EK120" s="141"/>
      <c r="EL120" s="42"/>
      <c r="EM120" s="141"/>
      <c r="EN120" s="141"/>
      <c r="EO120" s="42"/>
      <c r="EP120" s="141"/>
      <c r="EQ120" s="141"/>
      <c r="ER120" s="42"/>
      <c r="ES120" s="141"/>
      <c r="ET120" s="141"/>
      <c r="EU120" s="42"/>
      <c r="EV120" s="141"/>
      <c r="EW120" s="141"/>
      <c r="EX120" s="42"/>
      <c r="EY120" s="141"/>
      <c r="EZ120" s="141"/>
      <c r="FA120" s="42"/>
      <c r="FB120" s="141"/>
      <c r="FC120" s="141"/>
      <c r="FD120" s="42"/>
      <c r="FE120" s="141"/>
      <c r="FF120" s="141"/>
      <c r="FG120" s="42"/>
      <c r="FH120" s="141"/>
      <c r="FI120" s="141"/>
      <c r="FJ120" s="42"/>
      <c r="FK120" s="141"/>
      <c r="FL120" s="141"/>
      <c r="FM120" s="42"/>
      <c r="FN120" s="141"/>
      <c r="FO120" s="141"/>
      <c r="FP120" s="42"/>
      <c r="FQ120" s="141"/>
      <c r="FR120" s="141"/>
      <c r="FS120" s="42"/>
      <c r="FT120" s="141"/>
      <c r="FU120" s="141"/>
      <c r="FV120" s="42"/>
      <c r="FW120" s="141"/>
      <c r="FX120" s="141"/>
      <c r="FY120" s="42"/>
      <c r="FZ120" s="141"/>
      <c r="GA120" s="141"/>
      <c r="GB120" s="42"/>
      <c r="GC120" s="141"/>
      <c r="GD120" s="141"/>
      <c r="GE120" s="42"/>
      <c r="GF120" s="141"/>
      <c r="GG120" s="141"/>
      <c r="GH120" s="42"/>
      <c r="GI120" s="141"/>
      <c r="GJ120" s="141"/>
      <c r="GK120" s="42"/>
      <c r="GL120" s="141"/>
      <c r="GM120" s="141"/>
      <c r="GN120" s="42"/>
    </row>
    <row r="121" spans="1:196" ht="15.75" x14ac:dyDescent="0.25">
      <c r="A121" s="25" t="s">
        <v>318</v>
      </c>
      <c r="B121" s="50">
        <f t="shared" si="887"/>
        <v>0</v>
      </c>
      <c r="C121" s="50">
        <f t="shared" si="888"/>
        <v>0</v>
      </c>
      <c r="D121" s="46"/>
      <c r="E121" s="50"/>
      <c r="F121" s="50"/>
      <c r="G121" s="50"/>
      <c r="H121" s="144"/>
      <c r="I121" s="144"/>
      <c r="J121" s="144"/>
      <c r="K121" s="144"/>
      <c r="L121" s="144"/>
      <c r="M121" s="144"/>
      <c r="N121" s="144"/>
      <c r="O121" s="144"/>
      <c r="P121" s="42"/>
      <c r="Q121" s="141"/>
      <c r="R121" s="141"/>
      <c r="S121" s="42"/>
      <c r="T121" s="141"/>
      <c r="U121" s="141"/>
      <c r="V121" s="42"/>
      <c r="W121" s="141"/>
      <c r="X121" s="141"/>
      <c r="Y121" s="42"/>
      <c r="Z121" s="144"/>
      <c r="AA121" s="144"/>
      <c r="AB121" s="144"/>
      <c r="AC121" s="144"/>
      <c r="AD121" s="144"/>
      <c r="AE121" s="144"/>
      <c r="AF121" s="144"/>
      <c r="AG121" s="144"/>
      <c r="AH121" s="144"/>
      <c r="AI121" s="141"/>
      <c r="AJ121" s="141"/>
      <c r="AK121" s="42"/>
      <c r="AL121" s="141"/>
      <c r="AM121" s="141"/>
      <c r="AN121" s="42"/>
      <c r="AO121" s="141"/>
      <c r="AP121" s="141"/>
      <c r="AQ121" s="42"/>
      <c r="AR121" s="141"/>
      <c r="AS121" s="141"/>
      <c r="AT121" s="42"/>
      <c r="AU121" s="141"/>
      <c r="AV121" s="141"/>
      <c r="AW121" s="42"/>
      <c r="AX121" s="141"/>
      <c r="AY121" s="141"/>
      <c r="AZ121" s="203"/>
      <c r="BA121" s="141"/>
      <c r="BB121" s="141"/>
      <c r="BC121" s="42"/>
      <c r="BD121" s="141"/>
      <c r="BE121" s="141"/>
      <c r="BF121" s="42"/>
      <c r="BG121" s="141"/>
      <c r="BH121" s="141"/>
      <c r="BI121" s="42"/>
      <c r="BJ121" s="141"/>
      <c r="BK121" s="141"/>
      <c r="BL121" s="42"/>
      <c r="BM121" s="141"/>
      <c r="BN121" s="141"/>
      <c r="BO121" s="42"/>
      <c r="BP121" s="141"/>
      <c r="BQ121" s="141"/>
      <c r="BR121" s="42"/>
      <c r="BS121" s="141"/>
      <c r="BT121" s="141"/>
      <c r="BU121" s="42"/>
      <c r="BV121" s="141"/>
      <c r="BW121" s="141"/>
      <c r="BX121" s="42"/>
      <c r="BY121" s="141"/>
      <c r="BZ121" s="141"/>
      <c r="CA121" s="42"/>
      <c r="CB121" s="141"/>
      <c r="CC121" s="141"/>
      <c r="CD121" s="42"/>
      <c r="CE121" s="141"/>
      <c r="CF121" s="141"/>
      <c r="CG121" s="42"/>
      <c r="CH121" s="141"/>
      <c r="CI121" s="141"/>
      <c r="CJ121" s="42"/>
      <c r="CK121" s="141"/>
      <c r="CL121" s="141"/>
      <c r="CM121" s="42"/>
      <c r="CN121" s="141"/>
      <c r="CO121" s="141"/>
      <c r="CP121" s="42"/>
      <c r="CQ121" s="141"/>
      <c r="CR121" s="141"/>
      <c r="CS121" s="42"/>
      <c r="CT121" s="141"/>
      <c r="CU121" s="141"/>
      <c r="CV121" s="42"/>
      <c r="CW121" s="141"/>
      <c r="CX121" s="141"/>
      <c r="CY121" s="203"/>
      <c r="CZ121" s="141"/>
      <c r="DA121" s="141"/>
      <c r="DB121" s="42"/>
      <c r="DC121" s="141"/>
      <c r="DD121" s="141"/>
      <c r="DE121" s="42"/>
      <c r="DF121" s="141"/>
      <c r="DG121" s="141"/>
      <c r="DH121" s="42"/>
      <c r="DI121" s="141"/>
      <c r="DJ121" s="141"/>
      <c r="DK121" s="42"/>
      <c r="DL121" s="141"/>
      <c r="DM121" s="141"/>
      <c r="DN121" s="42"/>
      <c r="DO121" s="141"/>
      <c r="DP121" s="141"/>
      <c r="DQ121" s="42"/>
      <c r="DR121" s="141"/>
      <c r="DS121" s="141"/>
      <c r="DT121" s="42"/>
      <c r="DU121" s="141"/>
      <c r="DV121" s="141"/>
      <c r="DW121" s="42"/>
      <c r="DX121" s="141"/>
      <c r="DY121" s="141"/>
      <c r="DZ121" s="42"/>
      <c r="EA121" s="141"/>
      <c r="EB121" s="141"/>
      <c r="EC121" s="42"/>
      <c r="ED121" s="141"/>
      <c r="EE121" s="141"/>
      <c r="EF121" s="42"/>
      <c r="EG121" s="141"/>
      <c r="EH121" s="141"/>
      <c r="EI121" s="42"/>
      <c r="EJ121" s="141"/>
      <c r="EK121" s="141"/>
      <c r="EL121" s="42"/>
      <c r="EM121" s="141"/>
      <c r="EN121" s="141"/>
      <c r="EO121" s="42"/>
      <c r="EP121" s="141"/>
      <c r="EQ121" s="141"/>
      <c r="ER121" s="42"/>
      <c r="ES121" s="141"/>
      <c r="ET121" s="141"/>
      <c r="EU121" s="42"/>
      <c r="EV121" s="141"/>
      <c r="EW121" s="141"/>
      <c r="EX121" s="42"/>
      <c r="EY121" s="141"/>
      <c r="EZ121" s="141"/>
      <c r="FA121" s="42"/>
      <c r="FB121" s="141"/>
      <c r="FC121" s="141"/>
      <c r="FD121" s="42"/>
      <c r="FE121" s="141"/>
      <c r="FF121" s="141"/>
      <c r="FG121" s="42"/>
      <c r="FH121" s="141"/>
      <c r="FI121" s="141"/>
      <c r="FJ121" s="42"/>
      <c r="FK121" s="141"/>
      <c r="FL121" s="141"/>
      <c r="FM121" s="42"/>
      <c r="FN121" s="141"/>
      <c r="FO121" s="141"/>
      <c r="FP121" s="42"/>
      <c r="FQ121" s="141"/>
      <c r="FR121" s="141"/>
      <c r="FS121" s="42"/>
      <c r="FT121" s="141"/>
      <c r="FU121" s="141"/>
      <c r="FV121" s="42"/>
      <c r="FW121" s="141"/>
      <c r="FX121" s="141"/>
      <c r="FY121" s="42"/>
      <c r="FZ121" s="141"/>
      <c r="GA121" s="141"/>
      <c r="GB121" s="42"/>
      <c r="GC121" s="141"/>
      <c r="GD121" s="141"/>
      <c r="GE121" s="42"/>
      <c r="GF121" s="141"/>
      <c r="GG121" s="141"/>
      <c r="GH121" s="42"/>
      <c r="GI121" s="141"/>
      <c r="GJ121" s="141"/>
      <c r="GK121" s="42"/>
      <c r="GL121" s="141"/>
      <c r="GM121" s="141"/>
      <c r="GN121" s="42"/>
    </row>
    <row r="122" spans="1:196" ht="15.75" x14ac:dyDescent="0.25">
      <c r="A122" s="25" t="s">
        <v>319</v>
      </c>
      <c r="B122" s="50">
        <f t="shared" si="887"/>
        <v>0</v>
      </c>
      <c r="C122" s="50">
        <f t="shared" si="888"/>
        <v>0</v>
      </c>
      <c r="D122" s="46"/>
      <c r="E122" s="50"/>
      <c r="F122" s="50"/>
      <c r="G122" s="50"/>
      <c r="H122" s="144"/>
      <c r="I122" s="144"/>
      <c r="J122" s="144"/>
      <c r="K122" s="144"/>
      <c r="L122" s="144"/>
      <c r="M122" s="144"/>
      <c r="N122" s="144"/>
      <c r="O122" s="144"/>
      <c r="P122" s="42"/>
      <c r="Q122" s="141"/>
      <c r="R122" s="141"/>
      <c r="S122" s="42"/>
      <c r="T122" s="141"/>
      <c r="U122" s="141"/>
      <c r="V122" s="42"/>
      <c r="W122" s="141"/>
      <c r="X122" s="141"/>
      <c r="Y122" s="42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141"/>
      <c r="AJ122" s="141"/>
      <c r="AK122" s="42"/>
      <c r="AL122" s="141"/>
      <c r="AM122" s="141"/>
      <c r="AN122" s="42"/>
      <c r="AO122" s="141"/>
      <c r="AP122" s="141"/>
      <c r="AQ122" s="42"/>
      <c r="AR122" s="141"/>
      <c r="AS122" s="141"/>
      <c r="AT122" s="42"/>
      <c r="AU122" s="141"/>
      <c r="AV122" s="141"/>
      <c r="AW122" s="42"/>
      <c r="AX122" s="141"/>
      <c r="AY122" s="141"/>
      <c r="AZ122" s="203"/>
      <c r="BA122" s="141"/>
      <c r="BB122" s="141"/>
      <c r="BC122" s="42"/>
      <c r="BD122" s="141"/>
      <c r="BE122" s="141"/>
      <c r="BF122" s="42"/>
      <c r="BG122" s="141"/>
      <c r="BH122" s="141"/>
      <c r="BI122" s="42"/>
      <c r="BJ122" s="141"/>
      <c r="BK122" s="141"/>
      <c r="BL122" s="42"/>
      <c r="BM122" s="141"/>
      <c r="BN122" s="141"/>
      <c r="BO122" s="42"/>
      <c r="BP122" s="141"/>
      <c r="BQ122" s="141"/>
      <c r="BR122" s="42"/>
      <c r="BS122" s="141"/>
      <c r="BT122" s="141"/>
      <c r="BU122" s="42"/>
      <c r="BV122" s="141"/>
      <c r="BW122" s="141"/>
      <c r="BX122" s="42"/>
      <c r="BY122" s="141"/>
      <c r="BZ122" s="141"/>
      <c r="CA122" s="42"/>
      <c r="CB122" s="141"/>
      <c r="CC122" s="141"/>
      <c r="CD122" s="42"/>
      <c r="CE122" s="141"/>
      <c r="CF122" s="141"/>
      <c r="CG122" s="42"/>
      <c r="CH122" s="141"/>
      <c r="CI122" s="141"/>
      <c r="CJ122" s="42"/>
      <c r="CK122" s="141"/>
      <c r="CL122" s="141"/>
      <c r="CM122" s="42"/>
      <c r="CN122" s="141"/>
      <c r="CO122" s="141"/>
      <c r="CP122" s="42"/>
      <c r="CQ122" s="141"/>
      <c r="CR122" s="141"/>
      <c r="CS122" s="42"/>
      <c r="CT122" s="141"/>
      <c r="CU122" s="141"/>
      <c r="CV122" s="42"/>
      <c r="CW122" s="141"/>
      <c r="CX122" s="141"/>
      <c r="CY122" s="203"/>
      <c r="CZ122" s="141"/>
      <c r="DA122" s="141"/>
      <c r="DB122" s="42"/>
      <c r="DC122" s="141"/>
      <c r="DD122" s="141"/>
      <c r="DE122" s="42"/>
      <c r="DF122" s="141"/>
      <c r="DG122" s="141"/>
      <c r="DH122" s="42"/>
      <c r="DI122" s="141"/>
      <c r="DJ122" s="141"/>
      <c r="DK122" s="42"/>
      <c r="DL122" s="141"/>
      <c r="DM122" s="141"/>
      <c r="DN122" s="42"/>
      <c r="DO122" s="141"/>
      <c r="DP122" s="141"/>
      <c r="DQ122" s="42"/>
      <c r="DR122" s="141"/>
      <c r="DS122" s="141"/>
      <c r="DT122" s="42"/>
      <c r="DU122" s="141"/>
      <c r="DV122" s="141"/>
      <c r="DW122" s="42"/>
      <c r="DX122" s="141"/>
      <c r="DY122" s="141"/>
      <c r="DZ122" s="42"/>
      <c r="EA122" s="141"/>
      <c r="EB122" s="141"/>
      <c r="EC122" s="42"/>
      <c r="ED122" s="141"/>
      <c r="EE122" s="141"/>
      <c r="EF122" s="42"/>
      <c r="EG122" s="141"/>
      <c r="EH122" s="141"/>
      <c r="EI122" s="42"/>
      <c r="EJ122" s="141"/>
      <c r="EK122" s="141"/>
      <c r="EL122" s="42"/>
      <c r="EM122" s="141"/>
      <c r="EN122" s="141"/>
      <c r="EO122" s="42"/>
      <c r="EP122" s="141"/>
      <c r="EQ122" s="141"/>
      <c r="ER122" s="42"/>
      <c r="ES122" s="141"/>
      <c r="ET122" s="141"/>
      <c r="EU122" s="42"/>
      <c r="EV122" s="141"/>
      <c r="EW122" s="141"/>
      <c r="EX122" s="42"/>
      <c r="EY122" s="141"/>
      <c r="EZ122" s="141"/>
      <c r="FA122" s="42"/>
      <c r="FB122" s="141"/>
      <c r="FC122" s="141"/>
      <c r="FD122" s="42"/>
      <c r="FE122" s="141"/>
      <c r="FF122" s="141"/>
      <c r="FG122" s="42"/>
      <c r="FH122" s="141"/>
      <c r="FI122" s="141"/>
      <c r="FJ122" s="42"/>
      <c r="FK122" s="141"/>
      <c r="FL122" s="141"/>
      <c r="FM122" s="42"/>
      <c r="FN122" s="141"/>
      <c r="FO122" s="141"/>
      <c r="FP122" s="42"/>
      <c r="FQ122" s="141"/>
      <c r="FR122" s="141"/>
      <c r="FS122" s="42"/>
      <c r="FT122" s="141"/>
      <c r="FU122" s="141"/>
      <c r="FV122" s="42"/>
      <c r="FW122" s="141"/>
      <c r="FX122" s="141"/>
      <c r="FY122" s="42"/>
      <c r="FZ122" s="141"/>
      <c r="GA122" s="141"/>
      <c r="GB122" s="42"/>
      <c r="GC122" s="141"/>
      <c r="GD122" s="141"/>
      <c r="GE122" s="42"/>
      <c r="GF122" s="141"/>
      <c r="GG122" s="141"/>
      <c r="GH122" s="42"/>
      <c r="GI122" s="141"/>
      <c r="GJ122" s="141"/>
      <c r="GK122" s="42"/>
      <c r="GL122" s="141"/>
      <c r="GM122" s="141"/>
      <c r="GN122" s="42"/>
    </row>
    <row r="123" spans="1:196" ht="15.75" x14ac:dyDescent="0.25">
      <c r="A123" s="25" t="s">
        <v>223</v>
      </c>
      <c r="B123" s="50">
        <f t="shared" si="887"/>
        <v>0</v>
      </c>
      <c r="C123" s="50">
        <f t="shared" si="888"/>
        <v>0</v>
      </c>
      <c r="D123" s="46"/>
      <c r="E123" s="50"/>
      <c r="F123" s="50"/>
      <c r="G123" s="50"/>
      <c r="H123" s="144"/>
      <c r="I123" s="144"/>
      <c r="J123" s="144"/>
      <c r="K123" s="144"/>
      <c r="L123" s="144"/>
      <c r="M123" s="144"/>
      <c r="N123" s="144"/>
      <c r="O123" s="144"/>
      <c r="P123" s="42"/>
      <c r="Q123" s="141"/>
      <c r="R123" s="141"/>
      <c r="S123" s="42"/>
      <c r="T123" s="141"/>
      <c r="U123" s="141"/>
      <c r="V123" s="42"/>
      <c r="W123" s="141"/>
      <c r="X123" s="141"/>
      <c r="Y123" s="42"/>
      <c r="Z123" s="144"/>
      <c r="AA123" s="144"/>
      <c r="AB123" s="144"/>
      <c r="AC123" s="144"/>
      <c r="AD123" s="144"/>
      <c r="AE123" s="144"/>
      <c r="AF123" s="144"/>
      <c r="AG123" s="144"/>
      <c r="AH123" s="144"/>
      <c r="AI123" s="141"/>
      <c r="AJ123" s="141"/>
      <c r="AK123" s="42"/>
      <c r="AL123" s="141"/>
      <c r="AM123" s="141"/>
      <c r="AN123" s="42"/>
      <c r="AO123" s="141"/>
      <c r="AP123" s="141"/>
      <c r="AQ123" s="42"/>
      <c r="AR123" s="141"/>
      <c r="AS123" s="141"/>
      <c r="AT123" s="42"/>
      <c r="AU123" s="141"/>
      <c r="AV123" s="141"/>
      <c r="AW123" s="42"/>
      <c r="AX123" s="141"/>
      <c r="AY123" s="141"/>
      <c r="AZ123" s="203"/>
      <c r="BA123" s="141"/>
      <c r="BB123" s="141"/>
      <c r="BC123" s="42"/>
      <c r="BD123" s="141"/>
      <c r="BE123" s="141"/>
      <c r="BF123" s="42"/>
      <c r="BG123" s="141"/>
      <c r="BH123" s="141"/>
      <c r="BI123" s="42"/>
      <c r="BJ123" s="141"/>
      <c r="BK123" s="141"/>
      <c r="BL123" s="42"/>
      <c r="BM123" s="141"/>
      <c r="BN123" s="141"/>
      <c r="BO123" s="42"/>
      <c r="BP123" s="141"/>
      <c r="BQ123" s="141"/>
      <c r="BR123" s="42"/>
      <c r="BS123" s="141"/>
      <c r="BT123" s="141"/>
      <c r="BU123" s="42"/>
      <c r="BV123" s="141"/>
      <c r="BW123" s="141"/>
      <c r="BX123" s="42"/>
      <c r="BY123" s="141"/>
      <c r="BZ123" s="141"/>
      <c r="CA123" s="42"/>
      <c r="CB123" s="141"/>
      <c r="CC123" s="141"/>
      <c r="CD123" s="42"/>
      <c r="CE123" s="141"/>
      <c r="CF123" s="141"/>
      <c r="CG123" s="42"/>
      <c r="CH123" s="141"/>
      <c r="CI123" s="141"/>
      <c r="CJ123" s="42"/>
      <c r="CK123" s="141"/>
      <c r="CL123" s="141"/>
      <c r="CM123" s="42"/>
      <c r="CN123" s="141"/>
      <c r="CO123" s="141"/>
      <c r="CP123" s="42"/>
      <c r="CQ123" s="141"/>
      <c r="CR123" s="141"/>
      <c r="CS123" s="42"/>
      <c r="CT123" s="141"/>
      <c r="CU123" s="141"/>
      <c r="CV123" s="42"/>
      <c r="CW123" s="141"/>
      <c r="CX123" s="141"/>
      <c r="CY123" s="203"/>
      <c r="CZ123" s="141"/>
      <c r="DA123" s="141"/>
      <c r="DB123" s="42"/>
      <c r="DC123" s="141"/>
      <c r="DD123" s="141"/>
      <c r="DE123" s="42"/>
      <c r="DF123" s="141"/>
      <c r="DG123" s="141"/>
      <c r="DH123" s="42"/>
      <c r="DI123" s="141"/>
      <c r="DJ123" s="141"/>
      <c r="DK123" s="42"/>
      <c r="DL123" s="141"/>
      <c r="DM123" s="141"/>
      <c r="DN123" s="42"/>
      <c r="DO123" s="141"/>
      <c r="DP123" s="141"/>
      <c r="DQ123" s="42"/>
      <c r="DR123" s="141"/>
      <c r="DS123" s="141"/>
      <c r="DT123" s="42"/>
      <c r="DU123" s="141"/>
      <c r="DV123" s="141"/>
      <c r="DW123" s="42"/>
      <c r="DX123" s="141"/>
      <c r="DY123" s="141"/>
      <c r="DZ123" s="42"/>
      <c r="EA123" s="141"/>
      <c r="EB123" s="141"/>
      <c r="EC123" s="42"/>
      <c r="ED123" s="141"/>
      <c r="EE123" s="141"/>
      <c r="EF123" s="42"/>
      <c r="EG123" s="141"/>
      <c r="EH123" s="141"/>
      <c r="EI123" s="42"/>
      <c r="EJ123" s="141"/>
      <c r="EK123" s="141"/>
      <c r="EL123" s="42"/>
      <c r="EM123" s="141"/>
      <c r="EN123" s="141"/>
      <c r="EO123" s="42"/>
      <c r="EP123" s="141"/>
      <c r="EQ123" s="141"/>
      <c r="ER123" s="42"/>
      <c r="ES123" s="141"/>
      <c r="ET123" s="141"/>
      <c r="EU123" s="42"/>
      <c r="EV123" s="141"/>
      <c r="EW123" s="141"/>
      <c r="EX123" s="42"/>
      <c r="EY123" s="141"/>
      <c r="EZ123" s="141"/>
      <c r="FA123" s="42"/>
      <c r="FB123" s="141"/>
      <c r="FC123" s="141"/>
      <c r="FD123" s="42"/>
      <c r="FE123" s="141"/>
      <c r="FF123" s="141"/>
      <c r="FG123" s="42"/>
      <c r="FH123" s="141"/>
      <c r="FI123" s="141"/>
      <c r="FJ123" s="42"/>
      <c r="FK123" s="141"/>
      <c r="FL123" s="141"/>
      <c r="FM123" s="42"/>
      <c r="FN123" s="141"/>
      <c r="FO123" s="141"/>
      <c r="FP123" s="42"/>
      <c r="FQ123" s="141"/>
      <c r="FR123" s="141"/>
      <c r="FS123" s="42"/>
      <c r="FT123" s="141"/>
      <c r="FU123" s="141"/>
      <c r="FV123" s="42"/>
      <c r="FW123" s="141"/>
      <c r="FX123" s="141"/>
      <c r="FY123" s="42"/>
      <c r="FZ123" s="141"/>
      <c r="GA123" s="141"/>
      <c r="GB123" s="42"/>
      <c r="GC123" s="141"/>
      <c r="GD123" s="141"/>
      <c r="GE123" s="42"/>
      <c r="GF123" s="141"/>
      <c r="GG123" s="141"/>
      <c r="GH123" s="42"/>
      <c r="GI123" s="141"/>
      <c r="GJ123" s="141"/>
      <c r="GK123" s="42"/>
      <c r="GL123" s="141"/>
      <c r="GM123" s="141"/>
      <c r="GN123" s="42"/>
    </row>
    <row r="124" spans="1:196" ht="15.75" x14ac:dyDescent="0.25">
      <c r="A124" s="25" t="s">
        <v>320</v>
      </c>
      <c r="B124" s="50">
        <f t="shared" si="887"/>
        <v>0</v>
      </c>
      <c r="C124" s="50">
        <f t="shared" si="888"/>
        <v>0</v>
      </c>
      <c r="D124" s="46"/>
      <c r="E124" s="50"/>
      <c r="F124" s="50"/>
      <c r="G124" s="50"/>
      <c r="H124" s="144"/>
      <c r="I124" s="144"/>
      <c r="J124" s="144"/>
      <c r="K124" s="144"/>
      <c r="L124" s="144"/>
      <c r="M124" s="144"/>
      <c r="N124" s="144"/>
      <c r="O124" s="144"/>
      <c r="P124" s="42"/>
      <c r="Q124" s="141"/>
      <c r="R124" s="141"/>
      <c r="S124" s="42"/>
      <c r="T124" s="141"/>
      <c r="U124" s="141"/>
      <c r="V124" s="42"/>
      <c r="W124" s="141"/>
      <c r="X124" s="141"/>
      <c r="Y124" s="42"/>
      <c r="Z124" s="144"/>
      <c r="AA124" s="144"/>
      <c r="AB124" s="144"/>
      <c r="AC124" s="144"/>
      <c r="AD124" s="144"/>
      <c r="AE124" s="144"/>
      <c r="AF124" s="144"/>
      <c r="AG124" s="144"/>
      <c r="AH124" s="144"/>
      <c r="AI124" s="141"/>
      <c r="AJ124" s="141"/>
      <c r="AK124" s="42"/>
      <c r="AL124" s="141"/>
      <c r="AM124" s="141"/>
      <c r="AN124" s="42"/>
      <c r="AO124" s="141"/>
      <c r="AP124" s="141"/>
      <c r="AQ124" s="42"/>
      <c r="AR124" s="141"/>
      <c r="AS124" s="141"/>
      <c r="AT124" s="42"/>
      <c r="AU124" s="141"/>
      <c r="AV124" s="141"/>
      <c r="AW124" s="42"/>
      <c r="AX124" s="141"/>
      <c r="AY124" s="141"/>
      <c r="AZ124" s="203"/>
      <c r="BA124" s="141"/>
      <c r="BB124" s="141"/>
      <c r="BC124" s="42"/>
      <c r="BD124" s="141"/>
      <c r="BE124" s="141"/>
      <c r="BF124" s="42"/>
      <c r="BG124" s="141"/>
      <c r="BH124" s="141"/>
      <c r="BI124" s="42"/>
      <c r="BJ124" s="141"/>
      <c r="BK124" s="141"/>
      <c r="BL124" s="42"/>
      <c r="BM124" s="141"/>
      <c r="BN124" s="141"/>
      <c r="BO124" s="42"/>
      <c r="BP124" s="141"/>
      <c r="BQ124" s="141"/>
      <c r="BR124" s="42"/>
      <c r="BS124" s="141"/>
      <c r="BT124" s="141"/>
      <c r="BU124" s="42"/>
      <c r="BV124" s="141"/>
      <c r="BW124" s="141"/>
      <c r="BX124" s="42"/>
      <c r="BY124" s="141"/>
      <c r="BZ124" s="141"/>
      <c r="CA124" s="42"/>
      <c r="CB124" s="141"/>
      <c r="CC124" s="141"/>
      <c r="CD124" s="42"/>
      <c r="CE124" s="141"/>
      <c r="CF124" s="141"/>
      <c r="CG124" s="42"/>
      <c r="CH124" s="141"/>
      <c r="CI124" s="141"/>
      <c r="CJ124" s="42"/>
      <c r="CK124" s="141"/>
      <c r="CL124" s="141"/>
      <c r="CM124" s="42"/>
      <c r="CN124" s="141"/>
      <c r="CO124" s="141"/>
      <c r="CP124" s="42"/>
      <c r="CQ124" s="141"/>
      <c r="CR124" s="141"/>
      <c r="CS124" s="42"/>
      <c r="CT124" s="141"/>
      <c r="CU124" s="141"/>
      <c r="CV124" s="42"/>
      <c r="CW124" s="141"/>
      <c r="CX124" s="141"/>
      <c r="CY124" s="203"/>
      <c r="CZ124" s="141"/>
      <c r="DA124" s="141"/>
      <c r="DB124" s="42"/>
      <c r="DC124" s="141"/>
      <c r="DD124" s="141"/>
      <c r="DE124" s="42"/>
      <c r="DF124" s="141"/>
      <c r="DG124" s="141"/>
      <c r="DH124" s="42"/>
      <c r="DI124" s="141"/>
      <c r="DJ124" s="141"/>
      <c r="DK124" s="42"/>
      <c r="DL124" s="141"/>
      <c r="DM124" s="141"/>
      <c r="DN124" s="42"/>
      <c r="DO124" s="141"/>
      <c r="DP124" s="141"/>
      <c r="DQ124" s="42"/>
      <c r="DR124" s="141"/>
      <c r="DS124" s="141"/>
      <c r="DT124" s="42"/>
      <c r="DU124" s="141"/>
      <c r="DV124" s="141"/>
      <c r="DW124" s="42"/>
      <c r="DX124" s="141"/>
      <c r="DY124" s="141"/>
      <c r="DZ124" s="42"/>
      <c r="EA124" s="141"/>
      <c r="EB124" s="141"/>
      <c r="EC124" s="42"/>
      <c r="ED124" s="141"/>
      <c r="EE124" s="141"/>
      <c r="EF124" s="42"/>
      <c r="EG124" s="141"/>
      <c r="EH124" s="141"/>
      <c r="EI124" s="42"/>
      <c r="EJ124" s="141"/>
      <c r="EK124" s="141"/>
      <c r="EL124" s="42"/>
      <c r="EM124" s="141"/>
      <c r="EN124" s="141"/>
      <c r="EO124" s="42"/>
      <c r="EP124" s="141"/>
      <c r="EQ124" s="141"/>
      <c r="ER124" s="42"/>
      <c r="ES124" s="141"/>
      <c r="ET124" s="141"/>
      <c r="EU124" s="42"/>
      <c r="EV124" s="141"/>
      <c r="EW124" s="141"/>
      <c r="EX124" s="42"/>
      <c r="EY124" s="141"/>
      <c r="EZ124" s="141"/>
      <c r="FA124" s="42"/>
      <c r="FB124" s="141"/>
      <c r="FC124" s="141"/>
      <c r="FD124" s="42"/>
      <c r="FE124" s="141"/>
      <c r="FF124" s="141"/>
      <c r="FG124" s="42"/>
      <c r="FH124" s="141"/>
      <c r="FI124" s="141"/>
      <c r="FJ124" s="42"/>
      <c r="FK124" s="141"/>
      <c r="FL124" s="141"/>
      <c r="FM124" s="42"/>
      <c r="FN124" s="141"/>
      <c r="FO124" s="141"/>
      <c r="FP124" s="42"/>
      <c r="FQ124" s="141"/>
      <c r="FR124" s="141"/>
      <c r="FS124" s="42"/>
      <c r="FT124" s="141"/>
      <c r="FU124" s="141"/>
      <c r="FV124" s="42"/>
      <c r="FW124" s="141"/>
      <c r="FX124" s="141"/>
      <c r="FY124" s="42"/>
      <c r="FZ124" s="141"/>
      <c r="GA124" s="141"/>
      <c r="GB124" s="42"/>
      <c r="GC124" s="141"/>
      <c r="GD124" s="141"/>
      <c r="GE124" s="42"/>
      <c r="GF124" s="141"/>
      <c r="GG124" s="141"/>
      <c r="GH124" s="42"/>
      <c r="GI124" s="141"/>
      <c r="GJ124" s="141"/>
      <c r="GK124" s="42"/>
      <c r="GL124" s="141"/>
      <c r="GM124" s="141"/>
      <c r="GN124" s="42"/>
    </row>
    <row r="125" spans="1:196" ht="15.75" x14ac:dyDescent="0.25">
      <c r="A125" s="25" t="s">
        <v>321</v>
      </c>
      <c r="B125" s="50">
        <f t="shared" si="887"/>
        <v>5000</v>
      </c>
      <c r="C125" s="50">
        <f t="shared" si="888"/>
        <v>0</v>
      </c>
      <c r="D125" s="46"/>
      <c r="E125" s="50"/>
      <c r="F125" s="50"/>
      <c r="G125" s="50"/>
      <c r="H125" s="144"/>
      <c r="I125" s="144"/>
      <c r="J125" s="144"/>
      <c r="K125" s="144"/>
      <c r="L125" s="144"/>
      <c r="M125" s="144"/>
      <c r="N125" s="144"/>
      <c r="O125" s="144"/>
      <c r="P125" s="42"/>
      <c r="Q125" s="141"/>
      <c r="R125" s="141"/>
      <c r="S125" s="42"/>
      <c r="T125" s="141"/>
      <c r="U125" s="141"/>
      <c r="V125" s="42"/>
      <c r="W125" s="141"/>
      <c r="X125" s="141"/>
      <c r="Y125" s="42"/>
      <c r="Z125" s="144"/>
      <c r="AA125" s="144"/>
      <c r="AB125" s="144"/>
      <c r="AC125" s="144"/>
      <c r="AD125" s="144"/>
      <c r="AE125" s="144"/>
      <c r="AF125" s="144"/>
      <c r="AG125" s="144"/>
      <c r="AH125" s="144"/>
      <c r="AI125" s="141"/>
      <c r="AJ125" s="141"/>
      <c r="AK125" s="42"/>
      <c r="AL125" s="141"/>
      <c r="AM125" s="141"/>
      <c r="AN125" s="42"/>
      <c r="AO125" s="141"/>
      <c r="AP125" s="141"/>
      <c r="AQ125" s="42"/>
      <c r="AR125" s="141"/>
      <c r="AS125" s="141"/>
      <c r="AT125" s="42"/>
      <c r="AU125" s="141"/>
      <c r="AV125" s="141"/>
      <c r="AW125" s="42"/>
      <c r="AX125" s="141"/>
      <c r="AY125" s="141"/>
      <c r="AZ125" s="203"/>
      <c r="BA125" s="141"/>
      <c r="BB125" s="141"/>
      <c r="BC125" s="42"/>
      <c r="BD125" s="141"/>
      <c r="BE125" s="141"/>
      <c r="BF125" s="42"/>
      <c r="BG125" s="141"/>
      <c r="BH125" s="141"/>
      <c r="BI125" s="42"/>
      <c r="BJ125" s="141"/>
      <c r="BK125" s="141"/>
      <c r="BL125" s="42"/>
      <c r="BM125" s="141"/>
      <c r="BN125" s="141"/>
      <c r="BO125" s="42"/>
      <c r="BP125" s="141"/>
      <c r="BQ125" s="141"/>
      <c r="BR125" s="42"/>
      <c r="BS125" s="141"/>
      <c r="BT125" s="141"/>
      <c r="BU125" s="42"/>
      <c r="BV125" s="141"/>
      <c r="BW125" s="141"/>
      <c r="BX125" s="42"/>
      <c r="BY125" s="141"/>
      <c r="BZ125" s="141"/>
      <c r="CA125" s="42"/>
      <c r="CB125" s="141"/>
      <c r="CC125" s="141"/>
      <c r="CD125" s="42"/>
      <c r="CE125" s="141"/>
      <c r="CF125" s="141"/>
      <c r="CG125" s="42"/>
      <c r="CH125" s="141"/>
      <c r="CI125" s="141"/>
      <c r="CJ125" s="42"/>
      <c r="CK125" s="141"/>
      <c r="CL125" s="141"/>
      <c r="CM125" s="42"/>
      <c r="CN125" s="141"/>
      <c r="CO125" s="141"/>
      <c r="CP125" s="42"/>
      <c r="CQ125" s="141"/>
      <c r="CR125" s="141"/>
      <c r="CS125" s="42"/>
      <c r="CT125" s="141"/>
      <c r="CU125" s="141"/>
      <c r="CV125" s="42"/>
      <c r="CW125" s="141"/>
      <c r="CX125" s="141"/>
      <c r="CY125" s="203"/>
      <c r="CZ125" s="141"/>
      <c r="DA125" s="141"/>
      <c r="DB125" s="42"/>
      <c r="DC125" s="141"/>
      <c r="DD125" s="141"/>
      <c r="DE125" s="42"/>
      <c r="DF125" s="141"/>
      <c r="DG125" s="141"/>
      <c r="DH125" s="42"/>
      <c r="DI125" s="141"/>
      <c r="DJ125" s="141"/>
      <c r="DK125" s="42"/>
      <c r="DL125" s="141"/>
      <c r="DM125" s="141"/>
      <c r="DN125" s="42"/>
      <c r="DO125" s="141"/>
      <c r="DP125" s="141"/>
      <c r="DQ125" s="42"/>
      <c r="DR125" s="141"/>
      <c r="DS125" s="141"/>
      <c r="DT125" s="42"/>
      <c r="DU125" s="141"/>
      <c r="DV125" s="141"/>
      <c r="DW125" s="42"/>
      <c r="DX125" s="141"/>
      <c r="DY125" s="141"/>
      <c r="DZ125" s="42"/>
      <c r="EA125" s="141"/>
      <c r="EB125" s="141"/>
      <c r="EC125" s="42"/>
      <c r="ED125" s="141"/>
      <c r="EE125" s="141"/>
      <c r="EF125" s="42"/>
      <c r="EG125" s="141"/>
      <c r="EH125" s="141"/>
      <c r="EI125" s="42"/>
      <c r="EJ125" s="141"/>
      <c r="EK125" s="141"/>
      <c r="EL125" s="42"/>
      <c r="EM125" s="141"/>
      <c r="EN125" s="141"/>
      <c r="EO125" s="42"/>
      <c r="EP125" s="141"/>
      <c r="EQ125" s="141"/>
      <c r="ER125" s="42"/>
      <c r="ES125" s="141"/>
      <c r="ET125" s="141"/>
      <c r="EU125" s="42"/>
      <c r="EV125" s="141"/>
      <c r="EW125" s="141"/>
      <c r="EX125" s="42"/>
      <c r="EY125" s="141"/>
      <c r="EZ125" s="141"/>
      <c r="FA125" s="42"/>
      <c r="FB125" s="141"/>
      <c r="FC125" s="141"/>
      <c r="FD125" s="42"/>
      <c r="FE125" s="141"/>
      <c r="FF125" s="141"/>
      <c r="FG125" s="42"/>
      <c r="FH125" s="141"/>
      <c r="FI125" s="141"/>
      <c r="FJ125" s="42"/>
      <c r="FK125" s="141"/>
      <c r="FL125" s="141"/>
      <c r="FM125" s="42"/>
      <c r="FN125" s="203">
        <v>5000</v>
      </c>
      <c r="FO125" s="141"/>
      <c r="FP125" s="42">
        <f t="shared" si="1417"/>
        <v>0</v>
      </c>
      <c r="FQ125" s="203"/>
      <c r="FR125" s="141"/>
      <c r="FS125" s="42"/>
      <c r="FT125" s="203"/>
      <c r="FU125" s="141"/>
      <c r="FV125" s="42"/>
      <c r="FW125" s="141"/>
      <c r="FX125" s="141"/>
      <c r="FY125" s="42"/>
      <c r="FZ125" s="141"/>
      <c r="GA125" s="141"/>
      <c r="GB125" s="42"/>
      <c r="GC125" s="141"/>
      <c r="GD125" s="141"/>
      <c r="GE125" s="42"/>
      <c r="GF125" s="141"/>
      <c r="GG125" s="141"/>
      <c r="GH125" s="42"/>
      <c r="GI125" s="141"/>
      <c r="GJ125" s="141"/>
      <c r="GK125" s="42"/>
      <c r="GL125" s="141"/>
      <c r="GM125" s="141"/>
      <c r="GN125" s="42"/>
    </row>
    <row r="126" spans="1:196" ht="15.75" x14ac:dyDescent="0.25">
      <c r="A126" s="25" t="s">
        <v>322</v>
      </c>
      <c r="B126" s="50">
        <f t="shared" si="887"/>
        <v>0</v>
      </c>
      <c r="C126" s="50">
        <f t="shared" si="888"/>
        <v>0</v>
      </c>
      <c r="D126" s="46"/>
      <c r="E126" s="50"/>
      <c r="F126" s="50"/>
      <c r="G126" s="50"/>
      <c r="H126" s="144"/>
      <c r="I126" s="144"/>
      <c r="J126" s="144"/>
      <c r="K126" s="144"/>
      <c r="L126" s="144"/>
      <c r="M126" s="144"/>
      <c r="N126" s="144"/>
      <c r="O126" s="144"/>
      <c r="P126" s="42"/>
      <c r="Q126" s="141"/>
      <c r="R126" s="141"/>
      <c r="S126" s="42"/>
      <c r="T126" s="141"/>
      <c r="U126" s="141"/>
      <c r="V126" s="42"/>
      <c r="W126" s="141"/>
      <c r="X126" s="141"/>
      <c r="Y126" s="42"/>
      <c r="Z126" s="144"/>
      <c r="AA126" s="144"/>
      <c r="AB126" s="144"/>
      <c r="AC126" s="144"/>
      <c r="AD126" s="144"/>
      <c r="AE126" s="144"/>
      <c r="AF126" s="144"/>
      <c r="AG126" s="144"/>
      <c r="AH126" s="144"/>
      <c r="AI126" s="141"/>
      <c r="AJ126" s="141"/>
      <c r="AK126" s="42"/>
      <c r="AL126" s="141"/>
      <c r="AM126" s="141"/>
      <c r="AN126" s="42"/>
      <c r="AO126" s="141"/>
      <c r="AP126" s="141"/>
      <c r="AQ126" s="42"/>
      <c r="AR126" s="141"/>
      <c r="AS126" s="141"/>
      <c r="AT126" s="42"/>
      <c r="AU126" s="141"/>
      <c r="AV126" s="141"/>
      <c r="AW126" s="42"/>
      <c r="AX126" s="141"/>
      <c r="AY126" s="141"/>
      <c r="AZ126" s="203"/>
      <c r="BA126" s="141"/>
      <c r="BB126" s="141"/>
      <c r="BC126" s="42"/>
      <c r="BD126" s="141"/>
      <c r="BE126" s="141"/>
      <c r="BF126" s="42"/>
      <c r="BG126" s="141"/>
      <c r="BH126" s="141"/>
      <c r="BI126" s="42"/>
      <c r="BJ126" s="141"/>
      <c r="BK126" s="141"/>
      <c r="BL126" s="42"/>
      <c r="BM126" s="141"/>
      <c r="BN126" s="141"/>
      <c r="BO126" s="42"/>
      <c r="BP126" s="141"/>
      <c r="BQ126" s="141"/>
      <c r="BR126" s="42"/>
      <c r="BS126" s="141"/>
      <c r="BT126" s="141"/>
      <c r="BU126" s="42"/>
      <c r="BV126" s="141"/>
      <c r="BW126" s="141"/>
      <c r="BX126" s="42"/>
      <c r="BY126" s="141"/>
      <c r="BZ126" s="141"/>
      <c r="CA126" s="42"/>
      <c r="CB126" s="141"/>
      <c r="CC126" s="141"/>
      <c r="CD126" s="42"/>
      <c r="CE126" s="141"/>
      <c r="CF126" s="141"/>
      <c r="CG126" s="42"/>
      <c r="CH126" s="141"/>
      <c r="CI126" s="141"/>
      <c r="CJ126" s="42"/>
      <c r="CK126" s="141"/>
      <c r="CL126" s="141"/>
      <c r="CM126" s="42"/>
      <c r="CN126" s="141"/>
      <c r="CO126" s="141"/>
      <c r="CP126" s="42"/>
      <c r="CQ126" s="141"/>
      <c r="CR126" s="141"/>
      <c r="CS126" s="42"/>
      <c r="CT126" s="141"/>
      <c r="CU126" s="141"/>
      <c r="CV126" s="42"/>
      <c r="CW126" s="141"/>
      <c r="CX126" s="141"/>
      <c r="CY126" s="203"/>
      <c r="CZ126" s="141"/>
      <c r="DA126" s="141"/>
      <c r="DB126" s="42"/>
      <c r="DC126" s="141"/>
      <c r="DD126" s="141"/>
      <c r="DE126" s="42"/>
      <c r="DF126" s="141"/>
      <c r="DG126" s="141"/>
      <c r="DH126" s="42"/>
      <c r="DI126" s="141"/>
      <c r="DJ126" s="141"/>
      <c r="DK126" s="42"/>
      <c r="DL126" s="141"/>
      <c r="DM126" s="141"/>
      <c r="DN126" s="42"/>
      <c r="DO126" s="141"/>
      <c r="DP126" s="141"/>
      <c r="DQ126" s="42"/>
      <c r="DR126" s="141"/>
      <c r="DS126" s="141"/>
      <c r="DT126" s="42"/>
      <c r="DU126" s="141"/>
      <c r="DV126" s="141"/>
      <c r="DW126" s="42"/>
      <c r="DX126" s="141"/>
      <c r="DY126" s="141"/>
      <c r="DZ126" s="42"/>
      <c r="EA126" s="141"/>
      <c r="EB126" s="141"/>
      <c r="EC126" s="42"/>
      <c r="ED126" s="141"/>
      <c r="EE126" s="141"/>
      <c r="EF126" s="42"/>
      <c r="EG126" s="141"/>
      <c r="EH126" s="141"/>
      <c r="EI126" s="42"/>
      <c r="EJ126" s="141"/>
      <c r="EK126" s="141"/>
      <c r="EL126" s="42"/>
      <c r="EM126" s="141"/>
      <c r="EN126" s="141"/>
      <c r="EO126" s="42"/>
      <c r="EP126" s="141"/>
      <c r="EQ126" s="141"/>
      <c r="ER126" s="42"/>
      <c r="ES126" s="141"/>
      <c r="ET126" s="141"/>
      <c r="EU126" s="42"/>
      <c r="EV126" s="141"/>
      <c r="EW126" s="141"/>
      <c r="EX126" s="42"/>
      <c r="EY126" s="141"/>
      <c r="EZ126" s="141"/>
      <c r="FA126" s="42"/>
      <c r="FB126" s="141"/>
      <c r="FC126" s="141"/>
      <c r="FD126" s="42"/>
      <c r="FE126" s="141"/>
      <c r="FF126" s="141"/>
      <c r="FG126" s="42"/>
      <c r="FH126" s="141"/>
      <c r="FI126" s="141"/>
      <c r="FJ126" s="42"/>
      <c r="FK126" s="141"/>
      <c r="FL126" s="141"/>
      <c r="FM126" s="42"/>
      <c r="FN126" s="141"/>
      <c r="FO126" s="141"/>
      <c r="FP126" s="42"/>
      <c r="FQ126" s="141"/>
      <c r="FR126" s="141"/>
      <c r="FS126" s="42"/>
      <c r="FT126" s="141"/>
      <c r="FU126" s="141"/>
      <c r="FV126" s="42"/>
      <c r="FW126" s="141"/>
      <c r="FX126" s="141"/>
      <c r="FY126" s="42"/>
      <c r="FZ126" s="141"/>
      <c r="GA126" s="141"/>
      <c r="GB126" s="42"/>
      <c r="GC126" s="141"/>
      <c r="GD126" s="141"/>
      <c r="GE126" s="42"/>
      <c r="GF126" s="141"/>
      <c r="GG126" s="141"/>
      <c r="GH126" s="42"/>
      <c r="GI126" s="141"/>
      <c r="GJ126" s="141"/>
      <c r="GK126" s="42"/>
      <c r="GL126" s="141"/>
      <c r="GM126" s="141"/>
      <c r="GN126" s="42"/>
    </row>
    <row r="127" spans="1:196" ht="15.75" x14ac:dyDescent="0.25">
      <c r="A127" s="25" t="s">
        <v>323</v>
      </c>
      <c r="B127" s="50">
        <f t="shared" si="887"/>
        <v>0</v>
      </c>
      <c r="C127" s="50">
        <f t="shared" si="888"/>
        <v>0</v>
      </c>
      <c r="D127" s="50"/>
      <c r="E127" s="50"/>
      <c r="F127" s="50"/>
      <c r="G127" s="50"/>
      <c r="H127" s="144"/>
      <c r="I127" s="144"/>
      <c r="J127" s="144"/>
      <c r="K127" s="144"/>
      <c r="L127" s="144"/>
      <c r="M127" s="144"/>
      <c r="N127" s="144"/>
      <c r="O127" s="144"/>
      <c r="P127" s="42"/>
      <c r="Q127" s="141"/>
      <c r="R127" s="141"/>
      <c r="S127" s="42"/>
      <c r="T127" s="141"/>
      <c r="U127" s="141"/>
      <c r="V127" s="42"/>
      <c r="W127" s="141"/>
      <c r="X127" s="141"/>
      <c r="Y127" s="42"/>
      <c r="Z127" s="144"/>
      <c r="AA127" s="144"/>
      <c r="AB127" s="144"/>
      <c r="AC127" s="144"/>
      <c r="AD127" s="144"/>
      <c r="AE127" s="144"/>
      <c r="AF127" s="144"/>
      <c r="AG127" s="144"/>
      <c r="AH127" s="144"/>
      <c r="AI127" s="141"/>
      <c r="AJ127" s="141"/>
      <c r="AK127" s="42"/>
      <c r="AL127" s="141"/>
      <c r="AM127" s="141"/>
      <c r="AN127" s="42"/>
      <c r="AO127" s="141"/>
      <c r="AP127" s="141"/>
      <c r="AQ127" s="42"/>
      <c r="AR127" s="141"/>
      <c r="AS127" s="141"/>
      <c r="AT127" s="42"/>
      <c r="AU127" s="141"/>
      <c r="AV127" s="141"/>
      <c r="AW127" s="42"/>
      <c r="AX127" s="141"/>
      <c r="AY127" s="141"/>
      <c r="AZ127" s="203"/>
      <c r="BA127" s="141"/>
      <c r="BB127" s="141"/>
      <c r="BC127" s="42"/>
      <c r="BD127" s="141"/>
      <c r="BE127" s="141"/>
      <c r="BF127" s="42"/>
      <c r="BG127" s="141"/>
      <c r="BH127" s="141"/>
      <c r="BI127" s="42"/>
      <c r="BJ127" s="141"/>
      <c r="BK127" s="141"/>
      <c r="BL127" s="42"/>
      <c r="BM127" s="141"/>
      <c r="BN127" s="141"/>
      <c r="BO127" s="42"/>
      <c r="BP127" s="141"/>
      <c r="BQ127" s="141"/>
      <c r="BR127" s="42"/>
      <c r="BS127" s="141"/>
      <c r="BT127" s="141"/>
      <c r="BU127" s="42"/>
      <c r="BV127" s="141"/>
      <c r="BW127" s="141"/>
      <c r="BX127" s="42"/>
      <c r="BY127" s="141"/>
      <c r="BZ127" s="141"/>
      <c r="CA127" s="42"/>
      <c r="CB127" s="141"/>
      <c r="CC127" s="141"/>
      <c r="CD127" s="42"/>
      <c r="CE127" s="141"/>
      <c r="CF127" s="141"/>
      <c r="CG127" s="42"/>
      <c r="CH127" s="141"/>
      <c r="CI127" s="141"/>
      <c r="CJ127" s="42"/>
      <c r="CK127" s="141"/>
      <c r="CL127" s="141"/>
      <c r="CM127" s="42"/>
      <c r="CN127" s="141"/>
      <c r="CO127" s="141"/>
      <c r="CP127" s="42"/>
      <c r="CQ127" s="141"/>
      <c r="CR127" s="141"/>
      <c r="CS127" s="42"/>
      <c r="CT127" s="141"/>
      <c r="CU127" s="141"/>
      <c r="CV127" s="42"/>
      <c r="CW127" s="141"/>
      <c r="CX127" s="141"/>
      <c r="CY127" s="203"/>
      <c r="CZ127" s="141"/>
      <c r="DA127" s="141"/>
      <c r="DB127" s="42"/>
      <c r="DC127" s="141"/>
      <c r="DD127" s="141"/>
      <c r="DE127" s="42"/>
      <c r="DF127" s="141"/>
      <c r="DG127" s="141"/>
      <c r="DH127" s="42"/>
      <c r="DI127" s="141"/>
      <c r="DJ127" s="141"/>
      <c r="DK127" s="42"/>
      <c r="DL127" s="141"/>
      <c r="DM127" s="141"/>
      <c r="DN127" s="42"/>
      <c r="DO127" s="141"/>
      <c r="DP127" s="141"/>
      <c r="DQ127" s="42"/>
      <c r="DR127" s="141"/>
      <c r="DS127" s="141"/>
      <c r="DT127" s="42"/>
      <c r="DU127" s="141"/>
      <c r="DV127" s="141"/>
      <c r="DW127" s="42"/>
      <c r="DX127" s="141"/>
      <c r="DY127" s="141"/>
      <c r="DZ127" s="42"/>
      <c r="EA127" s="141"/>
      <c r="EB127" s="141"/>
      <c r="EC127" s="42"/>
      <c r="ED127" s="141"/>
      <c r="EE127" s="141"/>
      <c r="EF127" s="42"/>
      <c r="EG127" s="141"/>
      <c r="EH127" s="141"/>
      <c r="EI127" s="42"/>
      <c r="EJ127" s="141"/>
      <c r="EK127" s="141"/>
      <c r="EL127" s="42"/>
      <c r="EM127" s="141"/>
      <c r="EN127" s="141"/>
      <c r="EO127" s="42"/>
      <c r="EP127" s="141"/>
      <c r="EQ127" s="141"/>
      <c r="ER127" s="42"/>
      <c r="ES127" s="141"/>
      <c r="ET127" s="141"/>
      <c r="EU127" s="42"/>
      <c r="EV127" s="141"/>
      <c r="EW127" s="141"/>
      <c r="EX127" s="42"/>
      <c r="EY127" s="141"/>
      <c r="EZ127" s="141"/>
      <c r="FA127" s="42"/>
      <c r="FB127" s="141"/>
      <c r="FC127" s="141"/>
      <c r="FD127" s="42"/>
      <c r="FE127" s="141"/>
      <c r="FF127" s="141"/>
      <c r="FG127" s="42"/>
      <c r="FH127" s="141"/>
      <c r="FI127" s="141"/>
      <c r="FJ127" s="42"/>
      <c r="FK127" s="141"/>
      <c r="FL127" s="141"/>
      <c r="FM127" s="42"/>
      <c r="FN127" s="141"/>
      <c r="FO127" s="141"/>
      <c r="FP127" s="42"/>
      <c r="FQ127" s="141"/>
      <c r="FR127" s="141"/>
      <c r="FS127" s="42"/>
      <c r="FT127" s="141"/>
      <c r="FU127" s="141"/>
      <c r="FV127" s="42"/>
      <c r="FW127" s="141"/>
      <c r="FX127" s="141"/>
      <c r="FY127" s="42"/>
      <c r="FZ127" s="141"/>
      <c r="GA127" s="141"/>
      <c r="GB127" s="42"/>
      <c r="GC127" s="141"/>
      <c r="GD127" s="141"/>
      <c r="GE127" s="42"/>
      <c r="GF127" s="141"/>
      <c r="GG127" s="141"/>
      <c r="GH127" s="42"/>
      <c r="GI127" s="141"/>
      <c r="GJ127" s="141"/>
      <c r="GK127" s="42"/>
      <c r="GL127" s="141"/>
      <c r="GM127" s="141"/>
      <c r="GN127" s="42"/>
    </row>
    <row r="128" spans="1:196" ht="15.75" x14ac:dyDescent="0.25">
      <c r="A128" s="25" t="s">
        <v>324</v>
      </c>
      <c r="B128" s="50">
        <f t="shared" si="887"/>
        <v>0</v>
      </c>
      <c r="C128" s="50">
        <f t="shared" si="888"/>
        <v>0</v>
      </c>
      <c r="D128" s="50"/>
      <c r="E128" s="50"/>
      <c r="F128" s="50"/>
      <c r="G128" s="50"/>
      <c r="H128" s="144"/>
      <c r="I128" s="144"/>
      <c r="J128" s="144"/>
      <c r="K128" s="144"/>
      <c r="L128" s="144"/>
      <c r="M128" s="144"/>
      <c r="N128" s="144"/>
      <c r="O128" s="144"/>
      <c r="P128" s="42"/>
      <c r="Q128" s="141"/>
      <c r="R128" s="141"/>
      <c r="S128" s="42"/>
      <c r="T128" s="141"/>
      <c r="U128" s="141"/>
      <c r="V128" s="42"/>
      <c r="W128" s="141"/>
      <c r="X128" s="141"/>
      <c r="Y128" s="42"/>
      <c r="Z128" s="144"/>
      <c r="AA128" s="144"/>
      <c r="AB128" s="144"/>
      <c r="AC128" s="144"/>
      <c r="AD128" s="144"/>
      <c r="AE128" s="144"/>
      <c r="AF128" s="144"/>
      <c r="AG128" s="144"/>
      <c r="AH128" s="144"/>
      <c r="AI128" s="141"/>
      <c r="AJ128" s="141"/>
      <c r="AK128" s="42"/>
      <c r="AL128" s="141"/>
      <c r="AM128" s="141"/>
      <c r="AN128" s="42"/>
      <c r="AO128" s="141"/>
      <c r="AP128" s="141"/>
      <c r="AQ128" s="42"/>
      <c r="AR128" s="141"/>
      <c r="AS128" s="141"/>
      <c r="AT128" s="42"/>
      <c r="AU128" s="141"/>
      <c r="AV128" s="141"/>
      <c r="AW128" s="42"/>
      <c r="AX128" s="141"/>
      <c r="AY128" s="141"/>
      <c r="AZ128" s="203"/>
      <c r="BA128" s="141"/>
      <c r="BB128" s="141"/>
      <c r="BC128" s="42"/>
      <c r="BD128" s="141"/>
      <c r="BE128" s="141"/>
      <c r="BF128" s="42"/>
      <c r="BG128" s="141"/>
      <c r="BH128" s="141"/>
      <c r="BI128" s="42"/>
      <c r="BJ128" s="141"/>
      <c r="BK128" s="141"/>
      <c r="BL128" s="42"/>
      <c r="BM128" s="141"/>
      <c r="BN128" s="141"/>
      <c r="BO128" s="42"/>
      <c r="BP128" s="141"/>
      <c r="BQ128" s="141"/>
      <c r="BR128" s="42"/>
      <c r="BS128" s="141"/>
      <c r="BT128" s="141"/>
      <c r="BU128" s="42"/>
      <c r="BV128" s="141"/>
      <c r="BW128" s="141"/>
      <c r="BX128" s="42"/>
      <c r="BY128" s="141"/>
      <c r="BZ128" s="141"/>
      <c r="CA128" s="42"/>
      <c r="CB128" s="141"/>
      <c r="CC128" s="141"/>
      <c r="CD128" s="42"/>
      <c r="CE128" s="141"/>
      <c r="CF128" s="141"/>
      <c r="CG128" s="42"/>
      <c r="CH128" s="141"/>
      <c r="CI128" s="141"/>
      <c r="CJ128" s="42"/>
      <c r="CK128" s="141"/>
      <c r="CL128" s="141"/>
      <c r="CM128" s="42"/>
      <c r="CN128" s="141"/>
      <c r="CO128" s="141"/>
      <c r="CP128" s="42"/>
      <c r="CQ128" s="141"/>
      <c r="CR128" s="141"/>
      <c r="CS128" s="42"/>
      <c r="CT128" s="141"/>
      <c r="CU128" s="141"/>
      <c r="CV128" s="42"/>
      <c r="CW128" s="141"/>
      <c r="CX128" s="141"/>
      <c r="CY128" s="203"/>
      <c r="CZ128" s="141"/>
      <c r="DA128" s="141"/>
      <c r="DB128" s="42"/>
      <c r="DC128" s="141"/>
      <c r="DD128" s="141"/>
      <c r="DE128" s="42"/>
      <c r="DF128" s="141"/>
      <c r="DG128" s="141"/>
      <c r="DH128" s="42"/>
      <c r="DI128" s="141"/>
      <c r="DJ128" s="141"/>
      <c r="DK128" s="42"/>
      <c r="DL128" s="141"/>
      <c r="DM128" s="141"/>
      <c r="DN128" s="42"/>
      <c r="DO128" s="141"/>
      <c r="DP128" s="141"/>
      <c r="DQ128" s="42"/>
      <c r="DR128" s="141"/>
      <c r="DS128" s="141"/>
      <c r="DT128" s="42"/>
      <c r="DU128" s="141"/>
      <c r="DV128" s="141"/>
      <c r="DW128" s="42"/>
      <c r="DX128" s="141"/>
      <c r="DY128" s="141"/>
      <c r="DZ128" s="42"/>
      <c r="EA128" s="141"/>
      <c r="EB128" s="141"/>
      <c r="EC128" s="42"/>
      <c r="ED128" s="141"/>
      <c r="EE128" s="141"/>
      <c r="EF128" s="42"/>
      <c r="EG128" s="141"/>
      <c r="EH128" s="141"/>
      <c r="EI128" s="42"/>
      <c r="EJ128" s="141"/>
      <c r="EK128" s="141"/>
      <c r="EL128" s="42"/>
      <c r="EM128" s="141"/>
      <c r="EN128" s="141"/>
      <c r="EO128" s="42"/>
      <c r="EP128" s="141"/>
      <c r="EQ128" s="141"/>
      <c r="ER128" s="42"/>
      <c r="ES128" s="141"/>
      <c r="ET128" s="141"/>
      <c r="EU128" s="42"/>
      <c r="EV128" s="141"/>
      <c r="EW128" s="141"/>
      <c r="EX128" s="42"/>
      <c r="EY128" s="141"/>
      <c r="EZ128" s="141"/>
      <c r="FA128" s="42"/>
      <c r="FB128" s="141"/>
      <c r="FC128" s="141"/>
      <c r="FD128" s="42"/>
      <c r="FE128" s="141"/>
      <c r="FF128" s="141"/>
      <c r="FG128" s="42"/>
      <c r="FH128" s="141"/>
      <c r="FI128" s="141"/>
      <c r="FJ128" s="42"/>
      <c r="FK128" s="141"/>
      <c r="FL128" s="141"/>
      <c r="FM128" s="42"/>
      <c r="FN128" s="141"/>
      <c r="FO128" s="141"/>
      <c r="FP128" s="42"/>
      <c r="FQ128" s="141"/>
      <c r="FR128" s="141"/>
      <c r="FS128" s="42"/>
      <c r="FT128" s="141"/>
      <c r="FU128" s="141"/>
      <c r="FV128" s="42"/>
      <c r="FW128" s="141"/>
      <c r="FX128" s="141"/>
      <c r="FY128" s="42"/>
      <c r="FZ128" s="141"/>
      <c r="GA128" s="141"/>
      <c r="GB128" s="42"/>
      <c r="GC128" s="141"/>
      <c r="GD128" s="141"/>
      <c r="GE128" s="42"/>
      <c r="GF128" s="141"/>
      <c r="GG128" s="141"/>
      <c r="GH128" s="42"/>
      <c r="GI128" s="141"/>
      <c r="GJ128" s="141"/>
      <c r="GK128" s="42"/>
      <c r="GL128" s="141"/>
      <c r="GM128" s="141"/>
      <c r="GN128" s="42"/>
    </row>
    <row r="129" spans="1:196" s="52" customFormat="1" ht="31.5" x14ac:dyDescent="0.25">
      <c r="A129" s="195" t="s">
        <v>313</v>
      </c>
      <c r="B129" s="134">
        <f t="shared" si="887"/>
        <v>127303.48599999999</v>
      </c>
      <c r="C129" s="134">
        <f t="shared" si="888"/>
        <v>111799.68227</v>
      </c>
      <c r="D129" s="49">
        <f t="shared" ref="D129" si="1419">C129/B129*100</f>
        <v>87.821383202342176</v>
      </c>
      <c r="E129" s="49">
        <f t="shared" ref="E129:AD129" si="1420">E130+E131</f>
        <v>0</v>
      </c>
      <c r="F129" s="49">
        <f t="shared" ref="F129" si="1421">F130+F131</f>
        <v>0</v>
      </c>
      <c r="G129" s="49"/>
      <c r="H129" s="49">
        <f t="shared" si="1420"/>
        <v>90000</v>
      </c>
      <c r="I129" s="49">
        <f t="shared" si="1420"/>
        <v>90000</v>
      </c>
      <c r="J129" s="49">
        <f t="shared" ref="J129" si="1422">I129/H129*100</f>
        <v>100</v>
      </c>
      <c r="K129" s="49">
        <f t="shared" si="1420"/>
        <v>1071.9000000000001</v>
      </c>
      <c r="L129" s="49">
        <f t="shared" ref="L129" si="1423">L130+L131</f>
        <v>1020.97984</v>
      </c>
      <c r="M129" s="48">
        <f t="shared" si="216"/>
        <v>95.249541934881975</v>
      </c>
      <c r="N129" s="49">
        <f t="shared" si="1420"/>
        <v>1104</v>
      </c>
      <c r="O129" s="49">
        <f t="shared" si="1420"/>
        <v>986.13351</v>
      </c>
      <c r="P129" s="48">
        <f t="shared" si="953"/>
        <v>89.323687500000005</v>
      </c>
      <c r="Q129" s="49">
        <f t="shared" ref="Q129:R129" si="1424">Q130+Q131</f>
        <v>3338</v>
      </c>
      <c r="R129" s="49">
        <f t="shared" si="1424"/>
        <v>2381.4722900000002</v>
      </c>
      <c r="S129" s="48">
        <f t="shared" ref="S129:S130" si="1425">R129/Q129*100</f>
        <v>71.344286698621943</v>
      </c>
      <c r="T129" s="49">
        <f t="shared" ref="T129" si="1426">T130+T131</f>
        <v>1064</v>
      </c>
      <c r="U129" s="49">
        <f t="shared" ref="U129" si="1427">U130+U131</f>
        <v>831.4316</v>
      </c>
      <c r="V129" s="48">
        <f t="shared" ref="V129:V130" si="1428">U129/T129*100</f>
        <v>78.142067669172931</v>
      </c>
      <c r="W129" s="49">
        <f t="shared" ref="W129" si="1429">W130+W131</f>
        <v>0</v>
      </c>
      <c r="X129" s="49">
        <f t="shared" ref="X129" si="1430">X130+X131</f>
        <v>0</v>
      </c>
      <c r="Y129" s="48"/>
      <c r="Z129" s="49">
        <f t="shared" si="1420"/>
        <v>0</v>
      </c>
      <c r="AA129" s="49">
        <f t="shared" ref="AA129" si="1431">AA130+AA131</f>
        <v>0</v>
      </c>
      <c r="AB129" s="49">
        <f t="shared" si="1420"/>
        <v>0</v>
      </c>
      <c r="AC129" s="49">
        <f t="shared" si="1420"/>
        <v>0</v>
      </c>
      <c r="AD129" s="49">
        <f t="shared" si="1420"/>
        <v>0</v>
      </c>
      <c r="AE129" s="49">
        <f t="shared" ref="AE129:AG129" si="1432">AE130+AE131</f>
        <v>0</v>
      </c>
      <c r="AF129" s="49">
        <f t="shared" si="1432"/>
        <v>0</v>
      </c>
      <c r="AG129" s="49">
        <f t="shared" si="1432"/>
        <v>0</v>
      </c>
      <c r="AH129" s="48"/>
      <c r="AI129" s="49">
        <f t="shared" ref="AI129:AJ129" si="1433">AI130+AI131</f>
        <v>1100</v>
      </c>
      <c r="AJ129" s="49">
        <f t="shared" si="1433"/>
        <v>1100</v>
      </c>
      <c r="AK129" s="48">
        <f t="shared" ref="AK129:AK130" si="1434">AJ129/AI129*100</f>
        <v>100</v>
      </c>
      <c r="AL129" s="49">
        <f t="shared" ref="AL129:AM129" si="1435">AL130+AL131</f>
        <v>0</v>
      </c>
      <c r="AM129" s="49">
        <f t="shared" si="1435"/>
        <v>0</v>
      </c>
      <c r="AN129" s="48"/>
      <c r="AO129" s="49">
        <f t="shared" ref="AO129:AP129" si="1436">AO130+AO131</f>
        <v>0</v>
      </c>
      <c r="AP129" s="49">
        <f t="shared" si="1436"/>
        <v>0</v>
      </c>
      <c r="AQ129" s="48"/>
      <c r="AR129" s="49">
        <f t="shared" ref="AR129:AS129" si="1437">AR130+AR131</f>
        <v>0</v>
      </c>
      <c r="AS129" s="49">
        <f t="shared" si="1437"/>
        <v>0</v>
      </c>
      <c r="AT129" s="48"/>
      <c r="AU129" s="49">
        <f t="shared" ref="AU129:AV129" si="1438">AU130+AU131</f>
        <v>0</v>
      </c>
      <c r="AV129" s="49">
        <f t="shared" si="1438"/>
        <v>0</v>
      </c>
      <c r="AW129" s="48"/>
      <c r="AX129" s="49">
        <f t="shared" ref="AX129:AY129" si="1439">AX130+AX131</f>
        <v>100</v>
      </c>
      <c r="AY129" s="49">
        <f t="shared" si="1439"/>
        <v>100</v>
      </c>
      <c r="AZ129" s="293">
        <f t="shared" si="909"/>
        <v>100</v>
      </c>
      <c r="BA129" s="49"/>
      <c r="BB129" s="49"/>
      <c r="BC129" s="48"/>
      <c r="BD129" s="49"/>
      <c r="BE129" s="49"/>
      <c r="BF129" s="48"/>
      <c r="BG129" s="49"/>
      <c r="BH129" s="49"/>
      <c r="BI129" s="48"/>
      <c r="BJ129" s="49">
        <f t="shared" ref="BJ129:BK129" si="1440">BJ130+BJ131</f>
        <v>3576.4</v>
      </c>
      <c r="BK129" s="49">
        <f t="shared" si="1440"/>
        <v>2735.1123299999999</v>
      </c>
      <c r="BL129" s="48">
        <f t="shared" ref="BL129:BL130" si="1441">BK129/BJ129*100</f>
        <v>76.476689687954362</v>
      </c>
      <c r="BM129" s="49"/>
      <c r="BN129" s="49"/>
      <c r="BO129" s="48"/>
      <c r="BP129" s="49"/>
      <c r="BQ129" s="49"/>
      <c r="BR129" s="48"/>
      <c r="BS129" s="49"/>
      <c r="BT129" s="49"/>
      <c r="BU129" s="48"/>
      <c r="BV129" s="49"/>
      <c r="BW129" s="49"/>
      <c r="BX129" s="48"/>
      <c r="BY129" s="49"/>
      <c r="BZ129" s="49"/>
      <c r="CA129" s="48"/>
      <c r="CB129" s="49">
        <f t="shared" ref="CB129:CC129" si="1442">CB130+CB131</f>
        <v>5615</v>
      </c>
      <c r="CC129" s="49">
        <f t="shared" si="1442"/>
        <v>4228.4506600000004</v>
      </c>
      <c r="CD129" s="48">
        <f t="shared" ref="CD129:CD131" si="1443">CC129/CB129*100</f>
        <v>75.306334105075706</v>
      </c>
      <c r="CE129" s="49">
        <f t="shared" ref="CE129:CF129" si="1444">CE130+CE131</f>
        <v>0</v>
      </c>
      <c r="CF129" s="49">
        <f t="shared" si="1444"/>
        <v>0</v>
      </c>
      <c r="CG129" s="48"/>
      <c r="CH129" s="49">
        <f t="shared" ref="CH129:CI129" si="1445">CH130+CH131</f>
        <v>0</v>
      </c>
      <c r="CI129" s="49">
        <f t="shared" si="1445"/>
        <v>0</v>
      </c>
      <c r="CJ129" s="48"/>
      <c r="CK129" s="49">
        <f t="shared" ref="CK129:CL129" si="1446">CK130+CK131</f>
        <v>0</v>
      </c>
      <c r="CL129" s="49">
        <f t="shared" si="1446"/>
        <v>0</v>
      </c>
      <c r="CM129" s="48"/>
      <c r="CN129" s="49">
        <f t="shared" ref="CN129:CO129" si="1447">CN130+CN131</f>
        <v>0</v>
      </c>
      <c r="CO129" s="49">
        <f t="shared" si="1447"/>
        <v>0</v>
      </c>
      <c r="CP129" s="48"/>
      <c r="CQ129" s="49">
        <f t="shared" ref="CQ129:CR129" si="1448">CQ130+CQ131</f>
        <v>0</v>
      </c>
      <c r="CR129" s="49">
        <f t="shared" si="1448"/>
        <v>0</v>
      </c>
      <c r="CS129" s="48"/>
      <c r="CT129" s="49">
        <f t="shared" ref="CT129:CU129" si="1449">CT130+CT131</f>
        <v>0</v>
      </c>
      <c r="CU129" s="49">
        <f t="shared" si="1449"/>
        <v>0</v>
      </c>
      <c r="CV129" s="48"/>
      <c r="CW129" s="49">
        <f t="shared" ref="CW129:CX129" si="1450">CW130+CW131</f>
        <v>0</v>
      </c>
      <c r="CX129" s="49">
        <f t="shared" si="1450"/>
        <v>0</v>
      </c>
      <c r="CY129" s="293"/>
      <c r="CZ129" s="49">
        <f t="shared" ref="CZ129:DA129" si="1451">CZ130+CZ131</f>
        <v>0</v>
      </c>
      <c r="DA129" s="49">
        <f t="shared" si="1451"/>
        <v>0</v>
      </c>
      <c r="DB129" s="48"/>
      <c r="DC129" s="49">
        <f t="shared" ref="DC129:DD129" si="1452">DC130+DC131</f>
        <v>0</v>
      </c>
      <c r="DD129" s="49">
        <f t="shared" si="1452"/>
        <v>0</v>
      </c>
      <c r="DE129" s="48"/>
      <c r="DF129" s="49">
        <f t="shared" ref="DF129:DG129" si="1453">DF130+DF131</f>
        <v>0</v>
      </c>
      <c r="DG129" s="49">
        <f t="shared" si="1453"/>
        <v>0</v>
      </c>
      <c r="DH129" s="48"/>
      <c r="DI129" s="49">
        <f t="shared" ref="DI129:DJ129" si="1454">DI130+DI131</f>
        <v>0</v>
      </c>
      <c r="DJ129" s="49">
        <f t="shared" si="1454"/>
        <v>0</v>
      </c>
      <c r="DK129" s="48"/>
      <c r="DL129" s="49">
        <f t="shared" ref="DL129:DM129" si="1455">DL130+DL131</f>
        <v>0</v>
      </c>
      <c r="DM129" s="49">
        <f t="shared" si="1455"/>
        <v>0</v>
      </c>
      <c r="DN129" s="48"/>
      <c r="DO129" s="49">
        <f t="shared" ref="DO129:DP129" si="1456">DO130+DO131</f>
        <v>0</v>
      </c>
      <c r="DP129" s="49">
        <f t="shared" si="1456"/>
        <v>0</v>
      </c>
      <c r="DQ129" s="48"/>
      <c r="DR129" s="49">
        <f t="shared" ref="DR129:DS129" si="1457">DR130+DR131</f>
        <v>0</v>
      </c>
      <c r="DS129" s="49">
        <f t="shared" si="1457"/>
        <v>0</v>
      </c>
      <c r="DT129" s="48"/>
      <c r="DU129" s="49">
        <f t="shared" ref="DU129:DV129" si="1458">DU130+DU131</f>
        <v>0</v>
      </c>
      <c r="DV129" s="49">
        <f t="shared" si="1458"/>
        <v>0</v>
      </c>
      <c r="DW129" s="48"/>
      <c r="DX129" s="49">
        <f t="shared" ref="DX129:DY129" si="1459">DX130+DX131</f>
        <v>505.93599999999998</v>
      </c>
      <c r="DY129" s="49">
        <f t="shared" si="1459"/>
        <v>0</v>
      </c>
      <c r="DZ129" s="48"/>
      <c r="EA129" s="49">
        <f t="shared" ref="EA129:EB129" si="1460">EA130+EA131</f>
        <v>0</v>
      </c>
      <c r="EB129" s="49">
        <f t="shared" si="1460"/>
        <v>0</v>
      </c>
      <c r="EC129" s="48"/>
      <c r="ED129" s="49">
        <f t="shared" ref="ED129:EE129" si="1461">ED130+ED131</f>
        <v>0</v>
      </c>
      <c r="EE129" s="49">
        <f t="shared" si="1461"/>
        <v>0</v>
      </c>
      <c r="EF129" s="48"/>
      <c r="EG129" s="49">
        <f t="shared" ref="EG129:EH129" si="1462">EG130+EG131</f>
        <v>175</v>
      </c>
      <c r="EH129" s="49">
        <f t="shared" si="1462"/>
        <v>175</v>
      </c>
      <c r="EI129" s="48">
        <f t="shared" ref="EI129:EI130" si="1463">EH129/EG129*100</f>
        <v>100</v>
      </c>
      <c r="EJ129" s="49">
        <f t="shared" ref="EJ129:EK129" si="1464">EJ130+EJ131</f>
        <v>175</v>
      </c>
      <c r="EK129" s="49">
        <f t="shared" si="1464"/>
        <v>175</v>
      </c>
      <c r="EL129" s="48">
        <f t="shared" ref="EL129:EL133" si="1465">EK129/EJ129*100</f>
        <v>100</v>
      </c>
      <c r="EM129" s="49">
        <f t="shared" ref="EM129:EN129" si="1466">EM130+EM131</f>
        <v>0</v>
      </c>
      <c r="EN129" s="49">
        <f t="shared" si="1466"/>
        <v>0</v>
      </c>
      <c r="EO129" s="48"/>
      <c r="EP129" s="49">
        <f t="shared" ref="EP129:EQ129" si="1467">EP130+EP131</f>
        <v>0</v>
      </c>
      <c r="EQ129" s="49">
        <f t="shared" si="1467"/>
        <v>0</v>
      </c>
      <c r="ER129" s="48"/>
      <c r="ES129" s="49">
        <f t="shared" ref="ES129:ET129" si="1468">ES130+ES131</f>
        <v>0</v>
      </c>
      <c r="ET129" s="49">
        <f t="shared" si="1468"/>
        <v>0</v>
      </c>
      <c r="EU129" s="48"/>
      <c r="EV129" s="49">
        <f t="shared" ref="EV129:EW129" si="1469">EV130+EV131</f>
        <v>0</v>
      </c>
      <c r="EW129" s="49">
        <f t="shared" si="1469"/>
        <v>0</v>
      </c>
      <c r="EX129" s="48"/>
      <c r="EY129" s="49">
        <f t="shared" ref="EY129:EZ129" si="1470">EY130+EY131</f>
        <v>0</v>
      </c>
      <c r="EZ129" s="49">
        <f t="shared" si="1470"/>
        <v>0</v>
      </c>
      <c r="FA129" s="48"/>
      <c r="FB129" s="49">
        <f t="shared" ref="FB129:FC129" si="1471">FB130+FB131</f>
        <v>0</v>
      </c>
      <c r="FC129" s="49">
        <f t="shared" si="1471"/>
        <v>0</v>
      </c>
      <c r="FD129" s="48"/>
      <c r="FE129" s="49">
        <f t="shared" ref="FE129:FF129" si="1472">FE130+FE131</f>
        <v>14319.65</v>
      </c>
      <c r="FF129" s="49">
        <f t="shared" si="1472"/>
        <v>8066.1020399999998</v>
      </c>
      <c r="FG129" s="48">
        <f>FF129/FE129*100</f>
        <v>56.328904966252665</v>
      </c>
      <c r="FH129" s="49">
        <f t="shared" ref="FH129:FI129" si="1473">FH130+FH131</f>
        <v>0</v>
      </c>
      <c r="FI129" s="49">
        <f t="shared" si="1473"/>
        <v>0</v>
      </c>
      <c r="FJ129" s="48"/>
      <c r="FK129" s="49"/>
      <c r="FL129" s="49"/>
      <c r="FM129" s="48"/>
      <c r="FN129" s="49">
        <f t="shared" ref="FN129:FO129" si="1474">FN130+FN131</f>
        <v>5000</v>
      </c>
      <c r="FO129" s="49">
        <f t="shared" si="1474"/>
        <v>0</v>
      </c>
      <c r="FP129" s="48">
        <f t="shared" ref="FP129:FP131" si="1475">FO129/FN129*100</f>
        <v>0</v>
      </c>
      <c r="FQ129" s="49"/>
      <c r="FR129" s="49"/>
      <c r="FS129" s="48"/>
      <c r="FT129" s="49"/>
      <c r="FU129" s="49"/>
      <c r="FV129" s="48"/>
      <c r="FW129" s="49">
        <f t="shared" ref="FW129:FX129" si="1476">FW130+FW131</f>
        <v>158.6</v>
      </c>
      <c r="FX129" s="49">
        <f t="shared" si="1476"/>
        <v>0</v>
      </c>
      <c r="FY129" s="48"/>
      <c r="FZ129" s="49"/>
      <c r="GA129" s="49"/>
      <c r="GB129" s="48"/>
      <c r="GC129" s="49"/>
      <c r="GD129" s="49"/>
      <c r="GE129" s="48"/>
      <c r="GF129" s="49"/>
      <c r="GG129" s="49"/>
      <c r="GH129" s="48"/>
      <c r="GI129" s="49"/>
      <c r="GJ129" s="49"/>
      <c r="GK129" s="48"/>
      <c r="GL129" s="49"/>
      <c r="GM129" s="49"/>
      <c r="GN129" s="48"/>
    </row>
    <row r="130" spans="1:196" ht="31.5" x14ac:dyDescent="0.25">
      <c r="A130" s="25" t="s">
        <v>285</v>
      </c>
      <c r="B130" s="50">
        <f t="shared" si="887"/>
        <v>31468.485999999997</v>
      </c>
      <c r="C130" s="50">
        <f t="shared" si="888"/>
        <v>21000.188249999999</v>
      </c>
      <c r="D130" s="46">
        <f t="shared" si="34"/>
        <v>66.734027973255522</v>
      </c>
      <c r="E130" s="46"/>
      <c r="F130" s="46"/>
      <c r="G130" s="46"/>
      <c r="H130" s="46"/>
      <c r="I130" s="46"/>
      <c r="J130" s="46"/>
      <c r="K130" s="46">
        <v>1071.9000000000001</v>
      </c>
      <c r="L130" s="46">
        <v>1020.97984</v>
      </c>
      <c r="M130" s="42">
        <f t="shared" si="216"/>
        <v>95.249541934881975</v>
      </c>
      <c r="N130" s="46">
        <v>1104</v>
      </c>
      <c r="O130" s="46">
        <v>986.13351</v>
      </c>
      <c r="P130" s="42">
        <f t="shared" si="953"/>
        <v>89.323687500000005</v>
      </c>
      <c r="Q130" s="204">
        <v>3338</v>
      </c>
      <c r="R130" s="204">
        <v>2381.4722900000002</v>
      </c>
      <c r="S130" s="42">
        <f t="shared" si="1425"/>
        <v>71.344286698621943</v>
      </c>
      <c r="T130" s="203">
        <v>1064</v>
      </c>
      <c r="U130" s="203">
        <v>831.4316</v>
      </c>
      <c r="V130" s="42">
        <f t="shared" si="1428"/>
        <v>78.142067669172931</v>
      </c>
      <c r="W130" s="203"/>
      <c r="X130" s="203"/>
      <c r="Y130" s="42"/>
      <c r="Z130" s="46"/>
      <c r="AA130" s="46"/>
      <c r="AB130" s="42"/>
      <c r="AC130" s="46"/>
      <c r="AD130" s="46"/>
      <c r="AE130" s="42"/>
      <c r="AF130" s="46"/>
      <c r="AG130" s="46"/>
      <c r="AH130" s="42"/>
      <c r="AI130" s="203">
        <v>1100</v>
      </c>
      <c r="AJ130" s="203">
        <v>1100</v>
      </c>
      <c r="AK130" s="42">
        <f t="shared" si="1434"/>
        <v>100</v>
      </c>
      <c r="AL130" s="203"/>
      <c r="AM130" s="203"/>
      <c r="AN130" s="42"/>
      <c r="AO130" s="203"/>
      <c r="AP130" s="203"/>
      <c r="AQ130" s="42"/>
      <c r="AR130" s="203"/>
      <c r="AS130" s="295"/>
      <c r="AT130" s="42"/>
      <c r="AU130" s="203"/>
      <c r="AV130" s="203"/>
      <c r="AW130" s="42"/>
      <c r="AX130" s="203">
        <v>100</v>
      </c>
      <c r="AY130" s="203">
        <v>100</v>
      </c>
      <c r="AZ130" s="203">
        <f t="shared" si="909"/>
        <v>100</v>
      </c>
      <c r="BA130" s="203"/>
      <c r="BB130" s="203"/>
      <c r="BC130" s="42"/>
      <c r="BD130" s="203"/>
      <c r="BE130" s="203"/>
      <c r="BF130" s="42"/>
      <c r="BG130" s="203"/>
      <c r="BH130" s="203"/>
      <c r="BI130" s="42"/>
      <c r="BJ130" s="203">
        <v>3576.4</v>
      </c>
      <c r="BK130" s="203">
        <v>2735.1123299999999</v>
      </c>
      <c r="BL130" s="42">
        <f t="shared" si="1441"/>
        <v>76.476689687954362</v>
      </c>
      <c r="BM130" s="203"/>
      <c r="BN130" s="203"/>
      <c r="BO130" s="42"/>
      <c r="BP130" s="203"/>
      <c r="BQ130" s="203"/>
      <c r="BR130" s="42"/>
      <c r="BS130" s="203"/>
      <c r="BT130" s="203"/>
      <c r="BU130" s="42"/>
      <c r="BV130" s="203"/>
      <c r="BW130" s="203"/>
      <c r="BX130" s="42"/>
      <c r="BY130" s="203"/>
      <c r="BZ130" s="203"/>
      <c r="CA130" s="42"/>
      <c r="CB130" s="203">
        <v>4780</v>
      </c>
      <c r="CC130" s="203">
        <v>3428.9566400000003</v>
      </c>
      <c r="CD130" s="42">
        <f t="shared" si="1443"/>
        <v>71.735494560669466</v>
      </c>
      <c r="CE130" s="203"/>
      <c r="CF130" s="203"/>
      <c r="CG130" s="42"/>
      <c r="CH130" s="203"/>
      <c r="CI130" s="203"/>
      <c r="CJ130" s="42"/>
      <c r="CK130" s="203"/>
      <c r="CL130" s="203"/>
      <c r="CM130" s="42"/>
      <c r="CN130" s="203"/>
      <c r="CO130" s="203"/>
      <c r="CP130" s="42"/>
      <c r="CQ130" s="203"/>
      <c r="CR130" s="203"/>
      <c r="CS130" s="42"/>
      <c r="CT130" s="203"/>
      <c r="CU130" s="203"/>
      <c r="CV130" s="42"/>
      <c r="CW130" s="203"/>
      <c r="CX130" s="203"/>
      <c r="CY130" s="203"/>
      <c r="CZ130" s="203"/>
      <c r="DA130" s="203"/>
      <c r="DB130" s="42"/>
      <c r="DC130" s="203"/>
      <c r="DD130" s="203"/>
      <c r="DE130" s="42"/>
      <c r="DF130" s="203"/>
      <c r="DG130" s="203"/>
      <c r="DH130" s="42"/>
      <c r="DI130" s="203"/>
      <c r="DJ130" s="203"/>
      <c r="DK130" s="42"/>
      <c r="DL130" s="203"/>
      <c r="DM130" s="203"/>
      <c r="DN130" s="42"/>
      <c r="DO130" s="203"/>
      <c r="DP130" s="203"/>
      <c r="DQ130" s="42"/>
      <c r="DR130" s="203"/>
      <c r="DS130" s="203"/>
      <c r="DT130" s="42"/>
      <c r="DU130" s="203"/>
      <c r="DV130" s="203"/>
      <c r="DW130" s="42"/>
      <c r="DX130" s="203">
        <v>505.93599999999998</v>
      </c>
      <c r="DY130" s="203"/>
      <c r="DZ130" s="42"/>
      <c r="EA130" s="203"/>
      <c r="EB130" s="203"/>
      <c r="EC130" s="42"/>
      <c r="ED130" s="203"/>
      <c r="EE130" s="203"/>
      <c r="EF130" s="42"/>
      <c r="EG130" s="203">
        <v>175</v>
      </c>
      <c r="EH130" s="203">
        <v>175</v>
      </c>
      <c r="EI130" s="42">
        <f t="shared" si="1463"/>
        <v>100</v>
      </c>
      <c r="EJ130" s="203">
        <v>175</v>
      </c>
      <c r="EK130" s="203">
        <v>175</v>
      </c>
      <c r="EL130" s="42">
        <f t="shared" si="1465"/>
        <v>100</v>
      </c>
      <c r="EM130" s="203"/>
      <c r="EN130" s="203"/>
      <c r="EO130" s="42"/>
      <c r="EP130" s="203"/>
      <c r="EQ130" s="203"/>
      <c r="ER130" s="42"/>
      <c r="ES130" s="203"/>
      <c r="ET130" s="203"/>
      <c r="EU130" s="42"/>
      <c r="EV130" s="203"/>
      <c r="EW130" s="203"/>
      <c r="EX130" s="42"/>
      <c r="EY130" s="203"/>
      <c r="EZ130" s="203"/>
      <c r="FA130" s="42"/>
      <c r="FB130" s="203"/>
      <c r="FC130" s="203"/>
      <c r="FD130" s="42"/>
      <c r="FE130" s="203">
        <v>14319.65</v>
      </c>
      <c r="FF130" s="203">
        <v>8066.1020399999998</v>
      </c>
      <c r="FG130" s="42">
        <f>FF130/FE130*100</f>
        <v>56.328904966252665</v>
      </c>
      <c r="FH130" s="203"/>
      <c r="FI130" s="203"/>
      <c r="FJ130" s="42"/>
      <c r="FK130" s="203"/>
      <c r="FL130" s="203"/>
      <c r="FM130" s="42"/>
      <c r="FN130" s="203"/>
      <c r="FO130" s="203"/>
      <c r="FP130" s="42"/>
      <c r="FQ130" s="203"/>
      <c r="FR130" s="203"/>
      <c r="FS130" s="42"/>
      <c r="FT130" s="203"/>
      <c r="FU130" s="203"/>
      <c r="FV130" s="42"/>
      <c r="FW130" s="203">
        <v>158.6</v>
      </c>
      <c r="FX130" s="203"/>
      <c r="FY130" s="42"/>
      <c r="FZ130" s="203"/>
      <c r="GA130" s="203"/>
      <c r="GB130" s="42"/>
      <c r="GC130" s="203"/>
      <c r="GD130" s="203"/>
      <c r="GE130" s="42"/>
      <c r="GF130" s="203"/>
      <c r="GG130" s="203"/>
      <c r="GH130" s="42"/>
      <c r="GI130" s="203"/>
      <c r="GJ130" s="203"/>
      <c r="GK130" s="42"/>
      <c r="GL130" s="203"/>
      <c r="GM130" s="203"/>
      <c r="GN130" s="42"/>
    </row>
    <row r="131" spans="1:196" ht="15.75" x14ac:dyDescent="0.25">
      <c r="A131" s="25" t="s">
        <v>312</v>
      </c>
      <c r="B131" s="50">
        <f t="shared" si="887"/>
        <v>95835</v>
      </c>
      <c r="C131" s="50">
        <f t="shared" si="888"/>
        <v>90799.494019999998</v>
      </c>
      <c r="D131" s="46">
        <f t="shared" si="34"/>
        <v>94.745650357385088</v>
      </c>
      <c r="E131" s="50"/>
      <c r="F131" s="50"/>
      <c r="G131" s="50"/>
      <c r="H131" s="46">
        <v>90000</v>
      </c>
      <c r="I131" s="46">
        <v>90000</v>
      </c>
      <c r="J131" s="46">
        <f>I131/H131*100</f>
        <v>100</v>
      </c>
      <c r="K131" s="144"/>
      <c r="L131" s="144"/>
      <c r="M131" s="144"/>
      <c r="N131" s="144"/>
      <c r="O131" s="144"/>
      <c r="P131" s="42"/>
      <c r="Q131" s="141"/>
      <c r="R131" s="141"/>
      <c r="S131" s="42"/>
      <c r="T131" s="141"/>
      <c r="U131" s="141"/>
      <c r="V131" s="42"/>
      <c r="W131" s="141"/>
      <c r="X131" s="141"/>
      <c r="Y131" s="42"/>
      <c r="Z131" s="144"/>
      <c r="AA131" s="144"/>
      <c r="AB131" s="144"/>
      <c r="AC131" s="144"/>
      <c r="AD131" s="144"/>
      <c r="AE131" s="144"/>
      <c r="AF131" s="144"/>
      <c r="AG131" s="144"/>
      <c r="AH131" s="144"/>
      <c r="AI131" s="141"/>
      <c r="AJ131" s="141"/>
      <c r="AK131" s="42"/>
      <c r="AL131" s="141"/>
      <c r="AM131" s="141"/>
      <c r="AN131" s="42"/>
      <c r="AO131" s="141"/>
      <c r="AP131" s="141"/>
      <c r="AQ131" s="42"/>
      <c r="AR131" s="46"/>
      <c r="AS131" s="141"/>
      <c r="AT131" s="42"/>
      <c r="AU131" s="141"/>
      <c r="AV131" s="141"/>
      <c r="AW131" s="42"/>
      <c r="AX131" s="141"/>
      <c r="AY131" s="141"/>
      <c r="AZ131" s="203"/>
      <c r="BA131" s="141"/>
      <c r="BB131" s="141"/>
      <c r="BC131" s="42"/>
      <c r="BD131" s="141"/>
      <c r="BE131" s="141"/>
      <c r="BF131" s="42"/>
      <c r="BG131" s="141"/>
      <c r="BH131" s="141"/>
      <c r="BI131" s="42"/>
      <c r="BJ131" s="141"/>
      <c r="BK131" s="141"/>
      <c r="BL131" s="42"/>
      <c r="BM131" s="141"/>
      <c r="BN131" s="141"/>
      <c r="BO131" s="42"/>
      <c r="BP131" s="141"/>
      <c r="BQ131" s="141"/>
      <c r="BR131" s="42"/>
      <c r="BS131" s="141"/>
      <c r="BT131" s="141"/>
      <c r="BU131" s="42"/>
      <c r="BV131" s="141"/>
      <c r="BW131" s="141"/>
      <c r="BX131" s="42"/>
      <c r="BY131" s="141"/>
      <c r="BZ131" s="141"/>
      <c r="CA131" s="42"/>
      <c r="CB131" s="203">
        <v>835</v>
      </c>
      <c r="CC131" s="203">
        <v>799.49401999999998</v>
      </c>
      <c r="CD131" s="42">
        <f t="shared" si="1443"/>
        <v>95.747786826347308</v>
      </c>
      <c r="CE131" s="203"/>
      <c r="CF131" s="141"/>
      <c r="CG131" s="42"/>
      <c r="CH131" s="203"/>
      <c r="CI131" s="141"/>
      <c r="CJ131" s="42"/>
      <c r="CK131" s="203"/>
      <c r="CL131" s="141"/>
      <c r="CM131" s="42"/>
      <c r="CN131" s="203"/>
      <c r="CO131" s="141"/>
      <c r="CP131" s="42"/>
      <c r="CQ131" s="203"/>
      <c r="CR131" s="141"/>
      <c r="CS131" s="42"/>
      <c r="CT131" s="203"/>
      <c r="CU131" s="203"/>
      <c r="CV131" s="42"/>
      <c r="CW131" s="141"/>
      <c r="CX131" s="141"/>
      <c r="CY131" s="203"/>
      <c r="CZ131" s="203"/>
      <c r="DA131" s="141"/>
      <c r="DB131" s="42"/>
      <c r="DC131" s="203"/>
      <c r="DD131" s="203"/>
      <c r="DE131" s="42"/>
      <c r="DF131" s="203"/>
      <c r="DG131" s="141"/>
      <c r="DH131" s="42"/>
      <c r="DI131" s="203"/>
      <c r="DJ131" s="203"/>
      <c r="DK131" s="42"/>
      <c r="DL131" s="141"/>
      <c r="DM131" s="141"/>
      <c r="DN131" s="42"/>
      <c r="DO131" s="203"/>
      <c r="DP131" s="203"/>
      <c r="DQ131" s="42"/>
      <c r="DR131" s="203"/>
      <c r="DS131" s="203"/>
      <c r="DT131" s="42"/>
      <c r="DU131" s="203"/>
      <c r="DV131" s="203"/>
      <c r="DW131" s="42"/>
      <c r="DX131" s="203"/>
      <c r="DY131" s="203"/>
      <c r="DZ131" s="42"/>
      <c r="EA131" s="203"/>
      <c r="EB131" s="203"/>
      <c r="EC131" s="42"/>
      <c r="ED131" s="203"/>
      <c r="EE131" s="203"/>
      <c r="EF131" s="42"/>
      <c r="EG131" s="203"/>
      <c r="EH131" s="203"/>
      <c r="EI131" s="42"/>
      <c r="EJ131" s="203"/>
      <c r="EK131" s="203"/>
      <c r="EL131" s="42"/>
      <c r="EM131" s="203"/>
      <c r="EN131" s="203"/>
      <c r="EO131" s="42"/>
      <c r="EP131" s="203"/>
      <c r="EQ131" s="203"/>
      <c r="ER131" s="42"/>
      <c r="ES131" s="203"/>
      <c r="ET131" s="203"/>
      <c r="EU131" s="42"/>
      <c r="EV131" s="203"/>
      <c r="EW131" s="203"/>
      <c r="EX131" s="42"/>
      <c r="EY131" s="203"/>
      <c r="EZ131" s="203"/>
      <c r="FA131" s="42"/>
      <c r="FB131" s="203"/>
      <c r="FC131" s="141"/>
      <c r="FD131" s="42"/>
      <c r="FE131" s="203"/>
      <c r="FF131" s="203"/>
      <c r="FG131" s="42"/>
      <c r="FH131" s="203"/>
      <c r="FI131" s="203"/>
      <c r="FJ131" s="42"/>
      <c r="FK131" s="203"/>
      <c r="FL131" s="203"/>
      <c r="FM131" s="42"/>
      <c r="FN131" s="203">
        <v>5000</v>
      </c>
      <c r="FO131" s="203"/>
      <c r="FP131" s="42">
        <f t="shared" si="1475"/>
        <v>0</v>
      </c>
      <c r="FQ131" s="203"/>
      <c r="FR131" s="203"/>
      <c r="FS131" s="42"/>
      <c r="FT131" s="203"/>
      <c r="FU131" s="203"/>
      <c r="FV131" s="42"/>
      <c r="FW131" s="203"/>
      <c r="FX131" s="203"/>
      <c r="FY131" s="42"/>
      <c r="FZ131" s="203"/>
      <c r="GA131" s="203"/>
      <c r="GB131" s="42"/>
      <c r="GC131" s="203"/>
      <c r="GD131" s="203"/>
      <c r="GE131" s="42"/>
      <c r="GF131" s="203"/>
      <c r="GG131" s="203"/>
      <c r="GH131" s="42"/>
      <c r="GI131" s="203"/>
      <c r="GJ131" s="203"/>
      <c r="GK131" s="42"/>
      <c r="GL131" s="203"/>
      <c r="GM131" s="203"/>
      <c r="GN131" s="42"/>
    </row>
    <row r="132" spans="1:196" s="52" customFormat="1" ht="31.5" x14ac:dyDescent="0.25">
      <c r="A132" s="195" t="s">
        <v>349</v>
      </c>
      <c r="B132" s="134">
        <f t="shared" si="887"/>
        <v>15808.116</v>
      </c>
      <c r="C132" s="134">
        <f t="shared" si="888"/>
        <v>12227.740229999999</v>
      </c>
      <c r="D132" s="49">
        <f t="shared" ref="D132" si="1477">C132/B132*100</f>
        <v>77.351027978286595</v>
      </c>
      <c r="E132" s="134">
        <f t="shared" ref="E132:AD132" si="1478">E133+E134</f>
        <v>0</v>
      </c>
      <c r="F132" s="134">
        <f t="shared" ref="F132" si="1479">F133+F134</f>
        <v>0</v>
      </c>
      <c r="G132" s="134">
        <f t="shared" si="1478"/>
        <v>0</v>
      </c>
      <c r="H132" s="134">
        <f t="shared" si="1478"/>
        <v>0</v>
      </c>
      <c r="I132" s="134">
        <f t="shared" si="1478"/>
        <v>0</v>
      </c>
      <c r="J132" s="134">
        <f t="shared" si="1478"/>
        <v>0</v>
      </c>
      <c r="K132" s="134">
        <f t="shared" si="1478"/>
        <v>500</v>
      </c>
      <c r="L132" s="134">
        <f t="shared" ref="L132" si="1480">L133+L134</f>
        <v>500</v>
      </c>
      <c r="M132" s="48">
        <f t="shared" si="216"/>
        <v>100</v>
      </c>
      <c r="N132" s="134">
        <f t="shared" si="1478"/>
        <v>517</v>
      </c>
      <c r="O132" s="134">
        <f t="shared" si="1478"/>
        <v>350.97590000000002</v>
      </c>
      <c r="P132" s="48">
        <f t="shared" si="953"/>
        <v>67.887021276595746</v>
      </c>
      <c r="Q132" s="134">
        <f t="shared" ref="Q132:R132" si="1481">Q133+Q134</f>
        <v>1227</v>
      </c>
      <c r="R132" s="134">
        <f t="shared" si="1481"/>
        <v>887.95119999999997</v>
      </c>
      <c r="S132" s="48">
        <f t="shared" ref="S132:S133" si="1482">R132/Q132*100</f>
        <v>72.367660961695194</v>
      </c>
      <c r="T132" s="134">
        <f t="shared" ref="T132" si="1483">T133+T134</f>
        <v>275</v>
      </c>
      <c r="U132" s="134">
        <f t="shared" ref="U132" si="1484">U133+U134</f>
        <v>182.76400000000001</v>
      </c>
      <c r="V132" s="48">
        <f t="shared" ref="V132:V133" si="1485">U132/T132*100</f>
        <v>66.459636363636363</v>
      </c>
      <c r="W132" s="134">
        <f t="shared" ref="W132" si="1486">W133+W134</f>
        <v>0</v>
      </c>
      <c r="X132" s="134">
        <f t="shared" ref="X132" si="1487">X133+X134</f>
        <v>0</v>
      </c>
      <c r="Y132" s="48"/>
      <c r="Z132" s="134">
        <f t="shared" si="1478"/>
        <v>0</v>
      </c>
      <c r="AA132" s="134">
        <f t="shared" ref="AA132" si="1488">AA133+AA134</f>
        <v>0</v>
      </c>
      <c r="AB132" s="134">
        <f t="shared" si="1478"/>
        <v>0</v>
      </c>
      <c r="AC132" s="134">
        <f t="shared" si="1478"/>
        <v>0</v>
      </c>
      <c r="AD132" s="134">
        <f t="shared" si="1478"/>
        <v>0</v>
      </c>
      <c r="AE132" s="134">
        <f t="shared" ref="AE132:AG132" si="1489">AE133+AE134</f>
        <v>0</v>
      </c>
      <c r="AF132" s="134">
        <f t="shared" si="1489"/>
        <v>0</v>
      </c>
      <c r="AG132" s="134">
        <f t="shared" si="1489"/>
        <v>0</v>
      </c>
      <c r="AH132" s="48"/>
      <c r="AI132" s="134">
        <f t="shared" ref="AI132:AJ132" si="1490">AI133+AI134</f>
        <v>1500</v>
      </c>
      <c r="AJ132" s="134">
        <f t="shared" si="1490"/>
        <v>1500</v>
      </c>
      <c r="AK132" s="48">
        <f t="shared" ref="AK132:AK133" si="1491">AJ132/AI132*100</f>
        <v>100</v>
      </c>
      <c r="AL132" s="134">
        <f t="shared" ref="AL132:AM132" si="1492">AL133+AL134</f>
        <v>0</v>
      </c>
      <c r="AM132" s="134">
        <f t="shared" si="1492"/>
        <v>0</v>
      </c>
      <c r="AN132" s="48"/>
      <c r="AO132" s="134">
        <f t="shared" ref="AO132:AP132" si="1493">AO133+AO134</f>
        <v>0</v>
      </c>
      <c r="AP132" s="134">
        <f t="shared" si="1493"/>
        <v>0</v>
      </c>
      <c r="AQ132" s="48"/>
      <c r="AR132" s="134">
        <f t="shared" ref="AR132:AS132" si="1494">AR133+AR134</f>
        <v>0</v>
      </c>
      <c r="AS132" s="134">
        <f t="shared" si="1494"/>
        <v>0</v>
      </c>
      <c r="AT132" s="48"/>
      <c r="AU132" s="134">
        <f t="shared" ref="AU132:AV132" si="1495">AU133+AU134</f>
        <v>0</v>
      </c>
      <c r="AV132" s="134">
        <f t="shared" si="1495"/>
        <v>0</v>
      </c>
      <c r="AW132" s="48"/>
      <c r="AX132" s="134">
        <f t="shared" ref="AX132:AY132" si="1496">AX133+AX134</f>
        <v>150</v>
      </c>
      <c r="AY132" s="134">
        <f t="shared" si="1496"/>
        <v>150</v>
      </c>
      <c r="AZ132" s="293">
        <f t="shared" si="909"/>
        <v>100</v>
      </c>
      <c r="BA132" s="134"/>
      <c r="BB132" s="134"/>
      <c r="BC132" s="48"/>
      <c r="BD132" s="134"/>
      <c r="BE132" s="134"/>
      <c r="BF132" s="48"/>
      <c r="BG132" s="134"/>
      <c r="BH132" s="134"/>
      <c r="BI132" s="48"/>
      <c r="BJ132" s="134">
        <f t="shared" ref="BJ132:BK132" si="1497">BJ133+BJ134</f>
        <v>2043.7</v>
      </c>
      <c r="BK132" s="134">
        <f t="shared" si="1497"/>
        <v>1245.6491299999998</v>
      </c>
      <c r="BL132" s="48">
        <f t="shared" ref="BL132:BL133" si="1498">BK132/BJ132*100</f>
        <v>60.950684053432489</v>
      </c>
      <c r="BM132" s="134"/>
      <c r="BN132" s="134"/>
      <c r="BO132" s="48"/>
      <c r="BP132" s="134"/>
      <c r="BQ132" s="134"/>
      <c r="BR132" s="48"/>
      <c r="BS132" s="134"/>
      <c r="BT132" s="134"/>
      <c r="BU132" s="48"/>
      <c r="BV132" s="134"/>
      <c r="BW132" s="134"/>
      <c r="BX132" s="48"/>
      <c r="BY132" s="134"/>
      <c r="BZ132" s="134"/>
      <c r="CA132" s="48"/>
      <c r="CB132" s="134">
        <f t="shared" ref="CB132:CC132" si="1499">CB133+CB134</f>
        <v>2925</v>
      </c>
      <c r="CC132" s="134">
        <f t="shared" si="1499"/>
        <v>1112</v>
      </c>
      <c r="CD132" s="48">
        <f t="shared" ref="CD132:CD133" si="1500">CC132/CB132*100</f>
        <v>38.017094017094017</v>
      </c>
      <c r="CE132" s="134">
        <f t="shared" ref="CE132:CF132" si="1501">CE133+CE134</f>
        <v>0</v>
      </c>
      <c r="CF132" s="134">
        <f t="shared" si="1501"/>
        <v>0</v>
      </c>
      <c r="CG132" s="48"/>
      <c r="CH132" s="134">
        <f t="shared" ref="CH132:CI132" si="1502">CH133+CH134</f>
        <v>0</v>
      </c>
      <c r="CI132" s="134">
        <f t="shared" si="1502"/>
        <v>0</v>
      </c>
      <c r="CJ132" s="48"/>
      <c r="CK132" s="134">
        <f t="shared" ref="CK132:CL132" si="1503">CK133+CK134</f>
        <v>0</v>
      </c>
      <c r="CL132" s="134">
        <f t="shared" si="1503"/>
        <v>0</v>
      </c>
      <c r="CM132" s="48"/>
      <c r="CN132" s="134">
        <f t="shared" ref="CN132:CO132" si="1504">CN133+CN134</f>
        <v>0</v>
      </c>
      <c r="CO132" s="134">
        <f t="shared" si="1504"/>
        <v>0</v>
      </c>
      <c r="CP132" s="48"/>
      <c r="CQ132" s="134">
        <f t="shared" ref="CQ132:CR132" si="1505">CQ133+CQ134</f>
        <v>0</v>
      </c>
      <c r="CR132" s="134">
        <f t="shared" si="1505"/>
        <v>0</v>
      </c>
      <c r="CS132" s="48"/>
      <c r="CT132" s="134">
        <f t="shared" ref="CT132:CU132" si="1506">CT133+CT134</f>
        <v>0</v>
      </c>
      <c r="CU132" s="134">
        <f t="shared" si="1506"/>
        <v>0</v>
      </c>
      <c r="CV132" s="48"/>
      <c r="CW132" s="134">
        <f t="shared" ref="CW132:CX132" si="1507">CW133+CW134</f>
        <v>0</v>
      </c>
      <c r="CX132" s="134">
        <f t="shared" si="1507"/>
        <v>0</v>
      </c>
      <c r="CY132" s="293"/>
      <c r="CZ132" s="134">
        <f t="shared" ref="CZ132:DA132" si="1508">CZ133+CZ134</f>
        <v>0</v>
      </c>
      <c r="DA132" s="134">
        <f t="shared" si="1508"/>
        <v>0</v>
      </c>
      <c r="DB132" s="48"/>
      <c r="DC132" s="134">
        <f t="shared" ref="DC132:DD132" si="1509">DC133+DC134</f>
        <v>0</v>
      </c>
      <c r="DD132" s="134">
        <f t="shared" si="1509"/>
        <v>0</v>
      </c>
      <c r="DE132" s="48"/>
      <c r="DF132" s="134">
        <f t="shared" ref="DF132:DG132" si="1510">DF133+DF134</f>
        <v>0</v>
      </c>
      <c r="DG132" s="134">
        <f t="shared" si="1510"/>
        <v>0</v>
      </c>
      <c r="DH132" s="48"/>
      <c r="DI132" s="134">
        <f t="shared" ref="DI132:DJ132" si="1511">DI133+DI134</f>
        <v>0</v>
      </c>
      <c r="DJ132" s="134">
        <f t="shared" si="1511"/>
        <v>0</v>
      </c>
      <c r="DK132" s="48"/>
      <c r="DL132" s="134">
        <f t="shared" ref="DL132:DM132" si="1512">DL133+DL134</f>
        <v>0</v>
      </c>
      <c r="DM132" s="134">
        <f t="shared" si="1512"/>
        <v>0</v>
      </c>
      <c r="DN132" s="48"/>
      <c r="DO132" s="134">
        <f t="shared" ref="DO132:DP132" si="1513">DO133+DO134</f>
        <v>0</v>
      </c>
      <c r="DP132" s="134">
        <f t="shared" si="1513"/>
        <v>0</v>
      </c>
      <c r="DQ132" s="48"/>
      <c r="DR132" s="134">
        <f t="shared" ref="DR132:DS132" si="1514">DR133+DR134</f>
        <v>0</v>
      </c>
      <c r="DS132" s="134">
        <f t="shared" si="1514"/>
        <v>0</v>
      </c>
      <c r="DT132" s="48"/>
      <c r="DU132" s="134">
        <f t="shared" ref="DU132:DV132" si="1515">DU133+DU134</f>
        <v>0</v>
      </c>
      <c r="DV132" s="134">
        <f t="shared" si="1515"/>
        <v>0</v>
      </c>
      <c r="DW132" s="48"/>
      <c r="DX132" s="134">
        <f t="shared" ref="DX132:DY132" si="1516">DX133+DX134</f>
        <v>213.416</v>
      </c>
      <c r="DY132" s="134">
        <f t="shared" si="1516"/>
        <v>0</v>
      </c>
      <c r="DZ132" s="48"/>
      <c r="EA132" s="134">
        <f t="shared" ref="EA132:EB132" si="1517">EA133+EA134</f>
        <v>0</v>
      </c>
      <c r="EB132" s="134">
        <f t="shared" si="1517"/>
        <v>0</v>
      </c>
      <c r="EC132" s="48"/>
      <c r="ED132" s="134">
        <f t="shared" ref="ED132:EE132" si="1518">ED133+ED134</f>
        <v>1128.4000000000001</v>
      </c>
      <c r="EE132" s="134">
        <f t="shared" si="1518"/>
        <v>1128.4000000000001</v>
      </c>
      <c r="EF132" s="48">
        <f t="shared" ref="EF132:EF133" si="1519">EE132/ED132*100</f>
        <v>100</v>
      </c>
      <c r="EG132" s="134">
        <f t="shared" ref="EG132:EH132" si="1520">EG133+EG134</f>
        <v>0</v>
      </c>
      <c r="EH132" s="134">
        <f t="shared" si="1520"/>
        <v>0</v>
      </c>
      <c r="EI132" s="48"/>
      <c r="EJ132" s="134">
        <f t="shared" ref="EJ132:EK132" si="1521">EJ133+EJ134</f>
        <v>170</v>
      </c>
      <c r="EK132" s="134">
        <f t="shared" si="1521"/>
        <v>170</v>
      </c>
      <c r="EL132" s="48">
        <f t="shared" si="1465"/>
        <v>100</v>
      </c>
      <c r="EM132" s="134">
        <f t="shared" ref="EM132:EN132" si="1522">EM133+EM134</f>
        <v>0</v>
      </c>
      <c r="EN132" s="134">
        <f t="shared" si="1522"/>
        <v>0</v>
      </c>
      <c r="EO132" s="48"/>
      <c r="EP132" s="134">
        <f t="shared" ref="EP132:EQ132" si="1523">EP133+EP134</f>
        <v>0</v>
      </c>
      <c r="EQ132" s="134">
        <f t="shared" si="1523"/>
        <v>0</v>
      </c>
      <c r="ER132" s="48"/>
      <c r="ES132" s="134">
        <f t="shared" ref="ES132:ET132" si="1524">ES133+ES134</f>
        <v>0</v>
      </c>
      <c r="ET132" s="134">
        <f t="shared" si="1524"/>
        <v>0</v>
      </c>
      <c r="EU132" s="48"/>
      <c r="EV132" s="134">
        <f t="shared" ref="EV132:EW132" si="1525">EV133+EV134</f>
        <v>0</v>
      </c>
      <c r="EW132" s="134">
        <f t="shared" si="1525"/>
        <v>0</v>
      </c>
      <c r="EX132" s="48"/>
      <c r="EY132" s="134">
        <f t="shared" ref="EY132:EZ132" si="1526">EY133+EY134</f>
        <v>0</v>
      </c>
      <c r="EZ132" s="134">
        <f t="shared" si="1526"/>
        <v>0</v>
      </c>
      <c r="FA132" s="48"/>
      <c r="FB132" s="134">
        <f t="shared" ref="FB132:FC132" si="1527">FB133+FB134</f>
        <v>0</v>
      </c>
      <c r="FC132" s="134">
        <f t="shared" si="1527"/>
        <v>0</v>
      </c>
      <c r="FD132" s="48"/>
      <c r="FE132" s="134">
        <f t="shared" ref="FE132:FF132" si="1528">FE133+FE134</f>
        <v>0</v>
      </c>
      <c r="FF132" s="134">
        <f t="shared" si="1528"/>
        <v>0</v>
      </c>
      <c r="FG132" s="48"/>
      <c r="FH132" s="134">
        <f t="shared" ref="FH132:FI132" si="1529">FH133+FH134</f>
        <v>0</v>
      </c>
      <c r="FI132" s="134">
        <f t="shared" si="1529"/>
        <v>0</v>
      </c>
      <c r="FJ132" s="48"/>
      <c r="FK132" s="134"/>
      <c r="FL132" s="134"/>
      <c r="FM132" s="48"/>
      <c r="FN132" s="134">
        <f>FN133+FN134+FN135</f>
        <v>5000</v>
      </c>
      <c r="FO132" s="134">
        <f>FO133+FO134+FO135</f>
        <v>5000</v>
      </c>
      <c r="FP132" s="48">
        <f t="shared" ref="FP132:FP135" si="1530">FO132/FN132*100</f>
        <v>100</v>
      </c>
      <c r="FQ132" s="134"/>
      <c r="FR132" s="134"/>
      <c r="FS132" s="48"/>
      <c r="FT132" s="134"/>
      <c r="FU132" s="134"/>
      <c r="FV132" s="48"/>
      <c r="FW132" s="134">
        <f t="shared" ref="FW132:FX132" si="1531">FW133+FW134</f>
        <v>158.6</v>
      </c>
      <c r="FX132" s="134">
        <f t="shared" si="1531"/>
        <v>0</v>
      </c>
      <c r="FY132" s="48">
        <f t="shared" ref="FY132:FY133" si="1532">FX132/FW132*100</f>
        <v>0</v>
      </c>
      <c r="FZ132" s="134"/>
      <c r="GA132" s="134"/>
      <c r="GB132" s="48"/>
      <c r="GC132" s="134"/>
      <c r="GD132" s="134"/>
      <c r="GE132" s="48"/>
      <c r="GF132" s="134"/>
      <c r="GG132" s="134"/>
      <c r="GH132" s="48"/>
      <c r="GI132" s="134"/>
      <c r="GJ132" s="134"/>
      <c r="GK132" s="48"/>
      <c r="GL132" s="134"/>
      <c r="GM132" s="134"/>
      <c r="GN132" s="48"/>
    </row>
    <row r="133" spans="1:196" ht="31.5" x14ac:dyDescent="0.25">
      <c r="A133" s="25" t="s">
        <v>284</v>
      </c>
      <c r="B133" s="50">
        <f t="shared" si="887"/>
        <v>10808.116</v>
      </c>
      <c r="C133" s="50">
        <f t="shared" si="888"/>
        <v>7227.7402299999994</v>
      </c>
      <c r="D133" s="46">
        <f t="shared" si="34"/>
        <v>66.87326662667202</v>
      </c>
      <c r="E133" s="46"/>
      <c r="F133" s="46"/>
      <c r="G133" s="46"/>
      <c r="H133" s="46"/>
      <c r="I133" s="46"/>
      <c r="J133" s="42"/>
      <c r="K133" s="46">
        <v>500</v>
      </c>
      <c r="L133" s="46">
        <v>500</v>
      </c>
      <c r="M133" s="42">
        <f t="shared" si="216"/>
        <v>100</v>
      </c>
      <c r="N133" s="46">
        <v>517</v>
      </c>
      <c r="O133" s="46">
        <v>350.97590000000002</v>
      </c>
      <c r="P133" s="42">
        <f t="shared" si="953"/>
        <v>67.887021276595746</v>
      </c>
      <c r="Q133" s="204">
        <v>1227</v>
      </c>
      <c r="R133" s="204">
        <v>887.95119999999997</v>
      </c>
      <c r="S133" s="42">
        <f t="shared" si="1482"/>
        <v>72.367660961695194</v>
      </c>
      <c r="T133" s="203">
        <v>275</v>
      </c>
      <c r="U133" s="203">
        <v>182.76400000000001</v>
      </c>
      <c r="V133" s="42">
        <f t="shared" si="1485"/>
        <v>66.459636363636363</v>
      </c>
      <c r="W133" s="203"/>
      <c r="X133" s="203"/>
      <c r="Y133" s="42"/>
      <c r="Z133" s="46"/>
      <c r="AA133" s="46"/>
      <c r="AB133" s="42"/>
      <c r="AC133" s="46"/>
      <c r="AD133" s="46"/>
      <c r="AE133" s="42"/>
      <c r="AF133" s="46"/>
      <c r="AG133" s="46"/>
      <c r="AH133" s="42"/>
      <c r="AI133" s="203">
        <v>1500</v>
      </c>
      <c r="AJ133" s="46">
        <v>1500</v>
      </c>
      <c r="AK133" s="42">
        <f t="shared" si="1491"/>
        <v>100</v>
      </c>
      <c r="AL133" s="203"/>
      <c r="AM133" s="46"/>
      <c r="AN133" s="42"/>
      <c r="AO133" s="203"/>
      <c r="AP133" s="46"/>
      <c r="AQ133" s="42"/>
      <c r="AR133" s="203"/>
      <c r="AS133" s="295"/>
      <c r="AT133" s="42"/>
      <c r="AU133" s="203"/>
      <c r="AV133" s="46"/>
      <c r="AW133" s="42"/>
      <c r="AX133" s="203">
        <v>150</v>
      </c>
      <c r="AY133" s="46">
        <v>150</v>
      </c>
      <c r="AZ133" s="203">
        <f t="shared" si="909"/>
        <v>100</v>
      </c>
      <c r="BA133" s="203"/>
      <c r="BB133" s="46"/>
      <c r="BC133" s="42"/>
      <c r="BD133" s="203"/>
      <c r="BE133" s="46"/>
      <c r="BF133" s="42"/>
      <c r="BG133" s="203"/>
      <c r="BH133" s="46"/>
      <c r="BI133" s="42"/>
      <c r="BJ133" s="203">
        <v>2043.7</v>
      </c>
      <c r="BK133" s="46">
        <v>1245.6491299999998</v>
      </c>
      <c r="BL133" s="42">
        <f t="shared" si="1498"/>
        <v>60.950684053432489</v>
      </c>
      <c r="BM133" s="203"/>
      <c r="BN133" s="46"/>
      <c r="BO133" s="42"/>
      <c r="BP133" s="203"/>
      <c r="BQ133" s="46"/>
      <c r="BR133" s="42"/>
      <c r="BS133" s="203"/>
      <c r="BT133" s="46"/>
      <c r="BU133" s="42"/>
      <c r="BV133" s="203"/>
      <c r="BW133" s="46"/>
      <c r="BX133" s="42"/>
      <c r="BY133" s="203"/>
      <c r="BZ133" s="46"/>
      <c r="CA133" s="42"/>
      <c r="CB133" s="203">
        <v>2925</v>
      </c>
      <c r="CC133" s="46">
        <v>1112</v>
      </c>
      <c r="CD133" s="42">
        <f t="shared" si="1500"/>
        <v>38.017094017094017</v>
      </c>
      <c r="CE133" s="203"/>
      <c r="CF133" s="46"/>
      <c r="CG133" s="42"/>
      <c r="CH133" s="203"/>
      <c r="CI133" s="46"/>
      <c r="CJ133" s="42"/>
      <c r="CK133" s="203"/>
      <c r="CL133" s="46"/>
      <c r="CM133" s="42"/>
      <c r="CN133" s="203"/>
      <c r="CO133" s="46"/>
      <c r="CP133" s="42"/>
      <c r="CQ133" s="203"/>
      <c r="CR133" s="46"/>
      <c r="CS133" s="42"/>
      <c r="CT133" s="203"/>
      <c r="CU133" s="46"/>
      <c r="CV133" s="42"/>
      <c r="CW133" s="203"/>
      <c r="CX133" s="46"/>
      <c r="CY133" s="203"/>
      <c r="CZ133" s="203"/>
      <c r="DA133" s="46"/>
      <c r="DB133" s="42"/>
      <c r="DC133" s="203"/>
      <c r="DD133" s="46"/>
      <c r="DE133" s="42"/>
      <c r="DF133" s="203"/>
      <c r="DG133" s="46"/>
      <c r="DH133" s="42"/>
      <c r="DI133" s="203"/>
      <c r="DJ133" s="46"/>
      <c r="DK133" s="42"/>
      <c r="DL133" s="203"/>
      <c r="DM133" s="46"/>
      <c r="DN133" s="42"/>
      <c r="DO133" s="203"/>
      <c r="DP133" s="46"/>
      <c r="DQ133" s="42"/>
      <c r="DR133" s="203"/>
      <c r="DS133" s="46"/>
      <c r="DT133" s="42"/>
      <c r="DU133" s="203"/>
      <c r="DV133" s="46"/>
      <c r="DW133" s="42"/>
      <c r="DX133" s="203">
        <v>213.416</v>
      </c>
      <c r="DY133" s="46"/>
      <c r="DZ133" s="42"/>
      <c r="EA133" s="203"/>
      <c r="EB133" s="46"/>
      <c r="EC133" s="42"/>
      <c r="ED133" s="203">
        <v>1128.4000000000001</v>
      </c>
      <c r="EE133" s="46">
        <v>1128.4000000000001</v>
      </c>
      <c r="EF133" s="42">
        <f t="shared" si="1519"/>
        <v>100</v>
      </c>
      <c r="EG133" s="203"/>
      <c r="EH133" s="46"/>
      <c r="EI133" s="42"/>
      <c r="EJ133" s="203">
        <v>170</v>
      </c>
      <c r="EK133" s="46">
        <v>170</v>
      </c>
      <c r="EL133" s="42">
        <f t="shared" si="1465"/>
        <v>100</v>
      </c>
      <c r="EM133" s="203"/>
      <c r="EN133" s="46"/>
      <c r="EO133" s="42"/>
      <c r="EP133" s="203"/>
      <c r="EQ133" s="46"/>
      <c r="ER133" s="42"/>
      <c r="ES133" s="203"/>
      <c r="ET133" s="46"/>
      <c r="EU133" s="42"/>
      <c r="EV133" s="203"/>
      <c r="EW133" s="46"/>
      <c r="EX133" s="42"/>
      <c r="EY133" s="203"/>
      <c r="EZ133" s="46"/>
      <c r="FA133" s="42"/>
      <c r="FB133" s="203"/>
      <c r="FC133" s="46"/>
      <c r="FD133" s="42"/>
      <c r="FE133" s="203"/>
      <c r="FF133" s="46"/>
      <c r="FG133" s="42"/>
      <c r="FH133" s="203"/>
      <c r="FI133" s="46"/>
      <c r="FJ133" s="42"/>
      <c r="FK133" s="203"/>
      <c r="FL133" s="46"/>
      <c r="FM133" s="42"/>
      <c r="FN133" s="203"/>
      <c r="FO133" s="46"/>
      <c r="FP133" s="42"/>
      <c r="FQ133" s="203"/>
      <c r="FR133" s="46"/>
      <c r="FS133" s="42"/>
      <c r="FT133" s="203"/>
      <c r="FU133" s="46"/>
      <c r="FV133" s="42"/>
      <c r="FW133" s="203">
        <v>158.6</v>
      </c>
      <c r="FX133" s="46"/>
      <c r="FY133" s="42">
        <f t="shared" si="1532"/>
        <v>0</v>
      </c>
      <c r="FZ133" s="203"/>
      <c r="GA133" s="46"/>
      <c r="GB133" s="42"/>
      <c r="GC133" s="203"/>
      <c r="GD133" s="46"/>
      <c r="GE133" s="42"/>
      <c r="GF133" s="203"/>
      <c r="GG133" s="46"/>
      <c r="GH133" s="42"/>
      <c r="GI133" s="203"/>
      <c r="GJ133" s="46"/>
      <c r="GK133" s="42"/>
      <c r="GL133" s="203"/>
      <c r="GM133" s="46"/>
      <c r="GN133" s="42"/>
    </row>
    <row r="134" spans="1:196" ht="15.75" x14ac:dyDescent="0.25">
      <c r="A134" s="25" t="s">
        <v>348</v>
      </c>
      <c r="B134" s="50">
        <f t="shared" si="887"/>
        <v>0</v>
      </c>
      <c r="C134" s="50">
        <f t="shared" si="888"/>
        <v>0</v>
      </c>
      <c r="D134" s="46"/>
      <c r="E134" s="50"/>
      <c r="F134" s="50"/>
      <c r="G134" s="50"/>
      <c r="H134" s="144"/>
      <c r="I134" s="144"/>
      <c r="J134" s="144"/>
      <c r="K134" s="144"/>
      <c r="L134" s="144"/>
      <c r="M134" s="144"/>
      <c r="N134" s="144"/>
      <c r="O134" s="144"/>
      <c r="P134" s="42"/>
      <c r="Q134" s="141"/>
      <c r="R134" s="141"/>
      <c r="S134" s="42"/>
      <c r="T134" s="141"/>
      <c r="U134" s="141"/>
      <c r="V134" s="42"/>
      <c r="W134" s="141"/>
      <c r="X134" s="141"/>
      <c r="Y134" s="42"/>
      <c r="Z134" s="144"/>
      <c r="AA134" s="144"/>
      <c r="AB134" s="144"/>
      <c r="AC134" s="144"/>
      <c r="AD134" s="144"/>
      <c r="AE134" s="144"/>
      <c r="AF134" s="144"/>
      <c r="AG134" s="144"/>
      <c r="AH134" s="144"/>
      <c r="AI134" s="141"/>
      <c r="AJ134" s="141"/>
      <c r="AK134" s="42"/>
      <c r="AL134" s="141"/>
      <c r="AM134" s="141"/>
      <c r="AN134" s="42"/>
      <c r="AO134" s="141"/>
      <c r="AP134" s="141"/>
      <c r="AQ134" s="42"/>
      <c r="AR134" s="141"/>
      <c r="AS134" s="141"/>
      <c r="AT134" s="42"/>
      <c r="AU134" s="141"/>
      <c r="AV134" s="141"/>
      <c r="AW134" s="42"/>
      <c r="AX134" s="141"/>
      <c r="AY134" s="141"/>
      <c r="AZ134" s="203"/>
      <c r="BA134" s="141"/>
      <c r="BB134" s="141"/>
      <c r="BC134" s="42"/>
      <c r="BD134" s="141"/>
      <c r="BE134" s="141"/>
      <c r="BF134" s="42"/>
      <c r="BG134" s="141"/>
      <c r="BH134" s="141"/>
      <c r="BI134" s="42"/>
      <c r="BJ134" s="141"/>
      <c r="BK134" s="141"/>
      <c r="BL134" s="42"/>
      <c r="BM134" s="141"/>
      <c r="BN134" s="141"/>
      <c r="BO134" s="42"/>
      <c r="BP134" s="141"/>
      <c r="BQ134" s="141"/>
      <c r="BR134" s="42"/>
      <c r="BS134" s="141"/>
      <c r="BT134" s="141"/>
      <c r="BU134" s="42"/>
      <c r="BV134" s="141"/>
      <c r="BW134" s="141"/>
      <c r="BX134" s="42"/>
      <c r="BY134" s="141"/>
      <c r="BZ134" s="141"/>
      <c r="CA134" s="42"/>
      <c r="CB134" s="141"/>
      <c r="CC134" s="141"/>
      <c r="CD134" s="42"/>
      <c r="CE134" s="141"/>
      <c r="CF134" s="141"/>
      <c r="CG134" s="42"/>
      <c r="CH134" s="141"/>
      <c r="CI134" s="141"/>
      <c r="CJ134" s="42"/>
      <c r="CK134" s="141"/>
      <c r="CL134" s="141"/>
      <c r="CM134" s="42"/>
      <c r="CN134" s="141"/>
      <c r="CO134" s="141"/>
      <c r="CP134" s="42"/>
      <c r="CQ134" s="141"/>
      <c r="CR134" s="141"/>
      <c r="CS134" s="42"/>
      <c r="CT134" s="141"/>
      <c r="CU134" s="141"/>
      <c r="CV134" s="42"/>
      <c r="CW134" s="141"/>
      <c r="CX134" s="141"/>
      <c r="CY134" s="203"/>
      <c r="CZ134" s="141"/>
      <c r="DA134" s="141"/>
      <c r="DB134" s="42"/>
      <c r="DC134" s="141"/>
      <c r="DD134" s="141"/>
      <c r="DE134" s="42"/>
      <c r="DF134" s="141"/>
      <c r="DG134" s="141"/>
      <c r="DH134" s="42"/>
      <c r="DI134" s="141"/>
      <c r="DJ134" s="141"/>
      <c r="DK134" s="42"/>
      <c r="DL134" s="141"/>
      <c r="DM134" s="141"/>
      <c r="DN134" s="42"/>
      <c r="DO134" s="141"/>
      <c r="DP134" s="141"/>
      <c r="DQ134" s="42"/>
      <c r="DR134" s="141"/>
      <c r="DS134" s="141"/>
      <c r="DT134" s="42"/>
      <c r="DU134" s="141"/>
      <c r="DV134" s="141"/>
      <c r="DW134" s="42"/>
      <c r="DX134" s="141"/>
      <c r="DY134" s="141"/>
      <c r="DZ134" s="42"/>
      <c r="EA134" s="141"/>
      <c r="EB134" s="141"/>
      <c r="EC134" s="42"/>
      <c r="ED134" s="141"/>
      <c r="EE134" s="141"/>
      <c r="EF134" s="42"/>
      <c r="EG134" s="141"/>
      <c r="EH134" s="141"/>
      <c r="EI134" s="42"/>
      <c r="EJ134" s="141"/>
      <c r="EK134" s="141"/>
      <c r="EL134" s="42"/>
      <c r="EM134" s="141"/>
      <c r="EN134" s="141"/>
      <c r="EO134" s="42"/>
      <c r="EP134" s="141"/>
      <c r="EQ134" s="141"/>
      <c r="ER134" s="42"/>
      <c r="ES134" s="141"/>
      <c r="ET134" s="141"/>
      <c r="EU134" s="42"/>
      <c r="EV134" s="141"/>
      <c r="EW134" s="141"/>
      <c r="EX134" s="42"/>
      <c r="EY134" s="141"/>
      <c r="EZ134" s="141"/>
      <c r="FA134" s="42"/>
      <c r="FB134" s="141"/>
      <c r="FC134" s="141"/>
      <c r="FD134" s="42"/>
      <c r="FE134" s="141"/>
      <c r="FF134" s="141"/>
      <c r="FG134" s="42"/>
      <c r="FH134" s="141"/>
      <c r="FI134" s="141"/>
      <c r="FJ134" s="42"/>
      <c r="FK134" s="141"/>
      <c r="FL134" s="141"/>
      <c r="FM134" s="42"/>
      <c r="FN134" s="141"/>
      <c r="FO134" s="141"/>
      <c r="FP134" s="42"/>
      <c r="FQ134" s="141"/>
      <c r="FR134" s="141"/>
      <c r="FS134" s="42"/>
      <c r="FT134" s="141"/>
      <c r="FU134" s="141"/>
      <c r="FV134" s="42"/>
      <c r="FW134" s="141"/>
      <c r="FX134" s="141"/>
      <c r="FY134" s="42"/>
      <c r="FZ134" s="141"/>
      <c r="GA134" s="141"/>
      <c r="GB134" s="42"/>
      <c r="GC134" s="141"/>
      <c r="GD134" s="141"/>
      <c r="GE134" s="42"/>
      <c r="GF134" s="141"/>
      <c r="GG134" s="141"/>
      <c r="GH134" s="42"/>
      <c r="GI134" s="141"/>
      <c r="GJ134" s="141"/>
      <c r="GK134" s="42"/>
      <c r="GL134" s="141"/>
      <c r="GM134" s="141"/>
      <c r="GN134" s="42"/>
    </row>
    <row r="135" spans="1:196" ht="15.75" x14ac:dyDescent="0.25">
      <c r="A135" s="25" t="s">
        <v>508</v>
      </c>
      <c r="B135" s="50">
        <f t="shared" si="887"/>
        <v>5000</v>
      </c>
      <c r="C135" s="50">
        <f t="shared" si="888"/>
        <v>5000</v>
      </c>
      <c r="D135" s="46">
        <f t="shared" si="34"/>
        <v>100</v>
      </c>
      <c r="E135" s="50"/>
      <c r="F135" s="50"/>
      <c r="G135" s="46"/>
      <c r="H135" s="144"/>
      <c r="I135" s="144"/>
      <c r="J135" s="144"/>
      <c r="K135" s="144"/>
      <c r="L135" s="144"/>
      <c r="M135" s="144"/>
      <c r="N135" s="144"/>
      <c r="O135" s="144"/>
      <c r="P135" s="42"/>
      <c r="Q135" s="141"/>
      <c r="R135" s="141"/>
      <c r="S135" s="42"/>
      <c r="T135" s="141"/>
      <c r="U135" s="141"/>
      <c r="V135" s="42"/>
      <c r="W135" s="141"/>
      <c r="X135" s="141"/>
      <c r="Y135" s="42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141"/>
      <c r="AJ135" s="141"/>
      <c r="AK135" s="42"/>
      <c r="AL135" s="141"/>
      <c r="AM135" s="141"/>
      <c r="AN135" s="42"/>
      <c r="AO135" s="141"/>
      <c r="AP135" s="141"/>
      <c r="AQ135" s="42"/>
      <c r="AR135" s="141"/>
      <c r="AS135" s="141"/>
      <c r="AT135" s="42"/>
      <c r="AU135" s="141"/>
      <c r="AV135" s="141"/>
      <c r="AW135" s="42"/>
      <c r="AX135" s="141"/>
      <c r="AY135" s="141"/>
      <c r="AZ135" s="203"/>
      <c r="BA135" s="141"/>
      <c r="BB135" s="141"/>
      <c r="BC135" s="42"/>
      <c r="BD135" s="141"/>
      <c r="BE135" s="141"/>
      <c r="BF135" s="42"/>
      <c r="BG135" s="141"/>
      <c r="BH135" s="141"/>
      <c r="BI135" s="42"/>
      <c r="BJ135" s="141"/>
      <c r="BK135" s="141"/>
      <c r="BL135" s="42"/>
      <c r="BM135" s="141"/>
      <c r="BN135" s="141"/>
      <c r="BO135" s="42"/>
      <c r="BP135" s="141"/>
      <c r="BQ135" s="141"/>
      <c r="BR135" s="42"/>
      <c r="BS135" s="141"/>
      <c r="BT135" s="141"/>
      <c r="BU135" s="42"/>
      <c r="BV135" s="141"/>
      <c r="BW135" s="141"/>
      <c r="BX135" s="42"/>
      <c r="BY135" s="141"/>
      <c r="BZ135" s="141"/>
      <c r="CA135" s="42"/>
      <c r="CB135" s="141"/>
      <c r="CC135" s="141"/>
      <c r="CD135" s="42"/>
      <c r="CE135" s="141"/>
      <c r="CF135" s="141"/>
      <c r="CG135" s="42"/>
      <c r="CH135" s="141"/>
      <c r="CI135" s="141"/>
      <c r="CJ135" s="42"/>
      <c r="CK135" s="141"/>
      <c r="CL135" s="141"/>
      <c r="CM135" s="42"/>
      <c r="CN135" s="141"/>
      <c r="CO135" s="141"/>
      <c r="CP135" s="42"/>
      <c r="CQ135" s="141"/>
      <c r="CR135" s="141"/>
      <c r="CS135" s="42"/>
      <c r="CT135" s="141"/>
      <c r="CU135" s="141"/>
      <c r="CV135" s="42"/>
      <c r="CW135" s="141"/>
      <c r="CX135" s="141"/>
      <c r="CY135" s="203"/>
      <c r="CZ135" s="141"/>
      <c r="DA135" s="141"/>
      <c r="DB135" s="42"/>
      <c r="DC135" s="141"/>
      <c r="DD135" s="141"/>
      <c r="DE135" s="42"/>
      <c r="DF135" s="141"/>
      <c r="DG135" s="141"/>
      <c r="DH135" s="42"/>
      <c r="DI135" s="141"/>
      <c r="DJ135" s="141"/>
      <c r="DK135" s="42"/>
      <c r="DL135" s="141"/>
      <c r="DM135" s="141"/>
      <c r="DN135" s="42"/>
      <c r="DO135" s="141"/>
      <c r="DP135" s="141"/>
      <c r="DQ135" s="42"/>
      <c r="DR135" s="141"/>
      <c r="DS135" s="141"/>
      <c r="DT135" s="42"/>
      <c r="DU135" s="141"/>
      <c r="DV135" s="141"/>
      <c r="DW135" s="42"/>
      <c r="DX135" s="141"/>
      <c r="DY135" s="141"/>
      <c r="DZ135" s="42"/>
      <c r="EA135" s="141"/>
      <c r="EB135" s="141"/>
      <c r="EC135" s="42"/>
      <c r="ED135" s="141"/>
      <c r="EE135" s="141"/>
      <c r="EF135" s="42"/>
      <c r="EG135" s="141"/>
      <c r="EH135" s="141"/>
      <c r="EI135" s="42"/>
      <c r="EJ135" s="141"/>
      <c r="EK135" s="141"/>
      <c r="EL135" s="42"/>
      <c r="EM135" s="141"/>
      <c r="EN135" s="141"/>
      <c r="EO135" s="42"/>
      <c r="EP135" s="141"/>
      <c r="EQ135" s="141"/>
      <c r="ER135" s="42"/>
      <c r="ES135" s="141"/>
      <c r="ET135" s="141"/>
      <c r="EU135" s="42"/>
      <c r="EV135" s="141"/>
      <c r="EW135" s="141"/>
      <c r="EX135" s="42"/>
      <c r="EY135" s="141"/>
      <c r="EZ135" s="141"/>
      <c r="FA135" s="42"/>
      <c r="FB135" s="141"/>
      <c r="FC135" s="141"/>
      <c r="FD135" s="42"/>
      <c r="FE135" s="141"/>
      <c r="FF135" s="141"/>
      <c r="FG135" s="42"/>
      <c r="FH135" s="141"/>
      <c r="FI135" s="141"/>
      <c r="FJ135" s="42"/>
      <c r="FK135" s="141"/>
      <c r="FL135" s="141"/>
      <c r="FM135" s="42"/>
      <c r="FN135" s="46">
        <v>5000</v>
      </c>
      <c r="FO135" s="46">
        <v>5000</v>
      </c>
      <c r="FP135" s="42">
        <f t="shared" si="1530"/>
        <v>100</v>
      </c>
      <c r="FQ135" s="46"/>
      <c r="FR135" s="46"/>
      <c r="FS135" s="42"/>
      <c r="FT135" s="46"/>
      <c r="FU135" s="46"/>
      <c r="FV135" s="42"/>
      <c r="FW135" s="141"/>
      <c r="FX135" s="141"/>
      <c r="FY135" s="42"/>
      <c r="FZ135" s="141"/>
      <c r="GA135" s="141"/>
      <c r="GB135" s="42"/>
      <c r="GC135" s="141"/>
      <c r="GD135" s="141"/>
      <c r="GE135" s="42"/>
      <c r="GF135" s="141"/>
      <c r="GG135" s="141"/>
      <c r="GH135" s="42"/>
      <c r="GI135" s="141"/>
      <c r="GJ135" s="141"/>
      <c r="GK135" s="42"/>
      <c r="GL135" s="141"/>
      <c r="GM135" s="141"/>
      <c r="GN135" s="42"/>
    </row>
    <row r="136" spans="1:196" s="52" customFormat="1" ht="31.5" x14ac:dyDescent="0.25">
      <c r="A136" s="195" t="s">
        <v>341</v>
      </c>
      <c r="B136" s="134">
        <f t="shared" si="887"/>
        <v>139600.51199999999</v>
      </c>
      <c r="C136" s="134">
        <f t="shared" si="888"/>
        <v>121323.79126999999</v>
      </c>
      <c r="D136" s="49">
        <f t="shared" ref="D136" si="1533">C136/B136*100</f>
        <v>86.907841190439186</v>
      </c>
      <c r="E136" s="49">
        <f t="shared" ref="E136:AD136" si="1534">E137+E138+E139+E140+E141</f>
        <v>7630</v>
      </c>
      <c r="F136" s="49">
        <f t="shared" ref="F136" si="1535">F137+F138+F139+F140+F141</f>
        <v>7630</v>
      </c>
      <c r="G136" s="49">
        <f t="shared" ref="G136" si="1536">F136/E136*100</f>
        <v>100</v>
      </c>
      <c r="H136" s="49">
        <f t="shared" si="1534"/>
        <v>85000</v>
      </c>
      <c r="I136" s="49">
        <f t="shared" si="1534"/>
        <v>85000</v>
      </c>
      <c r="J136" s="49">
        <f t="shared" ref="J136" si="1537">I136/H136*100</f>
        <v>100</v>
      </c>
      <c r="K136" s="49">
        <f t="shared" si="1534"/>
        <v>737.5</v>
      </c>
      <c r="L136" s="49">
        <f t="shared" ref="L136" si="1538">L137+L138+L139+L140+L141</f>
        <v>542.61900000000003</v>
      </c>
      <c r="M136" s="48">
        <f t="shared" si="216"/>
        <v>73.575457627118652</v>
      </c>
      <c r="N136" s="49">
        <f t="shared" si="1534"/>
        <v>1487</v>
      </c>
      <c r="O136" s="49">
        <f t="shared" si="1534"/>
        <v>1487</v>
      </c>
      <c r="P136" s="48">
        <f t="shared" si="953"/>
        <v>100</v>
      </c>
      <c r="Q136" s="49">
        <f t="shared" ref="Q136:R136" si="1539">Q137+Q138+Q139+Q140+Q141</f>
        <v>6512</v>
      </c>
      <c r="R136" s="49">
        <f t="shared" si="1539"/>
        <v>5359.9</v>
      </c>
      <c r="S136" s="48">
        <f t="shared" ref="S136:S137" si="1540">R136/Q136*100</f>
        <v>82.308046683046683</v>
      </c>
      <c r="T136" s="49">
        <f t="shared" ref="T136" si="1541">T137+T138+T139+T140+T141</f>
        <v>1932</v>
      </c>
      <c r="U136" s="49">
        <f t="shared" ref="U136" si="1542">U137+U138+U139+U140+U141</f>
        <v>1758.12</v>
      </c>
      <c r="V136" s="48">
        <f t="shared" ref="V136:V137" si="1543">U136/T136*100</f>
        <v>90.999999999999986</v>
      </c>
      <c r="W136" s="49">
        <f t="shared" ref="W136" si="1544">W137+W138+W139+W140+W141</f>
        <v>0</v>
      </c>
      <c r="X136" s="49">
        <f t="shared" ref="X136" si="1545">X137+X138+X139+X140+X141</f>
        <v>0</v>
      </c>
      <c r="Y136" s="48"/>
      <c r="Z136" s="49">
        <f t="shared" si="1534"/>
        <v>0</v>
      </c>
      <c r="AA136" s="49">
        <f t="shared" ref="AA136" si="1546">AA137+AA138+AA139+AA140+AA141</f>
        <v>0</v>
      </c>
      <c r="AB136" s="49">
        <f t="shared" si="1534"/>
        <v>0</v>
      </c>
      <c r="AC136" s="49">
        <f t="shared" si="1534"/>
        <v>0</v>
      </c>
      <c r="AD136" s="49">
        <f t="shared" si="1534"/>
        <v>0</v>
      </c>
      <c r="AE136" s="49">
        <f t="shared" ref="AE136:AJ136" si="1547">AE137+AE138+AE139+AE140+AE141</f>
        <v>0</v>
      </c>
      <c r="AF136" s="49">
        <f t="shared" si="1547"/>
        <v>0</v>
      </c>
      <c r="AG136" s="49">
        <f t="shared" si="1547"/>
        <v>0</v>
      </c>
      <c r="AH136" s="49">
        <f t="shared" si="1547"/>
        <v>0</v>
      </c>
      <c r="AI136" s="49">
        <f t="shared" si="1547"/>
        <v>1500</v>
      </c>
      <c r="AJ136" s="49">
        <f t="shared" si="1547"/>
        <v>1500</v>
      </c>
      <c r="AK136" s="48">
        <f t="shared" ref="AK136:AK137" si="1548">AJ136/AI136*100</f>
        <v>100</v>
      </c>
      <c r="AL136" s="49">
        <f t="shared" ref="AL136:AM136" si="1549">AL137+AL138+AL139+AL140+AL141</f>
        <v>0</v>
      </c>
      <c r="AM136" s="49">
        <f t="shared" si="1549"/>
        <v>0</v>
      </c>
      <c r="AN136" s="48"/>
      <c r="AO136" s="49">
        <f t="shared" ref="AO136:AP136" si="1550">AO137+AO138+AO139+AO140+AO141</f>
        <v>0</v>
      </c>
      <c r="AP136" s="49">
        <f t="shared" si="1550"/>
        <v>0</v>
      </c>
      <c r="AQ136" s="48"/>
      <c r="AR136" s="49">
        <f t="shared" ref="AR136:AS136" si="1551">AR137+AR138+AR139+AR140+AR141</f>
        <v>0</v>
      </c>
      <c r="AS136" s="49">
        <f t="shared" si="1551"/>
        <v>0</v>
      </c>
      <c r="AT136" s="48"/>
      <c r="AU136" s="49">
        <f t="shared" ref="AU136:AV136" si="1552">AU137+AU138+AU139+AU140+AU141</f>
        <v>0</v>
      </c>
      <c r="AV136" s="49">
        <f t="shared" si="1552"/>
        <v>0</v>
      </c>
      <c r="AW136" s="48"/>
      <c r="AX136" s="49">
        <f t="shared" ref="AX136:AY136" si="1553">AX137+AX138+AX139+AX140+AX141</f>
        <v>100</v>
      </c>
      <c r="AY136" s="49">
        <f t="shared" si="1553"/>
        <v>100</v>
      </c>
      <c r="AZ136" s="293">
        <f t="shared" si="909"/>
        <v>100</v>
      </c>
      <c r="BA136" s="49"/>
      <c r="BB136" s="49"/>
      <c r="BC136" s="48"/>
      <c r="BD136" s="49"/>
      <c r="BE136" s="49"/>
      <c r="BF136" s="48"/>
      <c r="BG136" s="49"/>
      <c r="BH136" s="49"/>
      <c r="BI136" s="48"/>
      <c r="BJ136" s="49">
        <f t="shared" ref="BJ136:BK136" si="1554">BJ137+BJ138+BJ139+BJ140+BJ141</f>
        <v>5492.4</v>
      </c>
      <c r="BK136" s="49">
        <f t="shared" si="1554"/>
        <v>3699.8711600000001</v>
      </c>
      <c r="BL136" s="48">
        <f t="shared" ref="BL136:BL137" si="1555">BK136/BJ136*100</f>
        <v>67.36346879324158</v>
      </c>
      <c r="BM136" s="49"/>
      <c r="BN136" s="49"/>
      <c r="BO136" s="48"/>
      <c r="BP136" s="49"/>
      <c r="BQ136" s="49"/>
      <c r="BR136" s="48"/>
      <c r="BS136" s="49"/>
      <c r="BT136" s="49"/>
      <c r="BU136" s="48"/>
      <c r="BV136" s="49"/>
      <c r="BW136" s="49"/>
      <c r="BX136" s="48"/>
      <c r="BY136" s="49"/>
      <c r="BZ136" s="49"/>
      <c r="CA136" s="48"/>
      <c r="CB136" s="49">
        <f t="shared" ref="CB136:CC136" si="1556">CB137+CB138+CB139+CB140+CB141</f>
        <v>5550</v>
      </c>
      <c r="CC136" s="49">
        <f t="shared" si="1556"/>
        <v>1682.9811099999999</v>
      </c>
      <c r="CD136" s="48">
        <f t="shared" ref="CD136:CD138" si="1557">CC136/CB136*100</f>
        <v>30.323983963963961</v>
      </c>
      <c r="CE136" s="49">
        <f t="shared" ref="CE136:CF136" si="1558">CE137+CE138+CE139+CE140+CE141</f>
        <v>0</v>
      </c>
      <c r="CF136" s="49">
        <f t="shared" si="1558"/>
        <v>0</v>
      </c>
      <c r="CG136" s="48"/>
      <c r="CH136" s="49">
        <f t="shared" ref="CH136:CI136" si="1559">CH137+CH138+CH139+CH140+CH141</f>
        <v>0</v>
      </c>
      <c r="CI136" s="49">
        <f t="shared" si="1559"/>
        <v>0</v>
      </c>
      <c r="CJ136" s="48"/>
      <c r="CK136" s="49">
        <f t="shared" ref="CK136:CL136" si="1560">CK137+CK138+CK139+CK140+CK141</f>
        <v>0</v>
      </c>
      <c r="CL136" s="49">
        <f t="shared" si="1560"/>
        <v>0</v>
      </c>
      <c r="CM136" s="48"/>
      <c r="CN136" s="49">
        <f t="shared" ref="CN136:CO136" si="1561">CN137+CN138+CN139+CN140+CN141</f>
        <v>0</v>
      </c>
      <c r="CO136" s="49">
        <f t="shared" si="1561"/>
        <v>0</v>
      </c>
      <c r="CP136" s="48"/>
      <c r="CQ136" s="49">
        <f t="shared" ref="CQ136:CR136" si="1562">CQ137+CQ138+CQ139+CQ140+CQ141</f>
        <v>0</v>
      </c>
      <c r="CR136" s="49">
        <f t="shared" si="1562"/>
        <v>0</v>
      </c>
      <c r="CS136" s="48"/>
      <c r="CT136" s="49">
        <f t="shared" ref="CT136:CU136" si="1563">CT137+CT138+CT139+CT140+CT141</f>
        <v>0</v>
      </c>
      <c r="CU136" s="49">
        <f t="shared" si="1563"/>
        <v>0</v>
      </c>
      <c r="CV136" s="48"/>
      <c r="CW136" s="49">
        <f t="shared" ref="CW136:CX136" si="1564">CW137+CW138+CW139+CW140+CW141</f>
        <v>0</v>
      </c>
      <c r="CX136" s="49">
        <f t="shared" si="1564"/>
        <v>0</v>
      </c>
      <c r="CY136" s="293"/>
      <c r="CZ136" s="49">
        <f t="shared" ref="CZ136:DA136" si="1565">CZ137+CZ138+CZ139+CZ140+CZ141</f>
        <v>0</v>
      </c>
      <c r="DA136" s="49">
        <f t="shared" si="1565"/>
        <v>0</v>
      </c>
      <c r="DB136" s="48"/>
      <c r="DC136" s="49">
        <f t="shared" ref="DC136:DD136" si="1566">DC137+DC138+DC139+DC140+DC141</f>
        <v>0</v>
      </c>
      <c r="DD136" s="49">
        <f t="shared" si="1566"/>
        <v>0</v>
      </c>
      <c r="DE136" s="48"/>
      <c r="DF136" s="49">
        <f t="shared" ref="DF136:DG136" si="1567">DF137+DF138+DF139+DF140+DF141</f>
        <v>0</v>
      </c>
      <c r="DG136" s="49">
        <f t="shared" si="1567"/>
        <v>0</v>
      </c>
      <c r="DH136" s="48"/>
      <c r="DI136" s="49">
        <f t="shared" ref="DI136:DJ136" si="1568">DI137+DI138+DI139+DI140+DI141</f>
        <v>0</v>
      </c>
      <c r="DJ136" s="49">
        <f t="shared" si="1568"/>
        <v>0</v>
      </c>
      <c r="DK136" s="48"/>
      <c r="DL136" s="49">
        <f t="shared" ref="DL136:DM136" si="1569">DL137+DL138+DL139+DL140+DL141</f>
        <v>0</v>
      </c>
      <c r="DM136" s="49">
        <f t="shared" si="1569"/>
        <v>0</v>
      </c>
      <c r="DN136" s="48"/>
      <c r="DO136" s="49">
        <f t="shared" ref="DO136:DP136" si="1570">DO137+DO138+DO139+DO140+DO141</f>
        <v>0</v>
      </c>
      <c r="DP136" s="49">
        <f t="shared" si="1570"/>
        <v>0</v>
      </c>
      <c r="DQ136" s="48"/>
      <c r="DR136" s="49">
        <f t="shared" ref="DR136:DS136" si="1571">DR137+DR138+DR139+DR140+DR141</f>
        <v>0</v>
      </c>
      <c r="DS136" s="49">
        <f t="shared" si="1571"/>
        <v>0</v>
      </c>
      <c r="DT136" s="48"/>
      <c r="DU136" s="49">
        <f t="shared" ref="DU136:DV136" si="1572">DU137+DU138+DU139+DU140+DU141</f>
        <v>0</v>
      </c>
      <c r="DV136" s="49">
        <f t="shared" si="1572"/>
        <v>0</v>
      </c>
      <c r="DW136" s="48"/>
      <c r="DX136" s="49">
        <f t="shared" ref="DX136:DY136" si="1573">DX137+DX138+DX139+DX140+DX141</f>
        <v>937.71199999999999</v>
      </c>
      <c r="DY136" s="49">
        <f t="shared" si="1573"/>
        <v>0</v>
      </c>
      <c r="DZ136" s="48"/>
      <c r="EA136" s="49">
        <f t="shared" ref="EA136:EB136" si="1574">EA137+EA138+EA139+EA140+EA141</f>
        <v>0</v>
      </c>
      <c r="EB136" s="49">
        <f t="shared" si="1574"/>
        <v>0</v>
      </c>
      <c r="EC136" s="48"/>
      <c r="ED136" s="49">
        <f t="shared" ref="ED136:EE136" si="1575">ED137+ED138+ED139+ED140+ED141</f>
        <v>0</v>
      </c>
      <c r="EE136" s="49">
        <f t="shared" si="1575"/>
        <v>0</v>
      </c>
      <c r="EF136" s="48"/>
      <c r="EG136" s="49">
        <f t="shared" ref="EG136:EH136" si="1576">EG137+EG138+EG139+EG140+EG141</f>
        <v>100</v>
      </c>
      <c r="EH136" s="49">
        <f t="shared" si="1576"/>
        <v>100</v>
      </c>
      <c r="EI136" s="48">
        <f t="shared" ref="EI136:EI137" si="1577">EH136/EG136*100</f>
        <v>100</v>
      </c>
      <c r="EJ136" s="49">
        <f t="shared" ref="EJ136:EK136" si="1578">EJ137+EJ138+EJ139+EJ140+EJ141</f>
        <v>370</v>
      </c>
      <c r="EK136" s="49">
        <f t="shared" si="1578"/>
        <v>370</v>
      </c>
      <c r="EL136" s="48">
        <f t="shared" ref="EL136:EL137" si="1579">EK136/EJ136*100</f>
        <v>100</v>
      </c>
      <c r="EM136" s="49">
        <f t="shared" ref="EM136:EN136" si="1580">EM137+EM138+EM139+EM140+EM141</f>
        <v>6480</v>
      </c>
      <c r="EN136" s="49">
        <f t="shared" si="1580"/>
        <v>6480</v>
      </c>
      <c r="EO136" s="48">
        <f t="shared" ref="EO136" si="1581">EN136/EM136*100</f>
        <v>100</v>
      </c>
      <c r="EP136" s="49">
        <f t="shared" ref="EP136:EQ136" si="1582">EP137+EP138+EP139+EP140+EP141</f>
        <v>0</v>
      </c>
      <c r="EQ136" s="49">
        <f t="shared" si="1582"/>
        <v>0</v>
      </c>
      <c r="ER136" s="48"/>
      <c r="ES136" s="49">
        <f t="shared" ref="ES136:ET136" si="1583">ES137+ES138+ES139+ES140+ES141</f>
        <v>0</v>
      </c>
      <c r="ET136" s="49">
        <f t="shared" si="1583"/>
        <v>0</v>
      </c>
      <c r="EU136" s="48"/>
      <c r="EV136" s="49">
        <f t="shared" ref="EV136:EW136" si="1584">EV137+EV138+EV139+EV140+EV141</f>
        <v>0</v>
      </c>
      <c r="EW136" s="49">
        <f t="shared" si="1584"/>
        <v>0</v>
      </c>
      <c r="EX136" s="48"/>
      <c r="EY136" s="49">
        <f t="shared" ref="EY136:EZ136" si="1585">EY137+EY138+EY139+EY140+EY141</f>
        <v>0</v>
      </c>
      <c r="EZ136" s="49">
        <f t="shared" si="1585"/>
        <v>0</v>
      </c>
      <c r="FA136" s="48"/>
      <c r="FB136" s="49">
        <f t="shared" ref="FB136:FC136" si="1586">FB137+FB138+FB139+FB140+FB141</f>
        <v>0</v>
      </c>
      <c r="FC136" s="49">
        <f t="shared" si="1586"/>
        <v>0</v>
      </c>
      <c r="FD136" s="48"/>
      <c r="FE136" s="49">
        <f t="shared" ref="FE136:FF136" si="1587">FE137+FE138+FE139+FE140+FE141</f>
        <v>0</v>
      </c>
      <c r="FF136" s="49">
        <f t="shared" si="1587"/>
        <v>0</v>
      </c>
      <c r="FG136" s="48"/>
      <c r="FH136" s="49">
        <f t="shared" ref="FH136:FI136" si="1588">FH137+FH138+FH139+FH140+FH141</f>
        <v>0</v>
      </c>
      <c r="FI136" s="49">
        <f t="shared" si="1588"/>
        <v>0</v>
      </c>
      <c r="FJ136" s="48"/>
      <c r="FK136" s="49"/>
      <c r="FL136" s="49"/>
      <c r="FM136" s="48"/>
      <c r="FN136" s="49">
        <f t="shared" ref="FN136:FO136" si="1589">FN137+FN138+FN139+FN140+FN141</f>
        <v>10000</v>
      </c>
      <c r="FO136" s="49">
        <f t="shared" si="1589"/>
        <v>0</v>
      </c>
      <c r="FP136" s="48">
        <f t="shared" ref="FP136:FP138" si="1590">FO136/FN136*100</f>
        <v>0</v>
      </c>
      <c r="FQ136" s="49"/>
      <c r="FR136" s="49"/>
      <c r="FS136" s="48"/>
      <c r="FT136" s="49"/>
      <c r="FU136" s="49"/>
      <c r="FV136" s="48"/>
      <c r="FW136" s="49">
        <f t="shared" ref="FW136:FX136" si="1591">FW137+FW138+FW139+FW140+FW141</f>
        <v>158.6</v>
      </c>
      <c r="FX136" s="49">
        <f t="shared" si="1591"/>
        <v>0</v>
      </c>
      <c r="FY136" s="48"/>
      <c r="FZ136" s="49"/>
      <c r="GA136" s="49"/>
      <c r="GB136" s="48"/>
      <c r="GC136" s="49">
        <f>SUM(GC137:GC141)</f>
        <v>5613.3</v>
      </c>
      <c r="GD136" s="49">
        <f>SUM(GD137:GD141)</f>
        <v>5613.3</v>
      </c>
      <c r="GE136" s="48">
        <f t="shared" ref="GE136:GE137" si="1592">GD136/GC136*100</f>
        <v>100</v>
      </c>
      <c r="GF136" s="49"/>
      <c r="GG136" s="49"/>
      <c r="GH136" s="48"/>
      <c r="GI136" s="49"/>
      <c r="GJ136" s="49"/>
      <c r="GK136" s="48"/>
      <c r="GL136" s="49"/>
      <c r="GM136" s="49"/>
      <c r="GN136" s="48"/>
    </row>
    <row r="137" spans="1:196" ht="31.5" x14ac:dyDescent="0.25">
      <c r="A137" s="25" t="s">
        <v>283</v>
      </c>
      <c r="B137" s="50">
        <f t="shared" si="887"/>
        <v>32172.212</v>
      </c>
      <c r="C137" s="50">
        <f t="shared" si="888"/>
        <v>24129.992359999997</v>
      </c>
      <c r="D137" s="46">
        <f t="shared" si="34"/>
        <v>75.002590309923349</v>
      </c>
      <c r="E137" s="46">
        <v>7630</v>
      </c>
      <c r="F137" s="46">
        <v>7630</v>
      </c>
      <c r="G137" s="46">
        <f>F137/E137*100</f>
        <v>100</v>
      </c>
      <c r="H137" s="46"/>
      <c r="I137" s="46"/>
      <c r="J137" s="46"/>
      <c r="K137" s="46">
        <v>737.5</v>
      </c>
      <c r="L137" s="46">
        <v>542.61900000000003</v>
      </c>
      <c r="M137" s="42">
        <f t="shared" si="216"/>
        <v>73.575457627118652</v>
      </c>
      <c r="N137" s="46">
        <v>1487</v>
      </c>
      <c r="O137" s="46">
        <v>1487</v>
      </c>
      <c r="P137" s="42">
        <f t="shared" si="953"/>
        <v>100</v>
      </c>
      <c r="Q137" s="204">
        <v>6512</v>
      </c>
      <c r="R137" s="204">
        <v>5359.9</v>
      </c>
      <c r="S137" s="42">
        <f t="shared" si="1540"/>
        <v>82.308046683046683</v>
      </c>
      <c r="T137" s="203">
        <v>1932</v>
      </c>
      <c r="U137" s="203">
        <v>1758.12</v>
      </c>
      <c r="V137" s="42">
        <f t="shared" si="1543"/>
        <v>90.999999999999986</v>
      </c>
      <c r="W137" s="203"/>
      <c r="X137" s="203"/>
      <c r="Y137" s="42"/>
      <c r="Z137" s="46"/>
      <c r="AA137" s="46"/>
      <c r="AB137" s="42"/>
      <c r="AC137" s="46"/>
      <c r="AD137" s="46"/>
      <c r="AE137" s="42"/>
      <c r="AF137" s="46"/>
      <c r="AG137" s="46"/>
      <c r="AH137" s="42"/>
      <c r="AI137" s="203">
        <v>1500</v>
      </c>
      <c r="AJ137" s="203">
        <v>1500</v>
      </c>
      <c r="AK137" s="42">
        <f t="shared" si="1548"/>
        <v>100</v>
      </c>
      <c r="AL137" s="203"/>
      <c r="AM137" s="203"/>
      <c r="AN137" s="42"/>
      <c r="AO137" s="203"/>
      <c r="AP137" s="203"/>
      <c r="AQ137" s="42"/>
      <c r="AR137" s="203"/>
      <c r="AS137" s="295"/>
      <c r="AT137" s="42"/>
      <c r="AU137" s="203"/>
      <c r="AV137" s="203"/>
      <c r="AW137" s="42"/>
      <c r="AX137" s="203">
        <v>100</v>
      </c>
      <c r="AY137" s="203">
        <v>100</v>
      </c>
      <c r="AZ137" s="203">
        <f t="shared" si="909"/>
        <v>100</v>
      </c>
      <c r="BA137" s="203"/>
      <c r="BB137" s="203"/>
      <c r="BC137" s="42"/>
      <c r="BD137" s="203"/>
      <c r="BE137" s="203"/>
      <c r="BF137" s="42"/>
      <c r="BG137" s="203"/>
      <c r="BH137" s="203"/>
      <c r="BI137" s="42"/>
      <c r="BJ137" s="203">
        <v>5492.4</v>
      </c>
      <c r="BK137" s="203">
        <v>3699.8711600000001</v>
      </c>
      <c r="BL137" s="42">
        <f t="shared" si="1555"/>
        <v>67.36346879324158</v>
      </c>
      <c r="BM137" s="203"/>
      <c r="BN137" s="203"/>
      <c r="BO137" s="42"/>
      <c r="BP137" s="203"/>
      <c r="BQ137" s="203"/>
      <c r="BR137" s="42"/>
      <c r="BS137" s="203"/>
      <c r="BT137" s="203"/>
      <c r="BU137" s="42"/>
      <c r="BV137" s="203"/>
      <c r="BW137" s="203"/>
      <c r="BX137" s="42"/>
      <c r="BY137" s="203"/>
      <c r="BZ137" s="203"/>
      <c r="CA137" s="42"/>
      <c r="CB137" s="203">
        <v>5215</v>
      </c>
      <c r="CC137" s="203">
        <v>1582.4821999999999</v>
      </c>
      <c r="CD137" s="42">
        <f t="shared" si="1557"/>
        <v>30.344816874400767</v>
      </c>
      <c r="CE137" s="203"/>
      <c r="CF137" s="203"/>
      <c r="CG137" s="42"/>
      <c r="CH137" s="203"/>
      <c r="CI137" s="203"/>
      <c r="CJ137" s="42"/>
      <c r="CK137" s="203"/>
      <c r="CL137" s="203"/>
      <c r="CM137" s="42"/>
      <c r="CN137" s="203"/>
      <c r="CO137" s="203"/>
      <c r="CP137" s="42"/>
      <c r="CQ137" s="203"/>
      <c r="CR137" s="203"/>
      <c r="CS137" s="42"/>
      <c r="CT137" s="203"/>
      <c r="CU137" s="203"/>
      <c r="CV137" s="42"/>
      <c r="CW137" s="203"/>
      <c r="CX137" s="203"/>
      <c r="CY137" s="203"/>
      <c r="CZ137" s="203"/>
      <c r="DA137" s="203"/>
      <c r="DB137" s="42"/>
      <c r="DC137" s="203"/>
      <c r="DD137" s="203"/>
      <c r="DE137" s="42"/>
      <c r="DF137" s="203"/>
      <c r="DG137" s="203"/>
      <c r="DH137" s="42"/>
      <c r="DI137" s="203"/>
      <c r="DJ137" s="203"/>
      <c r="DK137" s="42"/>
      <c r="DL137" s="203"/>
      <c r="DM137" s="203"/>
      <c r="DN137" s="42"/>
      <c r="DO137" s="203"/>
      <c r="DP137" s="203"/>
      <c r="DQ137" s="42"/>
      <c r="DR137" s="203"/>
      <c r="DS137" s="203"/>
      <c r="DT137" s="42"/>
      <c r="DU137" s="203"/>
      <c r="DV137" s="203"/>
      <c r="DW137" s="42"/>
      <c r="DX137" s="203">
        <v>937.71199999999999</v>
      </c>
      <c r="DY137" s="203"/>
      <c r="DZ137" s="42"/>
      <c r="EA137" s="203"/>
      <c r="EB137" s="203"/>
      <c r="EC137" s="42"/>
      <c r="ED137" s="203"/>
      <c r="EE137" s="203"/>
      <c r="EF137" s="42"/>
      <c r="EG137" s="203">
        <v>100</v>
      </c>
      <c r="EH137" s="203">
        <v>100</v>
      </c>
      <c r="EI137" s="42">
        <f t="shared" si="1577"/>
        <v>100</v>
      </c>
      <c r="EJ137" s="203">
        <v>370</v>
      </c>
      <c r="EK137" s="203">
        <v>370</v>
      </c>
      <c r="EL137" s="42">
        <f t="shared" si="1579"/>
        <v>100</v>
      </c>
      <c r="EM137" s="203"/>
      <c r="EN137" s="203"/>
      <c r="EO137" s="42"/>
      <c r="EP137" s="203"/>
      <c r="EQ137" s="203"/>
      <c r="ER137" s="42"/>
      <c r="ES137" s="203"/>
      <c r="ET137" s="203"/>
      <c r="EU137" s="42"/>
      <c r="EV137" s="203"/>
      <c r="EW137" s="203"/>
      <c r="EX137" s="42"/>
      <c r="EY137" s="203"/>
      <c r="EZ137" s="203"/>
      <c r="FA137" s="42"/>
      <c r="FB137" s="203"/>
      <c r="FC137" s="203"/>
      <c r="FD137" s="42"/>
      <c r="FE137" s="203"/>
      <c r="FF137" s="203"/>
      <c r="FG137" s="42"/>
      <c r="FH137" s="203"/>
      <c r="FI137" s="203"/>
      <c r="FJ137" s="42"/>
      <c r="FK137" s="203"/>
      <c r="FL137" s="203"/>
      <c r="FM137" s="42"/>
      <c r="FN137" s="203"/>
      <c r="FO137" s="203"/>
      <c r="FP137" s="42"/>
      <c r="FQ137" s="203"/>
      <c r="FR137" s="203"/>
      <c r="FS137" s="42"/>
      <c r="FT137" s="203"/>
      <c r="FU137" s="203"/>
      <c r="FV137" s="42"/>
      <c r="FW137" s="203">
        <v>158.6</v>
      </c>
      <c r="FX137" s="203"/>
      <c r="FY137" s="42"/>
      <c r="FZ137" s="203"/>
      <c r="GA137" s="203"/>
      <c r="GB137" s="42"/>
      <c r="GC137" s="203"/>
      <c r="GD137" s="203"/>
      <c r="GE137" s="42"/>
      <c r="GF137" s="203"/>
      <c r="GG137" s="203"/>
      <c r="GH137" s="42"/>
      <c r="GI137" s="203"/>
      <c r="GJ137" s="203"/>
      <c r="GK137" s="42"/>
      <c r="GL137" s="203"/>
      <c r="GM137" s="203"/>
      <c r="GN137" s="42"/>
    </row>
    <row r="138" spans="1:196" ht="15.75" x14ac:dyDescent="0.25">
      <c r="A138" s="25" t="s">
        <v>337</v>
      </c>
      <c r="B138" s="50">
        <f t="shared" si="887"/>
        <v>107428.3</v>
      </c>
      <c r="C138" s="50">
        <f t="shared" si="888"/>
        <v>97193.798909999998</v>
      </c>
      <c r="D138" s="46">
        <f t="shared" si="34"/>
        <v>90.473179702182748</v>
      </c>
      <c r="E138" s="50"/>
      <c r="F138" s="50"/>
      <c r="G138" s="50"/>
      <c r="H138" s="46">
        <v>85000</v>
      </c>
      <c r="I138" s="46">
        <v>85000</v>
      </c>
      <c r="J138" s="46">
        <f>I138/H138*100</f>
        <v>100</v>
      </c>
      <c r="K138" s="46"/>
      <c r="L138" s="46"/>
      <c r="M138" s="144"/>
      <c r="N138" s="46"/>
      <c r="O138" s="46"/>
      <c r="P138" s="42"/>
      <c r="Q138" s="46"/>
      <c r="R138" s="46"/>
      <c r="S138" s="42"/>
      <c r="T138" s="46"/>
      <c r="U138" s="46"/>
      <c r="V138" s="42"/>
      <c r="W138" s="46"/>
      <c r="X138" s="46"/>
      <c r="Y138" s="42"/>
      <c r="Z138" s="46"/>
      <c r="AA138" s="46"/>
      <c r="AB138" s="144"/>
      <c r="AC138" s="46"/>
      <c r="AD138" s="46"/>
      <c r="AE138" s="144"/>
      <c r="AF138" s="46"/>
      <c r="AG138" s="46"/>
      <c r="AH138" s="144"/>
      <c r="AI138" s="46"/>
      <c r="AJ138" s="46"/>
      <c r="AK138" s="42"/>
      <c r="AL138" s="46"/>
      <c r="AM138" s="46"/>
      <c r="AN138" s="42"/>
      <c r="AO138" s="46"/>
      <c r="AP138" s="46"/>
      <c r="AQ138" s="42"/>
      <c r="AR138" s="46"/>
      <c r="AS138" s="46"/>
      <c r="AT138" s="42"/>
      <c r="AU138" s="46"/>
      <c r="AV138" s="46"/>
      <c r="AW138" s="42"/>
      <c r="AX138" s="46"/>
      <c r="AY138" s="46"/>
      <c r="AZ138" s="203"/>
      <c r="BA138" s="46"/>
      <c r="BB138" s="46"/>
      <c r="BC138" s="42"/>
      <c r="BD138" s="46"/>
      <c r="BE138" s="46"/>
      <c r="BF138" s="42"/>
      <c r="BG138" s="46"/>
      <c r="BH138" s="46"/>
      <c r="BI138" s="42"/>
      <c r="BJ138" s="46"/>
      <c r="BK138" s="46"/>
      <c r="BL138" s="42"/>
      <c r="BM138" s="46"/>
      <c r="BN138" s="46"/>
      <c r="BO138" s="42"/>
      <c r="BP138" s="46"/>
      <c r="BQ138" s="46"/>
      <c r="BR138" s="42"/>
      <c r="BS138" s="46"/>
      <c r="BT138" s="46"/>
      <c r="BU138" s="42"/>
      <c r="BV138" s="46"/>
      <c r="BW138" s="46"/>
      <c r="BX138" s="42"/>
      <c r="BY138" s="46"/>
      <c r="BZ138" s="46"/>
      <c r="CA138" s="42"/>
      <c r="CB138" s="203">
        <v>335</v>
      </c>
      <c r="CC138" s="46">
        <v>100.49891000000001</v>
      </c>
      <c r="CD138" s="42">
        <f t="shared" si="1557"/>
        <v>29.999674626865673</v>
      </c>
      <c r="CE138" s="203"/>
      <c r="CF138" s="46"/>
      <c r="CG138" s="42"/>
      <c r="CH138" s="203"/>
      <c r="CI138" s="46"/>
      <c r="CJ138" s="42"/>
      <c r="CK138" s="203"/>
      <c r="CL138" s="46"/>
      <c r="CM138" s="42"/>
      <c r="CN138" s="203"/>
      <c r="CO138" s="46"/>
      <c r="CP138" s="42"/>
      <c r="CQ138" s="203"/>
      <c r="CR138" s="46"/>
      <c r="CS138" s="42"/>
      <c r="CT138" s="203"/>
      <c r="CU138" s="46"/>
      <c r="CV138" s="42"/>
      <c r="CW138" s="46"/>
      <c r="CX138" s="46"/>
      <c r="CY138" s="203"/>
      <c r="CZ138" s="203"/>
      <c r="DA138" s="46"/>
      <c r="DB138" s="42"/>
      <c r="DC138" s="203"/>
      <c r="DD138" s="46"/>
      <c r="DE138" s="42"/>
      <c r="DF138" s="203"/>
      <c r="DG138" s="46"/>
      <c r="DH138" s="42"/>
      <c r="DI138" s="203"/>
      <c r="DJ138" s="46"/>
      <c r="DK138" s="42"/>
      <c r="DL138" s="46"/>
      <c r="DM138" s="46"/>
      <c r="DN138" s="42"/>
      <c r="DO138" s="203"/>
      <c r="DP138" s="46"/>
      <c r="DQ138" s="42"/>
      <c r="DR138" s="203"/>
      <c r="DS138" s="46"/>
      <c r="DT138" s="42"/>
      <c r="DU138" s="203"/>
      <c r="DV138" s="46"/>
      <c r="DW138" s="42"/>
      <c r="DX138" s="203"/>
      <c r="DY138" s="46"/>
      <c r="DZ138" s="42"/>
      <c r="EA138" s="203"/>
      <c r="EB138" s="46"/>
      <c r="EC138" s="42"/>
      <c r="ED138" s="203"/>
      <c r="EE138" s="46"/>
      <c r="EF138" s="42"/>
      <c r="EG138" s="203"/>
      <c r="EH138" s="46"/>
      <c r="EI138" s="42"/>
      <c r="EJ138" s="203"/>
      <c r="EK138" s="46"/>
      <c r="EL138" s="42"/>
      <c r="EM138" s="203">
        <v>6480</v>
      </c>
      <c r="EN138" s="46">
        <v>6480</v>
      </c>
      <c r="EO138" s="42">
        <f>EN138/EM138*100</f>
        <v>100</v>
      </c>
      <c r="EP138" s="203"/>
      <c r="EQ138" s="46"/>
      <c r="ER138" s="42"/>
      <c r="ES138" s="203"/>
      <c r="ET138" s="46"/>
      <c r="EU138" s="42"/>
      <c r="EV138" s="203"/>
      <c r="EW138" s="46"/>
      <c r="EX138" s="42"/>
      <c r="EY138" s="203"/>
      <c r="EZ138" s="46"/>
      <c r="FA138" s="42"/>
      <c r="FB138" s="203"/>
      <c r="FC138" s="46"/>
      <c r="FD138" s="42"/>
      <c r="FE138" s="203"/>
      <c r="FF138" s="46"/>
      <c r="FG138" s="42"/>
      <c r="FH138" s="203"/>
      <c r="FI138" s="46"/>
      <c r="FJ138" s="42"/>
      <c r="FK138" s="203"/>
      <c r="FL138" s="46"/>
      <c r="FM138" s="42"/>
      <c r="FN138" s="203">
        <v>10000</v>
      </c>
      <c r="FO138" s="46"/>
      <c r="FP138" s="42">
        <f t="shared" si="1590"/>
        <v>0</v>
      </c>
      <c r="FQ138" s="203"/>
      <c r="FR138" s="46"/>
      <c r="FS138" s="42"/>
      <c r="FT138" s="203"/>
      <c r="FU138" s="46"/>
      <c r="FV138" s="42"/>
      <c r="FW138" s="203"/>
      <c r="FX138" s="46"/>
      <c r="FY138" s="42"/>
      <c r="FZ138" s="203"/>
      <c r="GA138" s="46"/>
      <c r="GB138" s="42"/>
      <c r="GC138" s="203">
        <v>5613.3</v>
      </c>
      <c r="GD138" s="46">
        <v>5613.3</v>
      </c>
      <c r="GE138" s="42">
        <f>GD138/GC138*100</f>
        <v>100</v>
      </c>
      <c r="GF138" s="203"/>
      <c r="GG138" s="46"/>
      <c r="GH138" s="42"/>
      <c r="GI138" s="203"/>
      <c r="GJ138" s="46"/>
      <c r="GK138" s="42"/>
      <c r="GL138" s="203"/>
      <c r="GM138" s="46"/>
      <c r="GN138" s="42"/>
    </row>
    <row r="139" spans="1:196" ht="15.75" x14ac:dyDescent="0.25">
      <c r="A139" s="25" t="s">
        <v>338</v>
      </c>
      <c r="B139" s="50">
        <f t="shared" si="887"/>
        <v>0</v>
      </c>
      <c r="C139" s="50">
        <f t="shared" si="888"/>
        <v>0</v>
      </c>
      <c r="D139" s="50"/>
      <c r="E139" s="50"/>
      <c r="F139" s="50"/>
      <c r="G139" s="50"/>
      <c r="H139" s="144"/>
      <c r="I139" s="144"/>
      <c r="J139" s="144"/>
      <c r="K139" s="144"/>
      <c r="L139" s="144"/>
      <c r="M139" s="144"/>
      <c r="N139" s="144"/>
      <c r="O139" s="144"/>
      <c r="P139" s="42"/>
      <c r="Q139" s="141"/>
      <c r="R139" s="141"/>
      <c r="S139" s="42"/>
      <c r="T139" s="141"/>
      <c r="U139" s="141"/>
      <c r="V139" s="42"/>
      <c r="W139" s="141"/>
      <c r="X139" s="141"/>
      <c r="Y139" s="42"/>
      <c r="Z139" s="144"/>
      <c r="AA139" s="144"/>
      <c r="AB139" s="144"/>
      <c r="AC139" s="144"/>
      <c r="AD139" s="144"/>
      <c r="AE139" s="144"/>
      <c r="AF139" s="144"/>
      <c r="AG139" s="144"/>
      <c r="AH139" s="144"/>
      <c r="AI139" s="141"/>
      <c r="AJ139" s="141"/>
      <c r="AK139" s="42"/>
      <c r="AL139" s="141"/>
      <c r="AM139" s="141"/>
      <c r="AN139" s="42"/>
      <c r="AO139" s="141"/>
      <c r="AP139" s="141"/>
      <c r="AQ139" s="42"/>
      <c r="AR139" s="141"/>
      <c r="AS139" s="141"/>
      <c r="AT139" s="42"/>
      <c r="AU139" s="141"/>
      <c r="AV139" s="141"/>
      <c r="AW139" s="42"/>
      <c r="AX139" s="141"/>
      <c r="AY139" s="141"/>
      <c r="AZ139" s="203"/>
      <c r="BA139" s="141"/>
      <c r="BB139" s="141"/>
      <c r="BC139" s="42"/>
      <c r="BD139" s="141"/>
      <c r="BE139" s="141"/>
      <c r="BF139" s="42"/>
      <c r="BG139" s="141"/>
      <c r="BH139" s="141"/>
      <c r="BI139" s="42"/>
      <c r="BJ139" s="141"/>
      <c r="BK139" s="141"/>
      <c r="BL139" s="42"/>
      <c r="BM139" s="141"/>
      <c r="BN139" s="141"/>
      <c r="BO139" s="42"/>
      <c r="BP139" s="141"/>
      <c r="BQ139" s="141"/>
      <c r="BR139" s="42"/>
      <c r="BS139" s="141"/>
      <c r="BT139" s="141"/>
      <c r="BU139" s="42"/>
      <c r="BV139" s="141"/>
      <c r="BW139" s="141"/>
      <c r="BX139" s="42"/>
      <c r="BY139" s="141"/>
      <c r="BZ139" s="141"/>
      <c r="CA139" s="42"/>
      <c r="CB139" s="141"/>
      <c r="CC139" s="141"/>
      <c r="CD139" s="42"/>
      <c r="CE139" s="141"/>
      <c r="CF139" s="141"/>
      <c r="CG139" s="42"/>
      <c r="CH139" s="141"/>
      <c r="CI139" s="141"/>
      <c r="CJ139" s="42"/>
      <c r="CK139" s="141"/>
      <c r="CL139" s="141"/>
      <c r="CM139" s="42"/>
      <c r="CN139" s="141"/>
      <c r="CO139" s="141"/>
      <c r="CP139" s="42"/>
      <c r="CQ139" s="141"/>
      <c r="CR139" s="141"/>
      <c r="CS139" s="42"/>
      <c r="CT139" s="141"/>
      <c r="CU139" s="141"/>
      <c r="CV139" s="42"/>
      <c r="CW139" s="141"/>
      <c r="CX139" s="141"/>
      <c r="CY139" s="203"/>
      <c r="CZ139" s="141"/>
      <c r="DA139" s="141"/>
      <c r="DB139" s="42"/>
      <c r="DC139" s="141"/>
      <c r="DD139" s="141"/>
      <c r="DE139" s="42"/>
      <c r="DF139" s="141"/>
      <c r="DG139" s="141"/>
      <c r="DH139" s="42"/>
      <c r="DI139" s="141"/>
      <c r="DJ139" s="141"/>
      <c r="DK139" s="42"/>
      <c r="DL139" s="141"/>
      <c r="DM139" s="141"/>
      <c r="DN139" s="42"/>
      <c r="DO139" s="141"/>
      <c r="DP139" s="141"/>
      <c r="DQ139" s="42"/>
      <c r="DR139" s="141"/>
      <c r="DS139" s="141"/>
      <c r="DT139" s="42"/>
      <c r="DU139" s="141"/>
      <c r="DV139" s="141"/>
      <c r="DW139" s="42"/>
      <c r="DX139" s="141"/>
      <c r="DY139" s="141"/>
      <c r="DZ139" s="42"/>
      <c r="EA139" s="141"/>
      <c r="EB139" s="141"/>
      <c r="EC139" s="42"/>
      <c r="ED139" s="141"/>
      <c r="EE139" s="141"/>
      <c r="EF139" s="42"/>
      <c r="EG139" s="141"/>
      <c r="EH139" s="141"/>
      <c r="EI139" s="42"/>
      <c r="EJ139" s="141"/>
      <c r="EK139" s="141"/>
      <c r="EL139" s="42"/>
      <c r="EM139" s="141"/>
      <c r="EN139" s="141"/>
      <c r="EO139" s="42"/>
      <c r="EP139" s="141"/>
      <c r="EQ139" s="141"/>
      <c r="ER139" s="42"/>
      <c r="ES139" s="141"/>
      <c r="ET139" s="141"/>
      <c r="EU139" s="42"/>
      <c r="EV139" s="141"/>
      <c r="EW139" s="141"/>
      <c r="EX139" s="42"/>
      <c r="EY139" s="141"/>
      <c r="EZ139" s="141"/>
      <c r="FA139" s="42"/>
      <c r="FB139" s="141"/>
      <c r="FC139" s="141"/>
      <c r="FD139" s="42"/>
      <c r="FE139" s="141"/>
      <c r="FF139" s="141"/>
      <c r="FG139" s="42"/>
      <c r="FH139" s="141"/>
      <c r="FI139" s="141"/>
      <c r="FJ139" s="42"/>
      <c r="FK139" s="141"/>
      <c r="FL139" s="141"/>
      <c r="FM139" s="42"/>
      <c r="FN139" s="141"/>
      <c r="FO139" s="141"/>
      <c r="FP139" s="42"/>
      <c r="FQ139" s="141"/>
      <c r="FR139" s="141"/>
      <c r="FS139" s="42"/>
      <c r="FT139" s="141"/>
      <c r="FU139" s="141"/>
      <c r="FV139" s="42"/>
      <c r="FW139" s="141"/>
      <c r="FX139" s="141"/>
      <c r="FY139" s="42"/>
      <c r="FZ139" s="141"/>
      <c r="GA139" s="141"/>
      <c r="GB139" s="42"/>
      <c r="GC139" s="141"/>
      <c r="GD139" s="141"/>
      <c r="GE139" s="42"/>
      <c r="GF139" s="141"/>
      <c r="GG139" s="141"/>
      <c r="GH139" s="42"/>
      <c r="GI139" s="141"/>
      <c r="GJ139" s="141"/>
      <c r="GK139" s="42"/>
      <c r="GL139" s="141"/>
      <c r="GM139" s="141"/>
      <c r="GN139" s="42"/>
    </row>
    <row r="140" spans="1:196" ht="15.75" x14ac:dyDescent="0.25">
      <c r="A140" s="25" t="s">
        <v>339</v>
      </c>
      <c r="B140" s="50">
        <f t="shared" si="887"/>
        <v>0</v>
      </c>
      <c r="C140" s="50">
        <f t="shared" si="888"/>
        <v>0</v>
      </c>
      <c r="D140" s="50"/>
      <c r="E140" s="50"/>
      <c r="F140" s="50"/>
      <c r="G140" s="50"/>
      <c r="H140" s="144"/>
      <c r="I140" s="144"/>
      <c r="J140" s="144"/>
      <c r="K140" s="144"/>
      <c r="L140" s="144"/>
      <c r="M140" s="144"/>
      <c r="N140" s="144"/>
      <c r="O140" s="144"/>
      <c r="P140" s="42"/>
      <c r="Q140" s="141"/>
      <c r="R140" s="141"/>
      <c r="S140" s="42"/>
      <c r="T140" s="141"/>
      <c r="U140" s="141"/>
      <c r="V140" s="42"/>
      <c r="W140" s="141"/>
      <c r="X140" s="141"/>
      <c r="Y140" s="42"/>
      <c r="Z140" s="144"/>
      <c r="AA140" s="144"/>
      <c r="AB140" s="144"/>
      <c r="AC140" s="144"/>
      <c r="AD140" s="144"/>
      <c r="AE140" s="144"/>
      <c r="AF140" s="144"/>
      <c r="AG140" s="144"/>
      <c r="AH140" s="144"/>
      <c r="AI140" s="141"/>
      <c r="AJ140" s="141"/>
      <c r="AK140" s="42"/>
      <c r="AL140" s="141"/>
      <c r="AM140" s="141"/>
      <c r="AN140" s="42"/>
      <c r="AO140" s="141"/>
      <c r="AP140" s="141"/>
      <c r="AQ140" s="42"/>
      <c r="AR140" s="141"/>
      <c r="AS140" s="141"/>
      <c r="AT140" s="42"/>
      <c r="AU140" s="141"/>
      <c r="AV140" s="141"/>
      <c r="AW140" s="42"/>
      <c r="AX140" s="141"/>
      <c r="AY140" s="141"/>
      <c r="AZ140" s="203"/>
      <c r="BA140" s="141"/>
      <c r="BB140" s="141"/>
      <c r="BC140" s="42"/>
      <c r="BD140" s="141"/>
      <c r="BE140" s="141"/>
      <c r="BF140" s="42"/>
      <c r="BG140" s="141"/>
      <c r="BH140" s="141"/>
      <c r="BI140" s="42"/>
      <c r="BJ140" s="141"/>
      <c r="BK140" s="141"/>
      <c r="BL140" s="42"/>
      <c r="BM140" s="141"/>
      <c r="BN140" s="141"/>
      <c r="BO140" s="42"/>
      <c r="BP140" s="141"/>
      <c r="BQ140" s="141"/>
      <c r="BR140" s="42"/>
      <c r="BS140" s="141"/>
      <c r="BT140" s="141"/>
      <c r="BU140" s="42"/>
      <c r="BV140" s="141"/>
      <c r="BW140" s="141"/>
      <c r="BX140" s="42"/>
      <c r="BY140" s="141"/>
      <c r="BZ140" s="141"/>
      <c r="CA140" s="42"/>
      <c r="CB140" s="141"/>
      <c r="CC140" s="141"/>
      <c r="CD140" s="42"/>
      <c r="CE140" s="141"/>
      <c r="CF140" s="141"/>
      <c r="CG140" s="42"/>
      <c r="CH140" s="141"/>
      <c r="CI140" s="141"/>
      <c r="CJ140" s="42"/>
      <c r="CK140" s="141"/>
      <c r="CL140" s="141"/>
      <c r="CM140" s="42"/>
      <c r="CN140" s="141"/>
      <c r="CO140" s="141"/>
      <c r="CP140" s="42"/>
      <c r="CQ140" s="141"/>
      <c r="CR140" s="141"/>
      <c r="CS140" s="42"/>
      <c r="CT140" s="141"/>
      <c r="CU140" s="141"/>
      <c r="CV140" s="42"/>
      <c r="CW140" s="141"/>
      <c r="CX140" s="141"/>
      <c r="CY140" s="203"/>
      <c r="CZ140" s="141"/>
      <c r="DA140" s="141"/>
      <c r="DB140" s="42"/>
      <c r="DC140" s="141"/>
      <c r="DD140" s="141"/>
      <c r="DE140" s="42"/>
      <c r="DF140" s="141"/>
      <c r="DG140" s="141"/>
      <c r="DH140" s="42"/>
      <c r="DI140" s="141"/>
      <c r="DJ140" s="141"/>
      <c r="DK140" s="42"/>
      <c r="DL140" s="141"/>
      <c r="DM140" s="141"/>
      <c r="DN140" s="42"/>
      <c r="DO140" s="141"/>
      <c r="DP140" s="141"/>
      <c r="DQ140" s="42"/>
      <c r="DR140" s="141"/>
      <c r="DS140" s="141"/>
      <c r="DT140" s="42"/>
      <c r="DU140" s="141"/>
      <c r="DV140" s="141"/>
      <c r="DW140" s="42"/>
      <c r="DX140" s="141"/>
      <c r="DY140" s="141"/>
      <c r="DZ140" s="42"/>
      <c r="EA140" s="141"/>
      <c r="EB140" s="141"/>
      <c r="EC140" s="42"/>
      <c r="ED140" s="141"/>
      <c r="EE140" s="141"/>
      <c r="EF140" s="42"/>
      <c r="EG140" s="141"/>
      <c r="EH140" s="141"/>
      <c r="EI140" s="42"/>
      <c r="EJ140" s="141"/>
      <c r="EK140" s="141"/>
      <c r="EL140" s="42"/>
      <c r="EM140" s="141"/>
      <c r="EN140" s="141"/>
      <c r="EO140" s="42"/>
      <c r="EP140" s="141"/>
      <c r="EQ140" s="141"/>
      <c r="ER140" s="42"/>
      <c r="ES140" s="141"/>
      <c r="ET140" s="141"/>
      <c r="EU140" s="42"/>
      <c r="EV140" s="141"/>
      <c r="EW140" s="141"/>
      <c r="EX140" s="42"/>
      <c r="EY140" s="141"/>
      <c r="EZ140" s="141"/>
      <c r="FA140" s="42"/>
      <c r="FB140" s="141"/>
      <c r="FC140" s="141"/>
      <c r="FD140" s="42"/>
      <c r="FE140" s="141"/>
      <c r="FF140" s="141"/>
      <c r="FG140" s="42"/>
      <c r="FH140" s="141"/>
      <c r="FI140" s="141"/>
      <c r="FJ140" s="42"/>
      <c r="FK140" s="141"/>
      <c r="FL140" s="141"/>
      <c r="FM140" s="42"/>
      <c r="FN140" s="141"/>
      <c r="FO140" s="141"/>
      <c r="FP140" s="42"/>
      <c r="FQ140" s="141"/>
      <c r="FR140" s="141"/>
      <c r="FS140" s="42"/>
      <c r="FT140" s="141"/>
      <c r="FU140" s="141"/>
      <c r="FV140" s="42"/>
      <c r="FW140" s="141"/>
      <c r="FX140" s="141"/>
      <c r="FY140" s="42"/>
      <c r="FZ140" s="141"/>
      <c r="GA140" s="141"/>
      <c r="GB140" s="42"/>
      <c r="GC140" s="141"/>
      <c r="GD140" s="141"/>
      <c r="GE140" s="42"/>
      <c r="GF140" s="141"/>
      <c r="GG140" s="141"/>
      <c r="GH140" s="42"/>
      <c r="GI140" s="141"/>
      <c r="GJ140" s="141"/>
      <c r="GK140" s="42"/>
      <c r="GL140" s="141"/>
      <c r="GM140" s="141"/>
      <c r="GN140" s="42"/>
    </row>
    <row r="141" spans="1:196" ht="15.75" x14ac:dyDescent="0.25">
      <c r="A141" s="25" t="s">
        <v>340</v>
      </c>
      <c r="B141" s="50">
        <f t="shared" ref="B141:B194" si="1593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+FE141+FH141+FK141+FN141+FQ141+FT141+FW141+FZ141+GC141+GF141+GI141+GL141</f>
        <v>0</v>
      </c>
      <c r="C141" s="50">
        <f t="shared" ref="C141:C194" si="1594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+FF141+FI141+FL141+FO141+FR141+FU141+FX141+GA141+GD141+GG141+GJ141+GM141</f>
        <v>0</v>
      </c>
      <c r="D141" s="50"/>
      <c r="E141" s="50"/>
      <c r="F141" s="50"/>
      <c r="G141" s="50"/>
      <c r="H141" s="144"/>
      <c r="I141" s="144"/>
      <c r="J141" s="144"/>
      <c r="K141" s="144"/>
      <c r="L141" s="144"/>
      <c r="M141" s="144"/>
      <c r="N141" s="144"/>
      <c r="O141" s="144"/>
      <c r="P141" s="42"/>
      <c r="Q141" s="141"/>
      <c r="R141" s="141"/>
      <c r="S141" s="42"/>
      <c r="T141" s="141"/>
      <c r="U141" s="141"/>
      <c r="V141" s="42"/>
      <c r="W141" s="141"/>
      <c r="X141" s="141"/>
      <c r="Y141" s="42"/>
      <c r="Z141" s="144"/>
      <c r="AA141" s="144"/>
      <c r="AB141" s="144"/>
      <c r="AC141" s="144"/>
      <c r="AD141" s="144"/>
      <c r="AE141" s="144"/>
      <c r="AF141" s="144"/>
      <c r="AG141" s="144"/>
      <c r="AH141" s="144"/>
      <c r="AI141" s="141"/>
      <c r="AJ141" s="141"/>
      <c r="AK141" s="42"/>
      <c r="AL141" s="141"/>
      <c r="AM141" s="141"/>
      <c r="AN141" s="42"/>
      <c r="AO141" s="141"/>
      <c r="AP141" s="141"/>
      <c r="AQ141" s="42"/>
      <c r="AR141" s="141"/>
      <c r="AS141" s="141"/>
      <c r="AT141" s="42"/>
      <c r="AU141" s="141"/>
      <c r="AV141" s="141"/>
      <c r="AW141" s="42"/>
      <c r="AX141" s="141"/>
      <c r="AY141" s="141"/>
      <c r="AZ141" s="203"/>
      <c r="BA141" s="141"/>
      <c r="BB141" s="141"/>
      <c r="BC141" s="42"/>
      <c r="BD141" s="141"/>
      <c r="BE141" s="141"/>
      <c r="BF141" s="42"/>
      <c r="BG141" s="141"/>
      <c r="BH141" s="141"/>
      <c r="BI141" s="42"/>
      <c r="BJ141" s="141"/>
      <c r="BK141" s="141"/>
      <c r="BL141" s="42"/>
      <c r="BM141" s="141"/>
      <c r="BN141" s="141"/>
      <c r="BO141" s="42"/>
      <c r="BP141" s="141"/>
      <c r="BQ141" s="141"/>
      <c r="BR141" s="42"/>
      <c r="BS141" s="141"/>
      <c r="BT141" s="141"/>
      <c r="BU141" s="42"/>
      <c r="BV141" s="141"/>
      <c r="BW141" s="141"/>
      <c r="BX141" s="42"/>
      <c r="BY141" s="141"/>
      <c r="BZ141" s="141"/>
      <c r="CA141" s="42"/>
      <c r="CB141" s="141"/>
      <c r="CC141" s="141"/>
      <c r="CD141" s="42"/>
      <c r="CE141" s="141"/>
      <c r="CF141" s="141"/>
      <c r="CG141" s="42"/>
      <c r="CH141" s="141"/>
      <c r="CI141" s="141"/>
      <c r="CJ141" s="42"/>
      <c r="CK141" s="141"/>
      <c r="CL141" s="141"/>
      <c r="CM141" s="42"/>
      <c r="CN141" s="141"/>
      <c r="CO141" s="141"/>
      <c r="CP141" s="42"/>
      <c r="CQ141" s="141"/>
      <c r="CR141" s="141"/>
      <c r="CS141" s="42"/>
      <c r="CT141" s="141"/>
      <c r="CU141" s="141"/>
      <c r="CV141" s="42"/>
      <c r="CW141" s="141"/>
      <c r="CX141" s="141"/>
      <c r="CY141" s="203"/>
      <c r="CZ141" s="141"/>
      <c r="DA141" s="141"/>
      <c r="DB141" s="42"/>
      <c r="DC141" s="141"/>
      <c r="DD141" s="141"/>
      <c r="DE141" s="42"/>
      <c r="DF141" s="141"/>
      <c r="DG141" s="141"/>
      <c r="DH141" s="42"/>
      <c r="DI141" s="141"/>
      <c r="DJ141" s="141"/>
      <c r="DK141" s="42"/>
      <c r="DL141" s="141"/>
      <c r="DM141" s="141"/>
      <c r="DN141" s="42"/>
      <c r="DO141" s="141"/>
      <c r="DP141" s="141"/>
      <c r="DQ141" s="42"/>
      <c r="DR141" s="141"/>
      <c r="DS141" s="141"/>
      <c r="DT141" s="42"/>
      <c r="DU141" s="141"/>
      <c r="DV141" s="141"/>
      <c r="DW141" s="42"/>
      <c r="DX141" s="141"/>
      <c r="DY141" s="141"/>
      <c r="DZ141" s="42"/>
      <c r="EA141" s="141"/>
      <c r="EB141" s="141"/>
      <c r="EC141" s="42"/>
      <c r="ED141" s="141"/>
      <c r="EE141" s="141"/>
      <c r="EF141" s="42"/>
      <c r="EG141" s="141"/>
      <c r="EH141" s="141"/>
      <c r="EI141" s="42"/>
      <c r="EJ141" s="141"/>
      <c r="EK141" s="141"/>
      <c r="EL141" s="42"/>
      <c r="EM141" s="141"/>
      <c r="EN141" s="141"/>
      <c r="EO141" s="42"/>
      <c r="EP141" s="141"/>
      <c r="EQ141" s="141"/>
      <c r="ER141" s="42"/>
      <c r="ES141" s="141"/>
      <c r="ET141" s="141"/>
      <c r="EU141" s="42"/>
      <c r="EV141" s="141"/>
      <c r="EW141" s="141"/>
      <c r="EX141" s="42"/>
      <c r="EY141" s="141"/>
      <c r="EZ141" s="141"/>
      <c r="FA141" s="42"/>
      <c r="FB141" s="141"/>
      <c r="FC141" s="141"/>
      <c r="FD141" s="42"/>
      <c r="FE141" s="141"/>
      <c r="FF141" s="141"/>
      <c r="FG141" s="42"/>
      <c r="FH141" s="141"/>
      <c r="FI141" s="141"/>
      <c r="FJ141" s="42"/>
      <c r="FK141" s="141"/>
      <c r="FL141" s="141"/>
      <c r="FM141" s="42"/>
      <c r="FN141" s="141"/>
      <c r="FO141" s="141"/>
      <c r="FP141" s="42"/>
      <c r="FQ141" s="141"/>
      <c r="FR141" s="141"/>
      <c r="FS141" s="42"/>
      <c r="FT141" s="141"/>
      <c r="FU141" s="141"/>
      <c r="FV141" s="42"/>
      <c r="FW141" s="141"/>
      <c r="FX141" s="141"/>
      <c r="FY141" s="42"/>
      <c r="FZ141" s="141"/>
      <c r="GA141" s="141"/>
      <c r="GB141" s="42"/>
      <c r="GC141" s="141"/>
      <c r="GD141" s="141"/>
      <c r="GE141" s="42"/>
      <c r="GF141" s="141"/>
      <c r="GG141" s="141"/>
      <c r="GH141" s="42"/>
      <c r="GI141" s="141"/>
      <c r="GJ141" s="141"/>
      <c r="GK141" s="42"/>
      <c r="GL141" s="141"/>
      <c r="GM141" s="141"/>
      <c r="GN141" s="42"/>
    </row>
    <row r="142" spans="1:196" s="52" customFormat="1" ht="31.5" x14ac:dyDescent="0.25">
      <c r="A142" s="195" t="s">
        <v>351</v>
      </c>
      <c r="B142" s="134">
        <f t="shared" si="1593"/>
        <v>18093.046289999998</v>
      </c>
      <c r="C142" s="134">
        <f t="shared" si="1594"/>
        <v>14573.29428</v>
      </c>
      <c r="D142" s="49">
        <f t="shared" ref="D142" si="1595">C142/B142*100</f>
        <v>80.546382551702408</v>
      </c>
      <c r="E142" s="49">
        <f t="shared" ref="E142:AD142" si="1596">E143+E144</f>
        <v>0</v>
      </c>
      <c r="F142" s="49">
        <f t="shared" ref="F142" si="1597">F143+F144</f>
        <v>0</v>
      </c>
      <c r="G142" s="49">
        <f t="shared" si="1596"/>
        <v>0</v>
      </c>
      <c r="H142" s="49">
        <f t="shared" si="1596"/>
        <v>0</v>
      </c>
      <c r="I142" s="49">
        <f t="shared" si="1596"/>
        <v>0</v>
      </c>
      <c r="J142" s="49">
        <f t="shared" si="1596"/>
        <v>0</v>
      </c>
      <c r="K142" s="49">
        <f t="shared" si="1596"/>
        <v>500</v>
      </c>
      <c r="L142" s="49">
        <f t="shared" ref="L142" si="1598">L143+L144</f>
        <v>177.6</v>
      </c>
      <c r="M142" s="48">
        <f t="shared" si="216"/>
        <v>35.520000000000003</v>
      </c>
      <c r="N142" s="49">
        <f t="shared" si="1596"/>
        <v>493</v>
      </c>
      <c r="O142" s="49">
        <f t="shared" si="1596"/>
        <v>384.93799999999999</v>
      </c>
      <c r="P142" s="48">
        <f t="shared" si="953"/>
        <v>78.080730223123723</v>
      </c>
      <c r="Q142" s="49">
        <f t="shared" ref="Q142:R142" si="1599">Q143+Q144</f>
        <v>1988</v>
      </c>
      <c r="R142" s="49">
        <f t="shared" si="1599"/>
        <v>1398.36</v>
      </c>
      <c r="S142" s="48">
        <f t="shared" ref="S142:S143" si="1600">R142/Q142*100</f>
        <v>70.34004024144869</v>
      </c>
      <c r="T142" s="49">
        <f t="shared" ref="T142" si="1601">T143+T144</f>
        <v>105</v>
      </c>
      <c r="U142" s="49">
        <f t="shared" ref="U142" si="1602">U143+U144</f>
        <v>67.2</v>
      </c>
      <c r="V142" s="48">
        <f t="shared" ref="V142:V143" si="1603">U142/T142*100</f>
        <v>64</v>
      </c>
      <c r="W142" s="49">
        <f t="shared" ref="W142" si="1604">W143+W144</f>
        <v>0</v>
      </c>
      <c r="X142" s="49">
        <f t="shared" ref="X142" si="1605">X143+X144</f>
        <v>0</v>
      </c>
      <c r="Y142" s="48"/>
      <c r="Z142" s="49">
        <f t="shared" si="1596"/>
        <v>0</v>
      </c>
      <c r="AA142" s="49">
        <f t="shared" ref="AA142" si="1606">AA143+AA144</f>
        <v>0</v>
      </c>
      <c r="AB142" s="49">
        <f t="shared" si="1596"/>
        <v>0</v>
      </c>
      <c r="AC142" s="49">
        <f t="shared" si="1596"/>
        <v>0</v>
      </c>
      <c r="AD142" s="49">
        <f t="shared" si="1596"/>
        <v>0</v>
      </c>
      <c r="AE142" s="49">
        <f t="shared" ref="AE142:AG142" si="1607">AE143+AE144</f>
        <v>0</v>
      </c>
      <c r="AF142" s="49">
        <f t="shared" si="1607"/>
        <v>0</v>
      </c>
      <c r="AG142" s="49">
        <f t="shared" si="1607"/>
        <v>0</v>
      </c>
      <c r="AH142" s="48"/>
      <c r="AI142" s="49">
        <f t="shared" ref="AI142:AJ142" si="1608">AI143+AI144</f>
        <v>2000</v>
      </c>
      <c r="AJ142" s="49">
        <f t="shared" si="1608"/>
        <v>2000</v>
      </c>
      <c r="AK142" s="48">
        <f t="shared" ref="AK142:AK143" si="1609">AJ142/AI142*100</f>
        <v>100</v>
      </c>
      <c r="AL142" s="49">
        <f t="shared" ref="AL142:AM142" si="1610">AL143+AL144</f>
        <v>0</v>
      </c>
      <c r="AM142" s="49">
        <f t="shared" si="1610"/>
        <v>0</v>
      </c>
      <c r="AN142" s="48"/>
      <c r="AO142" s="49">
        <f t="shared" ref="AO142:AP142" si="1611">AO143+AO144</f>
        <v>0</v>
      </c>
      <c r="AP142" s="49">
        <f t="shared" si="1611"/>
        <v>0</v>
      </c>
      <c r="AQ142" s="48"/>
      <c r="AR142" s="49">
        <f t="shared" ref="AR142:AS142" si="1612">AR143+AR144</f>
        <v>0</v>
      </c>
      <c r="AS142" s="49">
        <f t="shared" si="1612"/>
        <v>0</v>
      </c>
      <c r="AT142" s="48"/>
      <c r="AU142" s="49">
        <f t="shared" ref="AU142:AV142" si="1613">AU143+AU144</f>
        <v>0</v>
      </c>
      <c r="AV142" s="49">
        <f t="shared" si="1613"/>
        <v>0</v>
      </c>
      <c r="AW142" s="48"/>
      <c r="AX142" s="49">
        <f t="shared" ref="AX142:AY142" si="1614">AX143+AX144</f>
        <v>100</v>
      </c>
      <c r="AY142" s="49">
        <f t="shared" si="1614"/>
        <v>100</v>
      </c>
      <c r="AZ142" s="293">
        <f t="shared" si="909"/>
        <v>100</v>
      </c>
      <c r="BA142" s="49"/>
      <c r="BB142" s="49"/>
      <c r="BC142" s="48"/>
      <c r="BD142" s="49"/>
      <c r="BE142" s="49"/>
      <c r="BF142" s="48"/>
      <c r="BG142" s="49"/>
      <c r="BH142" s="49"/>
      <c r="BI142" s="48"/>
      <c r="BJ142" s="49">
        <f t="shared" ref="BJ142:BK142" si="1615">BJ143+BJ144</f>
        <v>1532.8</v>
      </c>
      <c r="BK142" s="49">
        <f t="shared" si="1615"/>
        <v>1317.3224499999999</v>
      </c>
      <c r="BL142" s="48">
        <f t="shared" ref="BL142:BL143" si="1616">BK142/BJ142*100</f>
        <v>85.942226644050095</v>
      </c>
      <c r="BM142" s="49"/>
      <c r="BN142" s="49"/>
      <c r="BO142" s="48"/>
      <c r="BP142" s="49"/>
      <c r="BQ142" s="49"/>
      <c r="BR142" s="48"/>
      <c r="BS142" s="49"/>
      <c r="BT142" s="49"/>
      <c r="BU142" s="48"/>
      <c r="BV142" s="49"/>
      <c r="BW142" s="49"/>
      <c r="BX142" s="48"/>
      <c r="BY142" s="49"/>
      <c r="BZ142" s="49"/>
      <c r="CA142" s="48"/>
      <c r="CB142" s="49">
        <f t="shared" ref="CB142:CC142" si="1617">CB143+CB144</f>
        <v>572.5</v>
      </c>
      <c r="CC142" s="49">
        <f t="shared" si="1617"/>
        <v>19.992000000000001</v>
      </c>
      <c r="CD142" s="48">
        <f t="shared" ref="CD142:CD143" si="1618">CC142/CB142*100</f>
        <v>3.4920524017467249</v>
      </c>
      <c r="CE142" s="49">
        <f t="shared" ref="CE142:CF142" si="1619">CE143+CE144</f>
        <v>0</v>
      </c>
      <c r="CF142" s="49">
        <f t="shared" si="1619"/>
        <v>0</v>
      </c>
      <c r="CG142" s="48"/>
      <c r="CH142" s="49">
        <f t="shared" ref="CH142:CI142" si="1620">CH143+CH144</f>
        <v>0</v>
      </c>
      <c r="CI142" s="49">
        <f t="shared" si="1620"/>
        <v>0</v>
      </c>
      <c r="CJ142" s="48"/>
      <c r="CK142" s="49">
        <f t="shared" ref="CK142:CL142" si="1621">CK143+CK144</f>
        <v>0</v>
      </c>
      <c r="CL142" s="49">
        <f t="shared" si="1621"/>
        <v>0</v>
      </c>
      <c r="CM142" s="48"/>
      <c r="CN142" s="49">
        <f t="shared" ref="CN142:CO142" si="1622">CN143+CN144</f>
        <v>0</v>
      </c>
      <c r="CO142" s="49">
        <f t="shared" si="1622"/>
        <v>0</v>
      </c>
      <c r="CP142" s="48"/>
      <c r="CQ142" s="49">
        <f t="shared" ref="CQ142:CR142" si="1623">CQ143+CQ144</f>
        <v>0</v>
      </c>
      <c r="CR142" s="49">
        <f t="shared" si="1623"/>
        <v>0</v>
      </c>
      <c r="CS142" s="48"/>
      <c r="CT142" s="49">
        <f t="shared" ref="CT142:CU142" si="1624">CT143+CT144</f>
        <v>0</v>
      </c>
      <c r="CU142" s="49">
        <f t="shared" si="1624"/>
        <v>0</v>
      </c>
      <c r="CV142" s="48"/>
      <c r="CW142" s="49">
        <f t="shared" ref="CW142:CX142" si="1625">CW143+CW144</f>
        <v>0</v>
      </c>
      <c r="CX142" s="49">
        <f t="shared" si="1625"/>
        <v>0</v>
      </c>
      <c r="CY142" s="293"/>
      <c r="CZ142" s="49">
        <f t="shared" ref="CZ142:DA142" si="1626">CZ143+CZ144</f>
        <v>0</v>
      </c>
      <c r="DA142" s="49">
        <f t="shared" si="1626"/>
        <v>0</v>
      </c>
      <c r="DB142" s="48"/>
      <c r="DC142" s="49">
        <f t="shared" ref="DC142:DD142" si="1627">DC143+DC144</f>
        <v>0</v>
      </c>
      <c r="DD142" s="49">
        <f t="shared" si="1627"/>
        <v>0</v>
      </c>
      <c r="DE142" s="48"/>
      <c r="DF142" s="49">
        <f t="shared" ref="DF142:DG142" si="1628">DF143+DF144</f>
        <v>0</v>
      </c>
      <c r="DG142" s="49">
        <f t="shared" si="1628"/>
        <v>0</v>
      </c>
      <c r="DH142" s="48"/>
      <c r="DI142" s="49">
        <f t="shared" ref="DI142:DJ142" si="1629">DI143+DI144</f>
        <v>0</v>
      </c>
      <c r="DJ142" s="49">
        <f t="shared" si="1629"/>
        <v>0</v>
      </c>
      <c r="DK142" s="48"/>
      <c r="DL142" s="49">
        <f t="shared" ref="DL142:DM142" si="1630">DL143+DL144</f>
        <v>0</v>
      </c>
      <c r="DM142" s="49">
        <f t="shared" si="1630"/>
        <v>0</v>
      </c>
      <c r="DN142" s="48"/>
      <c r="DO142" s="49">
        <f t="shared" ref="DO142:DP142" si="1631">DO143+DO144</f>
        <v>0</v>
      </c>
      <c r="DP142" s="49">
        <f t="shared" si="1631"/>
        <v>0</v>
      </c>
      <c r="DQ142" s="48"/>
      <c r="DR142" s="49">
        <f t="shared" ref="DR142:DS142" si="1632">DR143+DR144</f>
        <v>0</v>
      </c>
      <c r="DS142" s="49">
        <f t="shared" si="1632"/>
        <v>0</v>
      </c>
      <c r="DT142" s="48"/>
      <c r="DU142" s="49">
        <f t="shared" ref="DU142:DV142" si="1633">DU143+DU144</f>
        <v>0</v>
      </c>
      <c r="DV142" s="49">
        <f t="shared" si="1633"/>
        <v>0</v>
      </c>
      <c r="DW142" s="48"/>
      <c r="DX142" s="49">
        <f t="shared" ref="DX142:DY142" si="1634">DX143+DX144</f>
        <v>338.66399999999999</v>
      </c>
      <c r="DY142" s="49">
        <f t="shared" si="1634"/>
        <v>0</v>
      </c>
      <c r="DZ142" s="48"/>
      <c r="EA142" s="49">
        <f t="shared" ref="EA142:EB142" si="1635">EA143+EA144</f>
        <v>0</v>
      </c>
      <c r="EB142" s="49">
        <f t="shared" si="1635"/>
        <v>0</v>
      </c>
      <c r="EC142" s="48"/>
      <c r="ED142" s="49">
        <f t="shared" ref="ED142:EE142" si="1636">ED143+ED144</f>
        <v>0</v>
      </c>
      <c r="EE142" s="49">
        <f t="shared" si="1636"/>
        <v>0</v>
      </c>
      <c r="EF142" s="48"/>
      <c r="EG142" s="49">
        <f t="shared" ref="EG142:EH142" si="1637">EG143+EG144</f>
        <v>70</v>
      </c>
      <c r="EH142" s="49">
        <f t="shared" si="1637"/>
        <v>70</v>
      </c>
      <c r="EI142" s="48">
        <f t="shared" ref="EI142:EI143" si="1638">EH142/EG142*100</f>
        <v>100</v>
      </c>
      <c r="EJ142" s="49">
        <f t="shared" ref="EJ142:EK142" si="1639">EJ143+EJ144</f>
        <v>110</v>
      </c>
      <c r="EK142" s="49">
        <f t="shared" si="1639"/>
        <v>110</v>
      </c>
      <c r="EL142" s="48">
        <f t="shared" ref="EL142:EL143" si="1640">EK142/EJ142*100</f>
        <v>100</v>
      </c>
      <c r="EM142" s="49">
        <f>SUM(EM143:EM146)</f>
        <v>5074.4822899999999</v>
      </c>
      <c r="EN142" s="49">
        <f>SUM(EN143:EN146)</f>
        <v>5074.4822899999999</v>
      </c>
      <c r="EO142" s="42">
        <f t="shared" ref="EO142:EO146" si="1641">EN142/EM142*100</f>
        <v>100</v>
      </c>
      <c r="EP142" s="49">
        <f t="shared" ref="EP142:EQ142" si="1642">EP143+EP144</f>
        <v>0</v>
      </c>
      <c r="EQ142" s="49">
        <f t="shared" si="1642"/>
        <v>0</v>
      </c>
      <c r="ER142" s="48"/>
      <c r="ES142" s="49">
        <f t="shared" ref="ES142:ET142" si="1643">ES143+ES144</f>
        <v>0</v>
      </c>
      <c r="ET142" s="49">
        <f t="shared" si="1643"/>
        <v>0</v>
      </c>
      <c r="EU142" s="48"/>
      <c r="EV142" s="49">
        <f t="shared" ref="EV142:EW142" si="1644">EV143+EV144</f>
        <v>0</v>
      </c>
      <c r="EW142" s="49">
        <f t="shared" si="1644"/>
        <v>0</v>
      </c>
      <c r="EX142" s="48"/>
      <c r="EY142" s="49">
        <f t="shared" ref="EY142:EZ142" si="1645">EY143+EY144</f>
        <v>50</v>
      </c>
      <c r="EZ142" s="49">
        <f t="shared" si="1645"/>
        <v>50</v>
      </c>
      <c r="FA142" s="48">
        <f>EZ142/EY142*100</f>
        <v>100</v>
      </c>
      <c r="FB142" s="49">
        <f t="shared" ref="FB142:FC142" si="1646">FB143+FB144</f>
        <v>0</v>
      </c>
      <c r="FC142" s="49">
        <f t="shared" si="1646"/>
        <v>0</v>
      </c>
      <c r="FD142" s="48"/>
      <c r="FE142" s="49">
        <f t="shared" ref="FE142:FF142" si="1647">FE143+FE144</f>
        <v>0</v>
      </c>
      <c r="FF142" s="49">
        <f t="shared" si="1647"/>
        <v>0</v>
      </c>
      <c r="FG142" s="48"/>
      <c r="FH142" s="49">
        <f t="shared" ref="FH142:FI142" si="1648">FH143+FH144</f>
        <v>0</v>
      </c>
      <c r="FI142" s="49">
        <f t="shared" si="1648"/>
        <v>0</v>
      </c>
      <c r="FJ142" s="48"/>
      <c r="FK142" s="49"/>
      <c r="FL142" s="49"/>
      <c r="FM142" s="48"/>
      <c r="FN142" s="49">
        <f t="shared" ref="FN142:FO142" si="1649">FN143+FN144</f>
        <v>5000</v>
      </c>
      <c r="FO142" s="49">
        <f t="shared" si="1649"/>
        <v>3803.3995399999999</v>
      </c>
      <c r="FP142" s="48">
        <f t="shared" ref="FP142:FP144" si="1650">FO142/FN142*100</f>
        <v>76.06799079999999</v>
      </c>
      <c r="FQ142" s="49"/>
      <c r="FR142" s="49"/>
      <c r="FS142" s="48"/>
      <c r="FT142" s="49"/>
      <c r="FU142" s="49"/>
      <c r="FV142" s="48"/>
      <c r="FW142" s="49">
        <f t="shared" ref="FW142:FX142" si="1651">FW143+FW144</f>
        <v>158.6</v>
      </c>
      <c r="FX142" s="49">
        <f t="shared" si="1651"/>
        <v>0</v>
      </c>
      <c r="FY142" s="48"/>
      <c r="FZ142" s="49"/>
      <c r="GA142" s="49"/>
      <c r="GB142" s="48"/>
      <c r="GC142" s="49"/>
      <c r="GD142" s="49"/>
      <c r="GE142" s="48"/>
      <c r="GF142" s="49"/>
      <c r="GG142" s="49"/>
      <c r="GH142" s="42"/>
      <c r="GI142" s="49"/>
      <c r="GJ142" s="49"/>
      <c r="GK142" s="42"/>
      <c r="GL142" s="49"/>
      <c r="GM142" s="49"/>
      <c r="GN142" s="42"/>
    </row>
    <row r="143" spans="1:196" ht="31.5" x14ac:dyDescent="0.25">
      <c r="A143" s="25" t="s">
        <v>282</v>
      </c>
      <c r="B143" s="50">
        <f t="shared" si="1593"/>
        <v>7546.0640000000003</v>
      </c>
      <c r="C143" s="50">
        <f t="shared" si="1594"/>
        <v>5695.4124499999998</v>
      </c>
      <c r="D143" s="46">
        <f t="shared" si="34"/>
        <v>75.475273599587808</v>
      </c>
      <c r="E143" s="46"/>
      <c r="F143" s="46"/>
      <c r="G143" s="46"/>
      <c r="H143" s="46"/>
      <c r="I143" s="46"/>
      <c r="J143" s="42"/>
      <c r="K143" s="46">
        <v>500</v>
      </c>
      <c r="L143" s="46">
        <v>177.6</v>
      </c>
      <c r="M143" s="42">
        <f t="shared" si="216"/>
        <v>35.520000000000003</v>
      </c>
      <c r="N143" s="46">
        <v>493</v>
      </c>
      <c r="O143" s="46">
        <v>384.93799999999999</v>
      </c>
      <c r="P143" s="42">
        <f t="shared" si="953"/>
        <v>78.080730223123723</v>
      </c>
      <c r="Q143" s="204">
        <v>1988</v>
      </c>
      <c r="R143" s="204">
        <v>1398.36</v>
      </c>
      <c r="S143" s="42">
        <f t="shared" si="1600"/>
        <v>70.34004024144869</v>
      </c>
      <c r="T143" s="203">
        <v>105</v>
      </c>
      <c r="U143" s="203">
        <v>67.2</v>
      </c>
      <c r="V143" s="42">
        <f t="shared" si="1603"/>
        <v>64</v>
      </c>
      <c r="W143" s="203"/>
      <c r="X143" s="203"/>
      <c r="Y143" s="42"/>
      <c r="Z143" s="46"/>
      <c r="AA143" s="46"/>
      <c r="AB143" s="42"/>
      <c r="AC143" s="46"/>
      <c r="AD143" s="46"/>
      <c r="AE143" s="42"/>
      <c r="AF143" s="46"/>
      <c r="AG143" s="46"/>
      <c r="AH143" s="42"/>
      <c r="AI143" s="203">
        <v>2000</v>
      </c>
      <c r="AJ143" s="203">
        <v>2000</v>
      </c>
      <c r="AK143" s="42">
        <f t="shared" si="1609"/>
        <v>100</v>
      </c>
      <c r="AL143" s="203"/>
      <c r="AM143" s="203"/>
      <c r="AN143" s="42"/>
      <c r="AO143" s="203"/>
      <c r="AP143" s="203"/>
      <c r="AQ143" s="42"/>
      <c r="AR143" s="203"/>
      <c r="AS143" s="295"/>
      <c r="AT143" s="42"/>
      <c r="AU143" s="203"/>
      <c r="AV143" s="203"/>
      <c r="AW143" s="42"/>
      <c r="AX143" s="203">
        <v>100</v>
      </c>
      <c r="AY143" s="203">
        <v>100</v>
      </c>
      <c r="AZ143" s="203">
        <f t="shared" si="909"/>
        <v>100</v>
      </c>
      <c r="BA143" s="203"/>
      <c r="BB143" s="203"/>
      <c r="BC143" s="42"/>
      <c r="BD143" s="203"/>
      <c r="BE143" s="203"/>
      <c r="BF143" s="42"/>
      <c r="BG143" s="203"/>
      <c r="BH143" s="203"/>
      <c r="BI143" s="42"/>
      <c r="BJ143" s="203">
        <v>1532.8</v>
      </c>
      <c r="BK143" s="203">
        <v>1317.3224499999999</v>
      </c>
      <c r="BL143" s="42">
        <f t="shared" si="1616"/>
        <v>85.942226644050095</v>
      </c>
      <c r="BM143" s="203"/>
      <c r="BN143" s="203"/>
      <c r="BO143" s="42"/>
      <c r="BP143" s="203"/>
      <c r="BQ143" s="203"/>
      <c r="BR143" s="42"/>
      <c r="BS143" s="203"/>
      <c r="BT143" s="203"/>
      <c r="BU143" s="42"/>
      <c r="BV143" s="203"/>
      <c r="BW143" s="203"/>
      <c r="BX143" s="42"/>
      <c r="BY143" s="203"/>
      <c r="BZ143" s="203"/>
      <c r="CA143" s="42"/>
      <c r="CB143" s="203">
        <v>100</v>
      </c>
      <c r="CC143" s="203">
        <v>19.992000000000001</v>
      </c>
      <c r="CD143" s="42">
        <f t="shared" si="1618"/>
        <v>19.992000000000001</v>
      </c>
      <c r="CE143" s="203"/>
      <c r="CF143" s="203"/>
      <c r="CG143" s="42"/>
      <c r="CH143" s="203"/>
      <c r="CI143" s="203"/>
      <c r="CJ143" s="42"/>
      <c r="CK143" s="203"/>
      <c r="CL143" s="203"/>
      <c r="CM143" s="42"/>
      <c r="CN143" s="203"/>
      <c r="CO143" s="203"/>
      <c r="CP143" s="42"/>
      <c r="CQ143" s="203"/>
      <c r="CR143" s="203"/>
      <c r="CS143" s="42"/>
      <c r="CT143" s="203"/>
      <c r="CU143" s="203"/>
      <c r="CV143" s="42"/>
      <c r="CW143" s="203"/>
      <c r="CX143" s="203"/>
      <c r="CY143" s="203"/>
      <c r="CZ143" s="203"/>
      <c r="DA143" s="203"/>
      <c r="DB143" s="42"/>
      <c r="DC143" s="203"/>
      <c r="DD143" s="203"/>
      <c r="DE143" s="42"/>
      <c r="DF143" s="203"/>
      <c r="DG143" s="203"/>
      <c r="DH143" s="42"/>
      <c r="DI143" s="203"/>
      <c r="DJ143" s="203"/>
      <c r="DK143" s="42"/>
      <c r="DL143" s="203"/>
      <c r="DM143" s="203"/>
      <c r="DN143" s="42"/>
      <c r="DO143" s="203"/>
      <c r="DP143" s="203"/>
      <c r="DQ143" s="42"/>
      <c r="DR143" s="203"/>
      <c r="DS143" s="203"/>
      <c r="DT143" s="42"/>
      <c r="DU143" s="203"/>
      <c r="DV143" s="203"/>
      <c r="DW143" s="42"/>
      <c r="DX143" s="203">
        <v>338.66399999999999</v>
      </c>
      <c r="DY143" s="203"/>
      <c r="DZ143" s="42"/>
      <c r="EA143" s="203"/>
      <c r="EB143" s="203"/>
      <c r="EC143" s="42"/>
      <c r="ED143" s="203"/>
      <c r="EE143" s="203"/>
      <c r="EF143" s="42"/>
      <c r="EG143" s="203">
        <v>70</v>
      </c>
      <c r="EH143" s="203">
        <v>70</v>
      </c>
      <c r="EI143" s="42">
        <f t="shared" si="1638"/>
        <v>100</v>
      </c>
      <c r="EJ143" s="203">
        <v>110</v>
      </c>
      <c r="EK143" s="203">
        <v>110</v>
      </c>
      <c r="EL143" s="42">
        <f t="shared" si="1640"/>
        <v>100</v>
      </c>
      <c r="EM143" s="203"/>
      <c r="EN143" s="203"/>
      <c r="EO143" s="42"/>
      <c r="EP143" s="203"/>
      <c r="EQ143" s="203"/>
      <c r="ER143" s="42"/>
      <c r="ES143" s="203"/>
      <c r="ET143" s="203"/>
      <c r="EU143" s="42"/>
      <c r="EV143" s="203"/>
      <c r="EW143" s="203"/>
      <c r="EX143" s="42"/>
      <c r="EY143" s="203">
        <v>50</v>
      </c>
      <c r="EZ143" s="203">
        <v>50</v>
      </c>
      <c r="FA143" s="42">
        <f>EZ143/EY143*100</f>
        <v>100</v>
      </c>
      <c r="FB143" s="203"/>
      <c r="FC143" s="203"/>
      <c r="FD143" s="42"/>
      <c r="FE143" s="203"/>
      <c r="FF143" s="203"/>
      <c r="FG143" s="42"/>
      <c r="FH143" s="203"/>
      <c r="FI143" s="203"/>
      <c r="FJ143" s="42"/>
      <c r="FK143" s="203"/>
      <c r="FL143" s="203"/>
      <c r="FM143" s="42"/>
      <c r="FN143" s="203"/>
      <c r="FO143" s="203"/>
      <c r="FP143" s="42"/>
      <c r="FQ143" s="203"/>
      <c r="FR143" s="203"/>
      <c r="FS143" s="42"/>
      <c r="FT143" s="203"/>
      <c r="FU143" s="203"/>
      <c r="FV143" s="42"/>
      <c r="FW143" s="203">
        <v>158.6</v>
      </c>
      <c r="FX143" s="203"/>
      <c r="FY143" s="42"/>
      <c r="FZ143" s="203"/>
      <c r="GA143" s="203"/>
      <c r="GB143" s="42"/>
      <c r="GC143" s="203"/>
      <c r="GD143" s="203"/>
      <c r="GE143" s="42"/>
      <c r="GF143" s="203"/>
      <c r="GG143" s="203"/>
      <c r="GH143" s="42"/>
      <c r="GI143" s="203"/>
      <c r="GJ143" s="203"/>
      <c r="GK143" s="42"/>
      <c r="GL143" s="203"/>
      <c r="GM143" s="203"/>
      <c r="GN143" s="42"/>
    </row>
    <row r="144" spans="1:196" ht="15.75" x14ac:dyDescent="0.25">
      <c r="A144" s="25" t="s">
        <v>350</v>
      </c>
      <c r="B144" s="50">
        <f t="shared" si="1593"/>
        <v>5472.5</v>
      </c>
      <c r="C144" s="50">
        <f t="shared" si="1594"/>
        <v>3803.3995399999999</v>
      </c>
      <c r="D144" s="46">
        <f t="shared" si="34"/>
        <v>69.500220009136598</v>
      </c>
      <c r="E144" s="50"/>
      <c r="F144" s="50"/>
      <c r="G144" s="50"/>
      <c r="H144" s="144"/>
      <c r="I144" s="144"/>
      <c r="J144" s="144"/>
      <c r="K144" s="144"/>
      <c r="L144" s="144"/>
      <c r="M144" s="144"/>
      <c r="N144" s="144"/>
      <c r="O144" s="144"/>
      <c r="P144" s="42"/>
      <c r="Q144" s="141"/>
      <c r="R144" s="141"/>
      <c r="S144" s="42"/>
      <c r="T144" s="141"/>
      <c r="U144" s="141"/>
      <c r="V144" s="42"/>
      <c r="W144" s="141"/>
      <c r="X144" s="141"/>
      <c r="Y144" s="42"/>
      <c r="Z144" s="144"/>
      <c r="AA144" s="144"/>
      <c r="AB144" s="144"/>
      <c r="AC144" s="144"/>
      <c r="AD144" s="144"/>
      <c r="AE144" s="144"/>
      <c r="AF144" s="144"/>
      <c r="AG144" s="144"/>
      <c r="AH144" s="144"/>
      <c r="AI144" s="141"/>
      <c r="AJ144" s="141"/>
      <c r="AK144" s="42"/>
      <c r="AL144" s="141"/>
      <c r="AM144" s="141"/>
      <c r="AN144" s="42"/>
      <c r="AO144" s="141"/>
      <c r="AP144" s="141"/>
      <c r="AQ144" s="42"/>
      <c r="AR144" s="141"/>
      <c r="AS144" s="141"/>
      <c r="AT144" s="42"/>
      <c r="AU144" s="141"/>
      <c r="AV144" s="141"/>
      <c r="AW144" s="42"/>
      <c r="AX144" s="141"/>
      <c r="AY144" s="141"/>
      <c r="AZ144" s="203"/>
      <c r="BA144" s="141"/>
      <c r="BB144" s="141"/>
      <c r="BC144" s="42"/>
      <c r="BD144" s="141"/>
      <c r="BE144" s="141"/>
      <c r="BF144" s="42"/>
      <c r="BG144" s="141"/>
      <c r="BH144" s="141"/>
      <c r="BI144" s="42"/>
      <c r="BJ144" s="141"/>
      <c r="BK144" s="141"/>
      <c r="BL144" s="42"/>
      <c r="BM144" s="141"/>
      <c r="BN144" s="141"/>
      <c r="BO144" s="42"/>
      <c r="BP144" s="141"/>
      <c r="BQ144" s="141"/>
      <c r="BR144" s="42"/>
      <c r="BS144" s="141"/>
      <c r="BT144" s="141"/>
      <c r="BU144" s="42"/>
      <c r="BV144" s="141"/>
      <c r="BW144" s="141"/>
      <c r="BX144" s="42"/>
      <c r="BY144" s="141"/>
      <c r="BZ144" s="141"/>
      <c r="CA144" s="42"/>
      <c r="CB144" s="141">
        <v>472.5</v>
      </c>
      <c r="CC144" s="141">
        <v>0</v>
      </c>
      <c r="CD144" s="42"/>
      <c r="CE144" s="141"/>
      <c r="CF144" s="141"/>
      <c r="CG144" s="42"/>
      <c r="CH144" s="141"/>
      <c r="CI144" s="141"/>
      <c r="CJ144" s="42"/>
      <c r="CK144" s="141"/>
      <c r="CL144" s="141"/>
      <c r="CM144" s="42"/>
      <c r="CN144" s="141"/>
      <c r="CO144" s="141"/>
      <c r="CP144" s="42"/>
      <c r="CQ144" s="141"/>
      <c r="CR144" s="141"/>
      <c r="CS144" s="42"/>
      <c r="CT144" s="141"/>
      <c r="CU144" s="141"/>
      <c r="CV144" s="42"/>
      <c r="CW144" s="141"/>
      <c r="CX144" s="141"/>
      <c r="CY144" s="203"/>
      <c r="CZ144" s="141"/>
      <c r="DA144" s="141"/>
      <c r="DB144" s="42"/>
      <c r="DC144" s="141"/>
      <c r="DD144" s="141"/>
      <c r="DE144" s="42"/>
      <c r="DF144" s="141"/>
      <c r="DG144" s="141"/>
      <c r="DH144" s="42"/>
      <c r="DI144" s="141"/>
      <c r="DJ144" s="141"/>
      <c r="DK144" s="42"/>
      <c r="DL144" s="141"/>
      <c r="DM144" s="141"/>
      <c r="DN144" s="42"/>
      <c r="DO144" s="141"/>
      <c r="DP144" s="141"/>
      <c r="DQ144" s="42"/>
      <c r="DR144" s="141"/>
      <c r="DS144" s="141"/>
      <c r="DT144" s="42"/>
      <c r="DU144" s="141"/>
      <c r="DV144" s="141"/>
      <c r="DW144" s="42"/>
      <c r="DX144" s="141"/>
      <c r="DY144" s="141"/>
      <c r="DZ144" s="42"/>
      <c r="EA144" s="141"/>
      <c r="EB144" s="141"/>
      <c r="EC144" s="42"/>
      <c r="ED144" s="141"/>
      <c r="EE144" s="141"/>
      <c r="EF144" s="42"/>
      <c r="EG144" s="141"/>
      <c r="EH144" s="141">
        <v>0</v>
      </c>
      <c r="EI144" s="42"/>
      <c r="EJ144" s="141"/>
      <c r="EK144" s="141">
        <v>0</v>
      </c>
      <c r="EL144" s="42"/>
      <c r="EM144" s="141"/>
      <c r="EN144" s="141">
        <v>0</v>
      </c>
      <c r="EO144" s="42"/>
      <c r="EP144" s="141"/>
      <c r="EQ144" s="141">
        <v>0</v>
      </c>
      <c r="ER144" s="42"/>
      <c r="ES144" s="141"/>
      <c r="ET144" s="141">
        <v>0</v>
      </c>
      <c r="EU144" s="42"/>
      <c r="EV144" s="141"/>
      <c r="EW144" s="141">
        <v>0</v>
      </c>
      <c r="EX144" s="42"/>
      <c r="EY144" s="141"/>
      <c r="EZ144" s="141">
        <v>0</v>
      </c>
      <c r="FA144" s="42"/>
      <c r="FB144" s="141"/>
      <c r="FC144" s="141"/>
      <c r="FD144" s="42"/>
      <c r="FE144" s="141"/>
      <c r="FF144" s="141">
        <v>0</v>
      </c>
      <c r="FG144" s="42"/>
      <c r="FH144" s="141"/>
      <c r="FI144" s="141">
        <v>0</v>
      </c>
      <c r="FJ144" s="42"/>
      <c r="FK144" s="141"/>
      <c r="FL144" s="141"/>
      <c r="FM144" s="42"/>
      <c r="FN144" s="203">
        <v>5000</v>
      </c>
      <c r="FO144" s="203">
        <v>3803.3995399999999</v>
      </c>
      <c r="FP144" s="42">
        <f t="shared" si="1650"/>
        <v>76.06799079999999</v>
      </c>
      <c r="FQ144" s="203"/>
      <c r="FR144" s="203"/>
      <c r="FS144" s="42"/>
      <c r="FT144" s="203"/>
      <c r="FU144" s="203"/>
      <c r="FV144" s="42"/>
      <c r="FW144" s="141"/>
      <c r="FX144" s="141"/>
      <c r="FY144" s="42"/>
      <c r="FZ144" s="141"/>
      <c r="GA144" s="141"/>
      <c r="GB144" s="42"/>
      <c r="GC144" s="141"/>
      <c r="GD144" s="141"/>
      <c r="GE144" s="42"/>
      <c r="GF144" s="141"/>
      <c r="GG144" s="141"/>
      <c r="GH144" s="42"/>
      <c r="GI144" s="141"/>
      <c r="GJ144" s="141"/>
      <c r="GK144" s="42"/>
      <c r="GL144" s="141"/>
      <c r="GM144" s="141"/>
      <c r="GN144" s="42"/>
    </row>
    <row r="145" spans="1:196" ht="15.75" x14ac:dyDescent="0.25">
      <c r="A145" s="25" t="s">
        <v>517</v>
      </c>
      <c r="B145" s="50">
        <f t="shared" si="1593"/>
        <v>1679.8610900000001</v>
      </c>
      <c r="C145" s="50">
        <f t="shared" si="1594"/>
        <v>1679.8610900000001</v>
      </c>
      <c r="D145" s="46">
        <f t="shared" si="34"/>
        <v>100</v>
      </c>
      <c r="E145" s="50"/>
      <c r="F145" s="50"/>
      <c r="G145" s="50"/>
      <c r="H145" s="144"/>
      <c r="I145" s="144"/>
      <c r="J145" s="144"/>
      <c r="K145" s="144"/>
      <c r="L145" s="144"/>
      <c r="M145" s="144"/>
      <c r="N145" s="144"/>
      <c r="O145" s="144"/>
      <c r="P145" s="42"/>
      <c r="Q145" s="141"/>
      <c r="R145" s="141"/>
      <c r="S145" s="42"/>
      <c r="T145" s="141"/>
      <c r="U145" s="141"/>
      <c r="V145" s="42"/>
      <c r="W145" s="141"/>
      <c r="X145" s="141"/>
      <c r="Y145" s="42"/>
      <c r="Z145" s="144"/>
      <c r="AA145" s="144"/>
      <c r="AB145" s="144"/>
      <c r="AC145" s="144"/>
      <c r="AD145" s="144"/>
      <c r="AE145" s="144"/>
      <c r="AF145" s="144"/>
      <c r="AG145" s="144"/>
      <c r="AH145" s="144"/>
      <c r="AI145" s="141"/>
      <c r="AJ145" s="141"/>
      <c r="AK145" s="42"/>
      <c r="AL145" s="141"/>
      <c r="AM145" s="141"/>
      <c r="AN145" s="42"/>
      <c r="AO145" s="141"/>
      <c r="AP145" s="141"/>
      <c r="AQ145" s="42"/>
      <c r="AR145" s="141"/>
      <c r="AS145" s="141"/>
      <c r="AT145" s="42"/>
      <c r="AU145" s="141"/>
      <c r="AV145" s="141"/>
      <c r="AW145" s="42"/>
      <c r="AX145" s="141"/>
      <c r="AY145" s="141"/>
      <c r="AZ145" s="203"/>
      <c r="BA145" s="141"/>
      <c r="BB145" s="141"/>
      <c r="BC145" s="42"/>
      <c r="BD145" s="141"/>
      <c r="BE145" s="141"/>
      <c r="BF145" s="42"/>
      <c r="BG145" s="141"/>
      <c r="BH145" s="141"/>
      <c r="BI145" s="42"/>
      <c r="BJ145" s="141"/>
      <c r="BK145" s="141"/>
      <c r="BL145" s="42"/>
      <c r="BM145" s="141"/>
      <c r="BN145" s="141"/>
      <c r="BO145" s="42"/>
      <c r="BP145" s="141"/>
      <c r="BQ145" s="141"/>
      <c r="BR145" s="42"/>
      <c r="BS145" s="141"/>
      <c r="BT145" s="141"/>
      <c r="BU145" s="42"/>
      <c r="BV145" s="141"/>
      <c r="BW145" s="141"/>
      <c r="BX145" s="42"/>
      <c r="BY145" s="141"/>
      <c r="BZ145" s="141"/>
      <c r="CA145" s="42"/>
      <c r="CB145" s="141"/>
      <c r="CC145" s="141"/>
      <c r="CD145" s="42"/>
      <c r="CE145" s="141"/>
      <c r="CF145" s="141"/>
      <c r="CG145" s="42"/>
      <c r="CH145" s="141"/>
      <c r="CI145" s="141"/>
      <c r="CJ145" s="42"/>
      <c r="CK145" s="141"/>
      <c r="CL145" s="141"/>
      <c r="CM145" s="42"/>
      <c r="CN145" s="141"/>
      <c r="CO145" s="141"/>
      <c r="CP145" s="42"/>
      <c r="CQ145" s="141"/>
      <c r="CR145" s="141"/>
      <c r="CS145" s="42"/>
      <c r="CT145" s="141"/>
      <c r="CU145" s="141"/>
      <c r="CV145" s="42"/>
      <c r="CW145" s="141"/>
      <c r="CX145" s="141"/>
      <c r="CY145" s="203"/>
      <c r="CZ145" s="141"/>
      <c r="DA145" s="141"/>
      <c r="DB145" s="42"/>
      <c r="DC145" s="141"/>
      <c r="DD145" s="141"/>
      <c r="DE145" s="42"/>
      <c r="DF145" s="141"/>
      <c r="DG145" s="141"/>
      <c r="DH145" s="42"/>
      <c r="DI145" s="141"/>
      <c r="DJ145" s="141"/>
      <c r="DK145" s="42"/>
      <c r="DL145" s="141"/>
      <c r="DM145" s="141"/>
      <c r="DN145" s="42"/>
      <c r="DO145" s="141"/>
      <c r="DP145" s="141"/>
      <c r="DQ145" s="42"/>
      <c r="DR145" s="141"/>
      <c r="DS145" s="141"/>
      <c r="DT145" s="42"/>
      <c r="DU145" s="141"/>
      <c r="DV145" s="141"/>
      <c r="DW145" s="42"/>
      <c r="DX145" s="141"/>
      <c r="DY145" s="141"/>
      <c r="DZ145" s="42"/>
      <c r="EA145" s="141"/>
      <c r="EB145" s="141"/>
      <c r="EC145" s="42"/>
      <c r="ED145" s="141"/>
      <c r="EE145" s="141"/>
      <c r="EF145" s="42"/>
      <c r="EG145" s="141"/>
      <c r="EH145" s="141"/>
      <c r="EI145" s="42"/>
      <c r="EJ145" s="141"/>
      <c r="EK145" s="141"/>
      <c r="EL145" s="42"/>
      <c r="EM145" s="203">
        <v>1679.8610900000001</v>
      </c>
      <c r="EN145" s="203">
        <v>1679.8610900000001</v>
      </c>
      <c r="EO145" s="42">
        <f t="shared" si="1641"/>
        <v>100</v>
      </c>
      <c r="EP145" s="141"/>
      <c r="EQ145" s="141"/>
      <c r="ER145" s="42"/>
      <c r="ES145" s="141"/>
      <c r="ET145" s="141"/>
      <c r="EU145" s="42"/>
      <c r="EV145" s="141"/>
      <c r="EW145" s="141"/>
      <c r="EX145" s="42"/>
      <c r="EY145" s="141"/>
      <c r="EZ145" s="141"/>
      <c r="FA145" s="42"/>
      <c r="FB145" s="141"/>
      <c r="FC145" s="141"/>
      <c r="FD145" s="42"/>
      <c r="FE145" s="141"/>
      <c r="FF145" s="141"/>
      <c r="FG145" s="42"/>
      <c r="FH145" s="141"/>
      <c r="FI145" s="141"/>
      <c r="FJ145" s="42"/>
      <c r="FK145" s="141"/>
      <c r="FL145" s="141"/>
      <c r="FM145" s="42"/>
      <c r="FN145" s="203"/>
      <c r="FO145" s="203"/>
      <c r="FP145" s="42"/>
      <c r="FQ145" s="203"/>
      <c r="FR145" s="203"/>
      <c r="FS145" s="42"/>
      <c r="FT145" s="203"/>
      <c r="FU145" s="203"/>
      <c r="FV145" s="42"/>
      <c r="FW145" s="141"/>
      <c r="FX145" s="141"/>
      <c r="FY145" s="42"/>
      <c r="FZ145" s="141"/>
      <c r="GA145" s="141"/>
      <c r="GB145" s="42"/>
      <c r="GC145" s="141"/>
      <c r="GD145" s="141"/>
      <c r="GE145" s="42"/>
      <c r="GF145" s="141"/>
      <c r="GG145" s="141"/>
      <c r="GH145" s="42"/>
      <c r="GI145" s="141"/>
      <c r="GJ145" s="141"/>
      <c r="GK145" s="42"/>
      <c r="GL145" s="141"/>
      <c r="GM145" s="141"/>
      <c r="GN145" s="42"/>
    </row>
    <row r="146" spans="1:196" ht="15.75" x14ac:dyDescent="0.25">
      <c r="A146" s="25" t="s">
        <v>519</v>
      </c>
      <c r="B146" s="50">
        <f t="shared" si="1593"/>
        <v>3394.6212</v>
      </c>
      <c r="C146" s="50">
        <f t="shared" si="1594"/>
        <v>3394.6212</v>
      </c>
      <c r="D146" s="46">
        <f t="shared" si="34"/>
        <v>100</v>
      </c>
      <c r="E146" s="50"/>
      <c r="F146" s="50"/>
      <c r="G146" s="50"/>
      <c r="H146" s="144"/>
      <c r="I146" s="144"/>
      <c r="J146" s="144"/>
      <c r="K146" s="144"/>
      <c r="L146" s="144"/>
      <c r="M146" s="144"/>
      <c r="N146" s="144"/>
      <c r="O146" s="144"/>
      <c r="P146" s="42"/>
      <c r="Q146" s="141"/>
      <c r="R146" s="141"/>
      <c r="S146" s="42"/>
      <c r="T146" s="141"/>
      <c r="U146" s="141"/>
      <c r="V146" s="42"/>
      <c r="W146" s="141"/>
      <c r="X146" s="141"/>
      <c r="Y146" s="42"/>
      <c r="Z146" s="144"/>
      <c r="AA146" s="144"/>
      <c r="AB146" s="144"/>
      <c r="AC146" s="144"/>
      <c r="AD146" s="144"/>
      <c r="AE146" s="144"/>
      <c r="AF146" s="144"/>
      <c r="AG146" s="144"/>
      <c r="AH146" s="144"/>
      <c r="AI146" s="141"/>
      <c r="AJ146" s="141"/>
      <c r="AK146" s="42"/>
      <c r="AL146" s="141"/>
      <c r="AM146" s="141"/>
      <c r="AN146" s="42"/>
      <c r="AO146" s="141"/>
      <c r="AP146" s="141"/>
      <c r="AQ146" s="42"/>
      <c r="AR146" s="141"/>
      <c r="AS146" s="141"/>
      <c r="AT146" s="42"/>
      <c r="AU146" s="141"/>
      <c r="AV146" s="141"/>
      <c r="AW146" s="42"/>
      <c r="AX146" s="141"/>
      <c r="AY146" s="141"/>
      <c r="AZ146" s="203"/>
      <c r="BA146" s="141"/>
      <c r="BB146" s="141"/>
      <c r="BC146" s="42"/>
      <c r="BD146" s="141"/>
      <c r="BE146" s="141"/>
      <c r="BF146" s="42"/>
      <c r="BG146" s="141"/>
      <c r="BH146" s="141"/>
      <c r="BI146" s="42"/>
      <c r="BJ146" s="141"/>
      <c r="BK146" s="141"/>
      <c r="BL146" s="42"/>
      <c r="BM146" s="141"/>
      <c r="BN146" s="141"/>
      <c r="BO146" s="42"/>
      <c r="BP146" s="141"/>
      <c r="BQ146" s="141"/>
      <c r="BR146" s="42"/>
      <c r="BS146" s="141"/>
      <c r="BT146" s="141"/>
      <c r="BU146" s="42"/>
      <c r="BV146" s="141"/>
      <c r="BW146" s="141"/>
      <c r="BX146" s="42"/>
      <c r="BY146" s="141"/>
      <c r="BZ146" s="141"/>
      <c r="CA146" s="42"/>
      <c r="CB146" s="141"/>
      <c r="CC146" s="141"/>
      <c r="CD146" s="42"/>
      <c r="CE146" s="141"/>
      <c r="CF146" s="141"/>
      <c r="CG146" s="42"/>
      <c r="CH146" s="141"/>
      <c r="CI146" s="141"/>
      <c r="CJ146" s="42"/>
      <c r="CK146" s="141"/>
      <c r="CL146" s="141"/>
      <c r="CM146" s="42"/>
      <c r="CN146" s="141"/>
      <c r="CO146" s="141"/>
      <c r="CP146" s="42"/>
      <c r="CQ146" s="141"/>
      <c r="CR146" s="141"/>
      <c r="CS146" s="42"/>
      <c r="CT146" s="141"/>
      <c r="CU146" s="141"/>
      <c r="CV146" s="42"/>
      <c r="CW146" s="141"/>
      <c r="CX146" s="141"/>
      <c r="CY146" s="203"/>
      <c r="CZ146" s="141"/>
      <c r="DA146" s="141"/>
      <c r="DB146" s="42"/>
      <c r="DC146" s="141"/>
      <c r="DD146" s="141"/>
      <c r="DE146" s="42"/>
      <c r="DF146" s="141"/>
      <c r="DG146" s="141"/>
      <c r="DH146" s="42"/>
      <c r="DI146" s="141"/>
      <c r="DJ146" s="141"/>
      <c r="DK146" s="42"/>
      <c r="DL146" s="141"/>
      <c r="DM146" s="141"/>
      <c r="DN146" s="42"/>
      <c r="DO146" s="141"/>
      <c r="DP146" s="141"/>
      <c r="DQ146" s="42"/>
      <c r="DR146" s="141"/>
      <c r="DS146" s="141"/>
      <c r="DT146" s="42"/>
      <c r="DU146" s="141"/>
      <c r="DV146" s="141"/>
      <c r="DW146" s="42"/>
      <c r="DX146" s="141"/>
      <c r="DY146" s="141"/>
      <c r="DZ146" s="42"/>
      <c r="EA146" s="141"/>
      <c r="EB146" s="141"/>
      <c r="EC146" s="42"/>
      <c r="ED146" s="141"/>
      <c r="EE146" s="141"/>
      <c r="EF146" s="42"/>
      <c r="EG146" s="141"/>
      <c r="EH146" s="141"/>
      <c r="EI146" s="42"/>
      <c r="EJ146" s="141"/>
      <c r="EK146" s="141"/>
      <c r="EL146" s="42"/>
      <c r="EM146" s="203">
        <v>3394.6212</v>
      </c>
      <c r="EN146" s="203">
        <v>3394.6212</v>
      </c>
      <c r="EO146" s="42">
        <f t="shared" si="1641"/>
        <v>100</v>
      </c>
      <c r="EP146" s="141"/>
      <c r="EQ146" s="141"/>
      <c r="ER146" s="42"/>
      <c r="ES146" s="141"/>
      <c r="ET146" s="141"/>
      <c r="EU146" s="42"/>
      <c r="EV146" s="141"/>
      <c r="EW146" s="141"/>
      <c r="EX146" s="42"/>
      <c r="EY146" s="141"/>
      <c r="EZ146" s="141"/>
      <c r="FA146" s="42"/>
      <c r="FB146" s="141"/>
      <c r="FC146" s="141"/>
      <c r="FD146" s="42"/>
      <c r="FE146" s="141"/>
      <c r="FF146" s="141"/>
      <c r="FG146" s="42"/>
      <c r="FH146" s="141"/>
      <c r="FI146" s="141"/>
      <c r="FJ146" s="42"/>
      <c r="FK146" s="141"/>
      <c r="FL146" s="141"/>
      <c r="FM146" s="42"/>
      <c r="FN146" s="141"/>
      <c r="FO146" s="141"/>
      <c r="FP146" s="42"/>
      <c r="FQ146" s="141"/>
      <c r="FR146" s="141"/>
      <c r="FS146" s="42"/>
      <c r="FT146" s="141"/>
      <c r="FU146" s="141"/>
      <c r="FV146" s="42"/>
      <c r="FW146" s="141"/>
      <c r="FX146" s="141"/>
      <c r="FY146" s="42"/>
      <c r="FZ146" s="141"/>
      <c r="GA146" s="141"/>
      <c r="GB146" s="42"/>
      <c r="GC146" s="141"/>
      <c r="GD146" s="141"/>
      <c r="GE146" s="42"/>
      <c r="GF146" s="141"/>
      <c r="GG146" s="141"/>
      <c r="GH146" s="42"/>
      <c r="GI146" s="141"/>
      <c r="GJ146" s="141"/>
      <c r="GK146" s="42"/>
      <c r="GL146" s="141"/>
      <c r="GM146" s="141"/>
      <c r="GN146" s="42"/>
    </row>
    <row r="147" spans="1:196" s="52" customFormat="1" ht="31.5" x14ac:dyDescent="0.25">
      <c r="A147" s="195" t="s">
        <v>355</v>
      </c>
      <c r="B147" s="134">
        <f t="shared" si="1593"/>
        <v>16034.015000000001</v>
      </c>
      <c r="C147" s="134">
        <f t="shared" si="1594"/>
        <v>9015.8633200000004</v>
      </c>
      <c r="D147" s="49">
        <f t="shared" ref="D147" si="1652">C147/B147*100</f>
        <v>56.229605123856999</v>
      </c>
      <c r="E147" s="49">
        <f t="shared" ref="E147:AD147" si="1653">E148+E149</f>
        <v>0</v>
      </c>
      <c r="F147" s="49">
        <f t="shared" ref="F147" si="1654">F148+F149</f>
        <v>0</v>
      </c>
      <c r="G147" s="49">
        <f t="shared" si="1653"/>
        <v>0</v>
      </c>
      <c r="H147" s="49">
        <f t="shared" si="1653"/>
        <v>0</v>
      </c>
      <c r="I147" s="49">
        <f t="shared" si="1653"/>
        <v>0</v>
      </c>
      <c r="J147" s="49">
        <f t="shared" si="1653"/>
        <v>0</v>
      </c>
      <c r="K147" s="49">
        <f t="shared" si="1653"/>
        <v>683.2</v>
      </c>
      <c r="L147" s="49">
        <f t="shared" ref="L147" si="1655">L148+L149</f>
        <v>683.2</v>
      </c>
      <c r="M147" s="48">
        <f t="shared" si="216"/>
        <v>100</v>
      </c>
      <c r="N147" s="49">
        <f t="shared" si="1653"/>
        <v>286</v>
      </c>
      <c r="O147" s="49">
        <f t="shared" si="1653"/>
        <v>205.94624999999999</v>
      </c>
      <c r="P147" s="48">
        <f t="shared" si="953"/>
        <v>72.00917832167832</v>
      </c>
      <c r="Q147" s="49">
        <f t="shared" ref="Q147:R147" si="1656">Q148+Q149</f>
        <v>1007</v>
      </c>
      <c r="R147" s="49">
        <f t="shared" si="1656"/>
        <v>879.9701</v>
      </c>
      <c r="S147" s="48">
        <f t="shared" ref="S147:S148" si="1657">R147/Q147*100</f>
        <v>87.385312810327704</v>
      </c>
      <c r="T147" s="49">
        <f t="shared" ref="T147" si="1658">T148+T149</f>
        <v>630</v>
      </c>
      <c r="U147" s="49">
        <f t="shared" ref="U147" si="1659">U148+U149</f>
        <v>508.09787</v>
      </c>
      <c r="V147" s="48">
        <f t="shared" ref="V147:V148" si="1660">U147/T147*100</f>
        <v>80.650455555555553</v>
      </c>
      <c r="W147" s="49">
        <f t="shared" ref="W147" si="1661">W148+W149</f>
        <v>0</v>
      </c>
      <c r="X147" s="49">
        <f t="shared" ref="X147" si="1662">X148+X149</f>
        <v>0</v>
      </c>
      <c r="Y147" s="48"/>
      <c r="Z147" s="49">
        <f t="shared" si="1653"/>
        <v>0</v>
      </c>
      <c r="AA147" s="49">
        <f t="shared" ref="AA147" si="1663">AA148+AA149</f>
        <v>0</v>
      </c>
      <c r="AB147" s="49">
        <f t="shared" si="1653"/>
        <v>0</v>
      </c>
      <c r="AC147" s="49">
        <f t="shared" si="1653"/>
        <v>0</v>
      </c>
      <c r="AD147" s="49">
        <f t="shared" si="1653"/>
        <v>0</v>
      </c>
      <c r="AE147" s="49">
        <f t="shared" ref="AE147:AG147" si="1664">AE148+AE149</f>
        <v>0</v>
      </c>
      <c r="AF147" s="49">
        <f t="shared" si="1664"/>
        <v>0</v>
      </c>
      <c r="AG147" s="49">
        <f t="shared" si="1664"/>
        <v>0</v>
      </c>
      <c r="AH147" s="48"/>
      <c r="AI147" s="49">
        <f t="shared" ref="AI147:AJ147" si="1665">AI148+AI149</f>
        <v>1700</v>
      </c>
      <c r="AJ147" s="49">
        <f t="shared" si="1665"/>
        <v>1700</v>
      </c>
      <c r="AK147" s="48">
        <f t="shared" ref="AK147:AK148" si="1666">AJ147/AI147*100</f>
        <v>100</v>
      </c>
      <c r="AL147" s="49">
        <f t="shared" ref="AL147:AM147" si="1667">AL148+AL149</f>
        <v>0</v>
      </c>
      <c r="AM147" s="49">
        <f t="shared" si="1667"/>
        <v>0</v>
      </c>
      <c r="AN147" s="48"/>
      <c r="AO147" s="49">
        <f t="shared" ref="AO147:AP147" si="1668">AO148+AO149</f>
        <v>0</v>
      </c>
      <c r="AP147" s="49">
        <f t="shared" si="1668"/>
        <v>0</v>
      </c>
      <c r="AQ147" s="48"/>
      <c r="AR147" s="49">
        <f t="shared" ref="AR147:AS147" si="1669">AR148+AR149</f>
        <v>0</v>
      </c>
      <c r="AS147" s="49">
        <f t="shared" si="1669"/>
        <v>0</v>
      </c>
      <c r="AT147" s="48"/>
      <c r="AU147" s="49">
        <f t="shared" ref="AU147:AV147" si="1670">AU148+AU149</f>
        <v>0</v>
      </c>
      <c r="AV147" s="49">
        <f t="shared" si="1670"/>
        <v>0</v>
      </c>
      <c r="AW147" s="48"/>
      <c r="AX147" s="49">
        <f t="shared" ref="AX147:AY147" si="1671">AX148+AX149</f>
        <v>100</v>
      </c>
      <c r="AY147" s="49">
        <f t="shared" si="1671"/>
        <v>100</v>
      </c>
      <c r="AZ147" s="293">
        <f t="shared" ref="AZ147:AZ182" si="1672">AY147/AX147*100</f>
        <v>100</v>
      </c>
      <c r="BA147" s="49"/>
      <c r="BB147" s="49"/>
      <c r="BC147" s="48"/>
      <c r="BD147" s="49"/>
      <c r="BE147" s="49"/>
      <c r="BF147" s="48"/>
      <c r="BG147" s="49"/>
      <c r="BH147" s="49"/>
      <c r="BI147" s="48"/>
      <c r="BJ147" s="49">
        <f t="shared" ref="BJ147:BK147" si="1673">BJ148+BJ149</f>
        <v>638.70000000000005</v>
      </c>
      <c r="BK147" s="49">
        <f t="shared" si="1673"/>
        <v>370.65133000000003</v>
      </c>
      <c r="BL147" s="48">
        <f t="shared" ref="BL147:BL148" si="1674">BK147/BJ147*100</f>
        <v>58.032148113355255</v>
      </c>
      <c r="BM147" s="49"/>
      <c r="BN147" s="49"/>
      <c r="BO147" s="48"/>
      <c r="BP147" s="49"/>
      <c r="BQ147" s="49"/>
      <c r="BR147" s="48"/>
      <c r="BS147" s="49"/>
      <c r="BT147" s="49"/>
      <c r="BU147" s="48"/>
      <c r="BV147" s="49"/>
      <c r="BW147" s="49"/>
      <c r="BX147" s="48"/>
      <c r="BY147" s="49"/>
      <c r="BZ147" s="49"/>
      <c r="CA147" s="48"/>
      <c r="CB147" s="49">
        <f t="shared" ref="CB147:CC147" si="1675">CB148+CB149</f>
        <v>1657.5</v>
      </c>
      <c r="CC147" s="49">
        <f t="shared" si="1675"/>
        <v>548.24676999999997</v>
      </c>
      <c r="CD147" s="48">
        <f t="shared" ref="CD147:CD149" si="1676">CC147/CB147*100</f>
        <v>33.076728205128205</v>
      </c>
      <c r="CE147" s="49">
        <f t="shared" ref="CE147:CF147" si="1677">CE148+CE149</f>
        <v>0</v>
      </c>
      <c r="CF147" s="49">
        <f t="shared" si="1677"/>
        <v>0</v>
      </c>
      <c r="CG147" s="48"/>
      <c r="CH147" s="49">
        <f t="shared" ref="CH147:CI147" si="1678">CH148+CH149</f>
        <v>0</v>
      </c>
      <c r="CI147" s="49">
        <f t="shared" si="1678"/>
        <v>0</v>
      </c>
      <c r="CJ147" s="48"/>
      <c r="CK147" s="49">
        <f t="shared" ref="CK147:CL147" si="1679">CK148+CK149</f>
        <v>0</v>
      </c>
      <c r="CL147" s="49">
        <f t="shared" si="1679"/>
        <v>0</v>
      </c>
      <c r="CM147" s="48"/>
      <c r="CN147" s="49">
        <f t="shared" ref="CN147:CO147" si="1680">CN148+CN149</f>
        <v>0</v>
      </c>
      <c r="CO147" s="49">
        <f t="shared" si="1680"/>
        <v>0</v>
      </c>
      <c r="CP147" s="48"/>
      <c r="CQ147" s="49">
        <f t="shared" ref="CQ147:CR147" si="1681">CQ148+CQ149</f>
        <v>0</v>
      </c>
      <c r="CR147" s="49">
        <f t="shared" si="1681"/>
        <v>0</v>
      </c>
      <c r="CS147" s="48"/>
      <c r="CT147" s="49">
        <f t="shared" ref="CT147:CU147" si="1682">CT148+CT149</f>
        <v>0</v>
      </c>
      <c r="CU147" s="49">
        <f t="shared" si="1682"/>
        <v>0</v>
      </c>
      <c r="CV147" s="48"/>
      <c r="CW147" s="49">
        <f t="shared" ref="CW147:CX147" si="1683">CW148+CW149</f>
        <v>0</v>
      </c>
      <c r="CX147" s="49">
        <f t="shared" si="1683"/>
        <v>0</v>
      </c>
      <c r="CY147" s="293"/>
      <c r="CZ147" s="49">
        <f t="shared" ref="CZ147:DA147" si="1684">CZ148+CZ149</f>
        <v>0</v>
      </c>
      <c r="DA147" s="49">
        <f t="shared" si="1684"/>
        <v>0</v>
      </c>
      <c r="DB147" s="48"/>
      <c r="DC147" s="49">
        <f t="shared" ref="DC147:DD147" si="1685">DC148+DC149</f>
        <v>0</v>
      </c>
      <c r="DD147" s="49">
        <f t="shared" si="1685"/>
        <v>0</v>
      </c>
      <c r="DE147" s="48"/>
      <c r="DF147" s="49">
        <f t="shared" ref="DF147:DG147" si="1686">DF148+DF149</f>
        <v>0</v>
      </c>
      <c r="DG147" s="49">
        <f t="shared" si="1686"/>
        <v>0</v>
      </c>
      <c r="DH147" s="48"/>
      <c r="DI147" s="49">
        <f t="shared" ref="DI147:DJ147" si="1687">DI148+DI149</f>
        <v>0</v>
      </c>
      <c r="DJ147" s="49">
        <f t="shared" si="1687"/>
        <v>0</v>
      </c>
      <c r="DK147" s="48"/>
      <c r="DL147" s="49">
        <f t="shared" ref="DL147:DM147" si="1688">DL148+DL149</f>
        <v>0</v>
      </c>
      <c r="DM147" s="49">
        <f t="shared" si="1688"/>
        <v>0</v>
      </c>
      <c r="DN147" s="48"/>
      <c r="DO147" s="49">
        <f t="shared" ref="DO147:DP147" si="1689">DO148+DO149</f>
        <v>0</v>
      </c>
      <c r="DP147" s="49">
        <f t="shared" si="1689"/>
        <v>0</v>
      </c>
      <c r="DQ147" s="48"/>
      <c r="DR147" s="49">
        <f t="shared" ref="DR147:DS147" si="1690">DR148+DR149</f>
        <v>0</v>
      </c>
      <c r="DS147" s="49">
        <f t="shared" si="1690"/>
        <v>0</v>
      </c>
      <c r="DT147" s="48"/>
      <c r="DU147" s="49">
        <f t="shared" ref="DU147:DV147" si="1691">DU148+DU149</f>
        <v>0</v>
      </c>
      <c r="DV147" s="49">
        <f t="shared" si="1691"/>
        <v>0</v>
      </c>
      <c r="DW147" s="48"/>
      <c r="DX147" s="49">
        <f t="shared" ref="DX147:DY147" si="1692">DX148+DX149</f>
        <v>153.26400000000001</v>
      </c>
      <c r="DY147" s="49">
        <f t="shared" si="1692"/>
        <v>0</v>
      </c>
      <c r="DZ147" s="48"/>
      <c r="EA147" s="49">
        <f t="shared" ref="EA147:EB147" si="1693">EA148+EA149</f>
        <v>0</v>
      </c>
      <c r="EB147" s="49">
        <f t="shared" si="1693"/>
        <v>0</v>
      </c>
      <c r="EC147" s="48"/>
      <c r="ED147" s="49">
        <f t="shared" ref="ED147:EE147" si="1694">ED148+ED149</f>
        <v>0</v>
      </c>
      <c r="EE147" s="49">
        <f t="shared" si="1694"/>
        <v>0</v>
      </c>
      <c r="EF147" s="48"/>
      <c r="EG147" s="49">
        <f t="shared" ref="EG147:EH147" si="1695">EG148+EG149</f>
        <v>166</v>
      </c>
      <c r="EH147" s="49">
        <f t="shared" si="1695"/>
        <v>166</v>
      </c>
      <c r="EI147" s="48">
        <f t="shared" ref="EI147:EI150" si="1696">EH147/EG147*100</f>
        <v>100</v>
      </c>
      <c r="EJ147" s="49">
        <f t="shared" ref="EJ147:EK147" si="1697">EJ148+EJ149</f>
        <v>328</v>
      </c>
      <c r="EK147" s="49">
        <f t="shared" si="1697"/>
        <v>328</v>
      </c>
      <c r="EL147" s="48">
        <f t="shared" ref="EL147:EL148" si="1698">EK147/EJ147*100</f>
        <v>100</v>
      </c>
      <c r="EM147" s="49">
        <f t="shared" ref="EM147:EN147" si="1699">EM148+EM149</f>
        <v>0</v>
      </c>
      <c r="EN147" s="49">
        <f t="shared" si="1699"/>
        <v>0</v>
      </c>
      <c r="EO147" s="48"/>
      <c r="EP147" s="49">
        <f t="shared" ref="EP147:EQ147" si="1700">EP148+EP149</f>
        <v>0</v>
      </c>
      <c r="EQ147" s="49">
        <f t="shared" si="1700"/>
        <v>0</v>
      </c>
      <c r="ER147" s="48"/>
      <c r="ES147" s="49">
        <f t="shared" ref="ES147:ET147" si="1701">ES148+ES149</f>
        <v>0</v>
      </c>
      <c r="ET147" s="49">
        <f t="shared" si="1701"/>
        <v>0</v>
      </c>
      <c r="EU147" s="48"/>
      <c r="EV147" s="49">
        <f t="shared" ref="EV147:EW147" si="1702">EV148+EV149</f>
        <v>0</v>
      </c>
      <c r="EW147" s="49">
        <f t="shared" si="1702"/>
        <v>0</v>
      </c>
      <c r="EX147" s="48"/>
      <c r="EY147" s="49">
        <f t="shared" ref="EY147:EZ147" si="1703">EY148+EY149</f>
        <v>0</v>
      </c>
      <c r="EZ147" s="49">
        <f t="shared" si="1703"/>
        <v>0</v>
      </c>
      <c r="FA147" s="48"/>
      <c r="FB147" s="49">
        <f t="shared" ref="FB147:FC147" si="1704">FB148+FB149</f>
        <v>0</v>
      </c>
      <c r="FC147" s="49">
        <f t="shared" si="1704"/>
        <v>0</v>
      </c>
      <c r="FD147" s="48"/>
      <c r="FE147" s="49">
        <f t="shared" ref="FE147:FF147" si="1705">FE148+FE149</f>
        <v>0</v>
      </c>
      <c r="FF147" s="49">
        <f t="shared" si="1705"/>
        <v>0</v>
      </c>
      <c r="FG147" s="48"/>
      <c r="FH147" s="49">
        <f t="shared" ref="FH147:FI147" si="1706">FH148+FH149</f>
        <v>0</v>
      </c>
      <c r="FI147" s="49">
        <f t="shared" si="1706"/>
        <v>0</v>
      </c>
      <c r="FJ147" s="48"/>
      <c r="FK147" s="49"/>
      <c r="FL147" s="49"/>
      <c r="FM147" s="48"/>
      <c r="FN147" s="49">
        <f t="shared" ref="FN147:FO147" si="1707">FN148+FN149</f>
        <v>5000</v>
      </c>
      <c r="FO147" s="49">
        <f t="shared" si="1707"/>
        <v>0</v>
      </c>
      <c r="FP147" s="48">
        <f t="shared" ref="FP147:FP149" si="1708">FO147/FN147*100</f>
        <v>0</v>
      </c>
      <c r="FQ147" s="49"/>
      <c r="FR147" s="49"/>
      <c r="FS147" s="48"/>
      <c r="FT147" s="49"/>
      <c r="FU147" s="49"/>
      <c r="FV147" s="48"/>
      <c r="FW147" s="49">
        <f t="shared" ref="FW147:FX147" si="1709">FW148+FW149</f>
        <v>158.6</v>
      </c>
      <c r="FX147" s="49">
        <f t="shared" si="1709"/>
        <v>0</v>
      </c>
      <c r="FY147" s="48"/>
      <c r="FZ147" s="49"/>
      <c r="GA147" s="49"/>
      <c r="GB147" s="48"/>
      <c r="GC147" s="49"/>
      <c r="GD147" s="49"/>
      <c r="GE147" s="48"/>
      <c r="GF147" s="49">
        <f>GF148+GF149</f>
        <v>3525.7510000000002</v>
      </c>
      <c r="GG147" s="49">
        <f>GG148+GG149</f>
        <v>3525.7510000000002</v>
      </c>
      <c r="GH147" s="48">
        <f t="shared" ref="GH147:GH148" si="1710">GG147/GF147*100</f>
        <v>100</v>
      </c>
      <c r="GI147" s="49"/>
      <c r="GJ147" s="49"/>
      <c r="GK147" s="48"/>
      <c r="GL147" s="49"/>
      <c r="GM147" s="49"/>
      <c r="GN147" s="48"/>
    </row>
    <row r="148" spans="1:196" ht="31.5" x14ac:dyDescent="0.25">
      <c r="A148" s="25" t="s">
        <v>281</v>
      </c>
      <c r="B148" s="50">
        <f t="shared" si="1593"/>
        <v>10284.014999999999</v>
      </c>
      <c r="C148" s="50">
        <f t="shared" si="1594"/>
        <v>8790.8665499999988</v>
      </c>
      <c r="D148" s="46">
        <f t="shared" si="34"/>
        <v>85.480880278762712</v>
      </c>
      <c r="E148" s="46"/>
      <c r="F148" s="46"/>
      <c r="G148" s="46"/>
      <c r="H148" s="46"/>
      <c r="I148" s="46"/>
      <c r="J148" s="42"/>
      <c r="K148" s="46">
        <v>683.2</v>
      </c>
      <c r="L148" s="46">
        <v>683.2</v>
      </c>
      <c r="M148" s="42">
        <f t="shared" si="216"/>
        <v>100</v>
      </c>
      <c r="N148" s="46">
        <v>286</v>
      </c>
      <c r="O148" s="46">
        <v>205.94624999999999</v>
      </c>
      <c r="P148" s="42">
        <f t="shared" si="953"/>
        <v>72.00917832167832</v>
      </c>
      <c r="Q148" s="204">
        <v>1007</v>
      </c>
      <c r="R148" s="204">
        <v>879.9701</v>
      </c>
      <c r="S148" s="42">
        <f t="shared" si="1657"/>
        <v>87.385312810327704</v>
      </c>
      <c r="T148" s="203">
        <v>630</v>
      </c>
      <c r="U148" s="203">
        <v>508.09787</v>
      </c>
      <c r="V148" s="42">
        <f t="shared" si="1660"/>
        <v>80.650455555555553</v>
      </c>
      <c r="W148" s="203"/>
      <c r="X148" s="203"/>
      <c r="Y148" s="42"/>
      <c r="Z148" s="46"/>
      <c r="AA148" s="46"/>
      <c r="AB148" s="42"/>
      <c r="AC148" s="46"/>
      <c r="AD148" s="46"/>
      <c r="AE148" s="42"/>
      <c r="AF148" s="46"/>
      <c r="AG148" s="46"/>
      <c r="AH148" s="42"/>
      <c r="AI148" s="203">
        <v>1700</v>
      </c>
      <c r="AJ148" s="203">
        <v>1700</v>
      </c>
      <c r="AK148" s="42">
        <f t="shared" si="1666"/>
        <v>100</v>
      </c>
      <c r="AL148" s="203"/>
      <c r="AM148" s="203"/>
      <c r="AN148" s="42"/>
      <c r="AO148" s="203"/>
      <c r="AP148" s="203"/>
      <c r="AQ148" s="42"/>
      <c r="AR148" s="203"/>
      <c r="AS148" s="295"/>
      <c r="AT148" s="42"/>
      <c r="AU148" s="203"/>
      <c r="AV148" s="203"/>
      <c r="AW148" s="42"/>
      <c r="AX148" s="203">
        <v>100</v>
      </c>
      <c r="AY148" s="203">
        <v>100</v>
      </c>
      <c r="AZ148" s="203">
        <f t="shared" si="1672"/>
        <v>100</v>
      </c>
      <c r="BA148" s="203"/>
      <c r="BB148" s="203"/>
      <c r="BC148" s="42"/>
      <c r="BD148" s="203"/>
      <c r="BE148" s="203"/>
      <c r="BF148" s="42"/>
      <c r="BG148" s="203"/>
      <c r="BH148" s="203"/>
      <c r="BI148" s="42"/>
      <c r="BJ148" s="203">
        <v>638.70000000000005</v>
      </c>
      <c r="BK148" s="203">
        <v>370.65133000000003</v>
      </c>
      <c r="BL148" s="42">
        <f t="shared" si="1674"/>
        <v>58.032148113355255</v>
      </c>
      <c r="BM148" s="203"/>
      <c r="BN148" s="203"/>
      <c r="BO148" s="42"/>
      <c r="BP148" s="203"/>
      <c r="BQ148" s="203"/>
      <c r="BR148" s="42"/>
      <c r="BS148" s="203"/>
      <c r="BT148" s="203"/>
      <c r="BU148" s="42"/>
      <c r="BV148" s="203"/>
      <c r="BW148" s="203"/>
      <c r="BX148" s="42"/>
      <c r="BY148" s="203"/>
      <c r="BZ148" s="203"/>
      <c r="CA148" s="42"/>
      <c r="CB148" s="203">
        <v>907.5</v>
      </c>
      <c r="CC148" s="203">
        <v>323.25</v>
      </c>
      <c r="CD148" s="42">
        <f t="shared" si="1676"/>
        <v>35.619834710743802</v>
      </c>
      <c r="CE148" s="203"/>
      <c r="CF148" s="203"/>
      <c r="CG148" s="42"/>
      <c r="CH148" s="203"/>
      <c r="CI148" s="203"/>
      <c r="CJ148" s="42"/>
      <c r="CK148" s="203"/>
      <c r="CL148" s="203"/>
      <c r="CM148" s="42"/>
      <c r="CN148" s="203"/>
      <c r="CO148" s="203"/>
      <c r="CP148" s="42"/>
      <c r="CQ148" s="203"/>
      <c r="CR148" s="203"/>
      <c r="CS148" s="42"/>
      <c r="CT148" s="203"/>
      <c r="CU148" s="203"/>
      <c r="CV148" s="42"/>
      <c r="CW148" s="203"/>
      <c r="CX148" s="203"/>
      <c r="CY148" s="203"/>
      <c r="CZ148" s="203"/>
      <c r="DA148" s="203"/>
      <c r="DB148" s="42"/>
      <c r="DC148" s="203"/>
      <c r="DD148" s="203"/>
      <c r="DE148" s="42"/>
      <c r="DF148" s="203"/>
      <c r="DG148" s="203"/>
      <c r="DH148" s="42"/>
      <c r="DI148" s="203"/>
      <c r="DJ148" s="203"/>
      <c r="DK148" s="42"/>
      <c r="DL148" s="203"/>
      <c r="DM148" s="203"/>
      <c r="DN148" s="42"/>
      <c r="DO148" s="203"/>
      <c r="DP148" s="203"/>
      <c r="DQ148" s="42"/>
      <c r="DR148" s="203"/>
      <c r="DS148" s="203"/>
      <c r="DT148" s="42"/>
      <c r="DU148" s="203"/>
      <c r="DV148" s="203"/>
      <c r="DW148" s="42"/>
      <c r="DX148" s="203">
        <v>153.26400000000001</v>
      </c>
      <c r="DY148" s="203"/>
      <c r="DZ148" s="42"/>
      <c r="EA148" s="203"/>
      <c r="EB148" s="203"/>
      <c r="EC148" s="42"/>
      <c r="ED148" s="203"/>
      <c r="EE148" s="203"/>
      <c r="EF148" s="42"/>
      <c r="EG148" s="203">
        <v>166</v>
      </c>
      <c r="EH148" s="203">
        <v>166</v>
      </c>
      <c r="EI148" s="42">
        <f t="shared" si="1696"/>
        <v>100</v>
      </c>
      <c r="EJ148" s="203">
        <v>328</v>
      </c>
      <c r="EK148" s="203">
        <v>328</v>
      </c>
      <c r="EL148" s="42">
        <f t="shared" si="1698"/>
        <v>100</v>
      </c>
      <c r="EM148" s="203"/>
      <c r="EN148" s="203"/>
      <c r="EO148" s="42"/>
      <c r="EP148" s="203"/>
      <c r="EQ148" s="203"/>
      <c r="ER148" s="42"/>
      <c r="ES148" s="203"/>
      <c r="ET148" s="203"/>
      <c r="EU148" s="42"/>
      <c r="EV148" s="203"/>
      <c r="EW148" s="203"/>
      <c r="EX148" s="42"/>
      <c r="EY148" s="203"/>
      <c r="EZ148" s="203"/>
      <c r="FA148" s="42"/>
      <c r="FB148" s="203"/>
      <c r="FC148" s="203"/>
      <c r="FD148" s="42"/>
      <c r="FE148" s="203"/>
      <c r="FF148" s="203"/>
      <c r="FG148" s="42"/>
      <c r="FH148" s="203"/>
      <c r="FI148" s="203"/>
      <c r="FJ148" s="42"/>
      <c r="FK148" s="203"/>
      <c r="FL148" s="203"/>
      <c r="FM148" s="42"/>
      <c r="FN148" s="203"/>
      <c r="FO148" s="203"/>
      <c r="FP148" s="42"/>
      <c r="FQ148" s="203"/>
      <c r="FR148" s="203"/>
      <c r="FS148" s="42"/>
      <c r="FT148" s="203"/>
      <c r="FU148" s="203"/>
      <c r="FV148" s="42"/>
      <c r="FW148" s="203">
        <v>158.6</v>
      </c>
      <c r="FX148" s="203"/>
      <c r="FY148" s="42"/>
      <c r="FZ148" s="203"/>
      <c r="GA148" s="203"/>
      <c r="GB148" s="42"/>
      <c r="GC148" s="203"/>
      <c r="GD148" s="203"/>
      <c r="GE148" s="42"/>
      <c r="GF148" s="203">
        <v>3525.7510000000002</v>
      </c>
      <c r="GG148" s="203">
        <v>3525.7510000000002</v>
      </c>
      <c r="GH148" s="42">
        <f t="shared" si="1710"/>
        <v>100</v>
      </c>
      <c r="GI148" s="203"/>
      <c r="GJ148" s="203"/>
      <c r="GK148" s="42"/>
      <c r="GL148" s="203"/>
      <c r="GM148" s="203"/>
      <c r="GN148" s="42"/>
    </row>
    <row r="149" spans="1:196" ht="15.75" x14ac:dyDescent="0.25">
      <c r="A149" s="25" t="s">
        <v>354</v>
      </c>
      <c r="B149" s="50">
        <f t="shared" si="1593"/>
        <v>5750</v>
      </c>
      <c r="C149" s="50">
        <f t="shared" si="1594"/>
        <v>224.99677</v>
      </c>
      <c r="D149" s="46">
        <f t="shared" si="34"/>
        <v>3.9129873043478258</v>
      </c>
      <c r="E149" s="50"/>
      <c r="F149" s="50"/>
      <c r="G149" s="50"/>
      <c r="H149" s="144"/>
      <c r="I149" s="144"/>
      <c r="J149" s="144"/>
      <c r="K149" s="144"/>
      <c r="L149" s="144"/>
      <c r="M149" s="144"/>
      <c r="N149" s="144"/>
      <c r="O149" s="144"/>
      <c r="P149" s="42"/>
      <c r="Q149" s="141"/>
      <c r="R149" s="141"/>
      <c r="S149" s="42"/>
      <c r="T149" s="141"/>
      <c r="U149" s="141"/>
      <c r="V149" s="42"/>
      <c r="W149" s="141"/>
      <c r="X149" s="141"/>
      <c r="Y149" s="42"/>
      <c r="Z149" s="144"/>
      <c r="AA149" s="144"/>
      <c r="AB149" s="144"/>
      <c r="AC149" s="144"/>
      <c r="AD149" s="144"/>
      <c r="AE149" s="144"/>
      <c r="AF149" s="144"/>
      <c r="AG149" s="144"/>
      <c r="AH149" s="144"/>
      <c r="AI149" s="141"/>
      <c r="AJ149" s="141"/>
      <c r="AK149" s="42"/>
      <c r="AL149" s="141"/>
      <c r="AM149" s="141"/>
      <c r="AN149" s="42"/>
      <c r="AO149" s="141"/>
      <c r="AP149" s="141"/>
      <c r="AQ149" s="42"/>
      <c r="AR149" s="141"/>
      <c r="AS149" s="141"/>
      <c r="AT149" s="42"/>
      <c r="AU149" s="141"/>
      <c r="AV149" s="141"/>
      <c r="AW149" s="42"/>
      <c r="AX149" s="141"/>
      <c r="AY149" s="141"/>
      <c r="AZ149" s="203"/>
      <c r="BA149" s="141"/>
      <c r="BB149" s="141"/>
      <c r="BC149" s="42"/>
      <c r="BD149" s="141"/>
      <c r="BE149" s="141"/>
      <c r="BF149" s="42"/>
      <c r="BG149" s="141"/>
      <c r="BH149" s="141"/>
      <c r="BI149" s="42"/>
      <c r="BJ149" s="141"/>
      <c r="BK149" s="141"/>
      <c r="BL149" s="42"/>
      <c r="BM149" s="141"/>
      <c r="BN149" s="141"/>
      <c r="BO149" s="42"/>
      <c r="BP149" s="141"/>
      <c r="BQ149" s="141"/>
      <c r="BR149" s="42"/>
      <c r="BS149" s="141"/>
      <c r="BT149" s="141"/>
      <c r="BU149" s="42"/>
      <c r="BV149" s="141"/>
      <c r="BW149" s="141"/>
      <c r="BX149" s="42"/>
      <c r="BY149" s="141"/>
      <c r="BZ149" s="141"/>
      <c r="CA149" s="42"/>
      <c r="CB149" s="203">
        <v>750</v>
      </c>
      <c r="CC149" s="203">
        <v>224.99677</v>
      </c>
      <c r="CD149" s="42">
        <f t="shared" si="1676"/>
        <v>29.99956933333333</v>
      </c>
      <c r="CE149" s="203"/>
      <c r="CF149" s="141"/>
      <c r="CG149" s="42"/>
      <c r="CH149" s="203"/>
      <c r="CI149" s="141"/>
      <c r="CJ149" s="42"/>
      <c r="CK149" s="203"/>
      <c r="CL149" s="141"/>
      <c r="CM149" s="42"/>
      <c r="CN149" s="203"/>
      <c r="CO149" s="141"/>
      <c r="CP149" s="42"/>
      <c r="CQ149" s="203"/>
      <c r="CR149" s="141"/>
      <c r="CS149" s="42"/>
      <c r="CT149" s="203"/>
      <c r="CU149" s="203"/>
      <c r="CV149" s="42"/>
      <c r="CW149" s="141"/>
      <c r="CX149" s="141"/>
      <c r="CY149" s="203"/>
      <c r="CZ149" s="203"/>
      <c r="DA149" s="141"/>
      <c r="DB149" s="42"/>
      <c r="DC149" s="203"/>
      <c r="DD149" s="203"/>
      <c r="DE149" s="42"/>
      <c r="DF149" s="203"/>
      <c r="DG149" s="141"/>
      <c r="DH149" s="42"/>
      <c r="DI149" s="203"/>
      <c r="DJ149" s="203"/>
      <c r="DK149" s="42"/>
      <c r="DL149" s="141"/>
      <c r="DM149" s="141"/>
      <c r="DN149" s="42"/>
      <c r="DO149" s="203"/>
      <c r="DP149" s="203"/>
      <c r="DQ149" s="42"/>
      <c r="DR149" s="203"/>
      <c r="DS149" s="203"/>
      <c r="DT149" s="42"/>
      <c r="DU149" s="203"/>
      <c r="DV149" s="203"/>
      <c r="DW149" s="42"/>
      <c r="DX149" s="203"/>
      <c r="DY149" s="203"/>
      <c r="DZ149" s="42"/>
      <c r="EA149" s="203"/>
      <c r="EB149" s="203"/>
      <c r="EC149" s="42"/>
      <c r="ED149" s="203"/>
      <c r="EE149" s="203"/>
      <c r="EF149" s="42"/>
      <c r="EG149" s="203"/>
      <c r="EH149" s="203"/>
      <c r="EI149" s="42"/>
      <c r="EJ149" s="203"/>
      <c r="EK149" s="203"/>
      <c r="EL149" s="42"/>
      <c r="EM149" s="203"/>
      <c r="EN149" s="203"/>
      <c r="EO149" s="42"/>
      <c r="EP149" s="203"/>
      <c r="EQ149" s="203"/>
      <c r="ER149" s="42"/>
      <c r="ES149" s="203"/>
      <c r="ET149" s="203"/>
      <c r="EU149" s="42"/>
      <c r="EV149" s="203"/>
      <c r="EW149" s="203"/>
      <c r="EX149" s="42"/>
      <c r="EY149" s="203"/>
      <c r="EZ149" s="203"/>
      <c r="FA149" s="42"/>
      <c r="FB149" s="203"/>
      <c r="FC149" s="141"/>
      <c r="FD149" s="42"/>
      <c r="FE149" s="203"/>
      <c r="FF149" s="203"/>
      <c r="FG149" s="42"/>
      <c r="FH149" s="203"/>
      <c r="FI149" s="203"/>
      <c r="FJ149" s="42"/>
      <c r="FK149" s="203"/>
      <c r="FL149" s="203"/>
      <c r="FM149" s="42"/>
      <c r="FN149" s="203">
        <v>5000</v>
      </c>
      <c r="FO149" s="203"/>
      <c r="FP149" s="42">
        <f t="shared" si="1708"/>
        <v>0</v>
      </c>
      <c r="FQ149" s="203"/>
      <c r="FR149" s="203"/>
      <c r="FS149" s="42"/>
      <c r="FT149" s="203"/>
      <c r="FU149" s="203"/>
      <c r="FV149" s="42"/>
      <c r="FW149" s="203"/>
      <c r="FX149" s="203"/>
      <c r="FY149" s="42"/>
      <c r="FZ149" s="203"/>
      <c r="GA149" s="203"/>
      <c r="GB149" s="42"/>
      <c r="GC149" s="203"/>
      <c r="GD149" s="203"/>
      <c r="GE149" s="42"/>
      <c r="GF149" s="203"/>
      <c r="GG149" s="203"/>
      <c r="GH149" s="42"/>
      <c r="GI149" s="203"/>
      <c r="GJ149" s="203"/>
      <c r="GK149" s="42"/>
      <c r="GL149" s="203"/>
      <c r="GM149" s="203"/>
      <c r="GN149" s="42"/>
    </row>
    <row r="150" spans="1:196" s="52" customFormat="1" ht="31.5" x14ac:dyDescent="0.25">
      <c r="A150" s="195" t="s">
        <v>356</v>
      </c>
      <c r="B150" s="134">
        <f t="shared" si="1593"/>
        <v>30366.427999999996</v>
      </c>
      <c r="C150" s="134">
        <f t="shared" si="1594"/>
        <v>15264.1852</v>
      </c>
      <c r="D150" s="49">
        <f t="shared" ref="D150" si="1711">C150/B150*100</f>
        <v>50.266647101200057</v>
      </c>
      <c r="E150" s="49">
        <f t="shared" ref="E150:AD150" si="1712">E151+E152</f>
        <v>0</v>
      </c>
      <c r="F150" s="49">
        <f t="shared" ref="F150" si="1713">F151+F152</f>
        <v>0</v>
      </c>
      <c r="G150" s="49">
        <f t="shared" si="1712"/>
        <v>0</v>
      </c>
      <c r="H150" s="49">
        <f t="shared" si="1712"/>
        <v>0</v>
      </c>
      <c r="I150" s="49">
        <f t="shared" si="1712"/>
        <v>0</v>
      </c>
      <c r="J150" s="134"/>
      <c r="K150" s="49">
        <f t="shared" si="1712"/>
        <v>559.1</v>
      </c>
      <c r="L150" s="49">
        <f t="shared" ref="L150" si="1714">L151+L152</f>
        <v>559.1</v>
      </c>
      <c r="M150" s="48">
        <f t="shared" si="216"/>
        <v>100</v>
      </c>
      <c r="N150" s="49">
        <f t="shared" si="1712"/>
        <v>1492</v>
      </c>
      <c r="O150" s="49">
        <f t="shared" si="1712"/>
        <v>1184.3610800000001</v>
      </c>
      <c r="P150" s="48">
        <f t="shared" si="953"/>
        <v>79.380769436997326</v>
      </c>
      <c r="Q150" s="49">
        <f t="shared" ref="Q150:R150" si="1715">Q151+Q152</f>
        <v>4794</v>
      </c>
      <c r="R150" s="49">
        <f t="shared" si="1715"/>
        <v>4231.8814000000002</v>
      </c>
      <c r="S150" s="48">
        <f t="shared" ref="S150:S151" si="1716">R150/Q150*100</f>
        <v>88.274539007092201</v>
      </c>
      <c r="T150" s="49">
        <f t="shared" ref="T150" si="1717">T151+T152</f>
        <v>1033</v>
      </c>
      <c r="U150" s="49">
        <f t="shared" ref="U150" si="1718">U151+U152</f>
        <v>851.32889</v>
      </c>
      <c r="V150" s="48">
        <f t="shared" ref="V150:V151" si="1719">U150/T150*100</f>
        <v>82.413251694094868</v>
      </c>
      <c r="W150" s="49">
        <f t="shared" ref="W150" si="1720">W151+W152</f>
        <v>0</v>
      </c>
      <c r="X150" s="49">
        <f t="shared" ref="X150" si="1721">X151+X152</f>
        <v>0</v>
      </c>
      <c r="Y150" s="48"/>
      <c r="Z150" s="49">
        <f t="shared" si="1712"/>
        <v>0</v>
      </c>
      <c r="AA150" s="49">
        <f t="shared" ref="AA150" si="1722">AA151+AA152</f>
        <v>0</v>
      </c>
      <c r="AB150" s="49">
        <f t="shared" si="1712"/>
        <v>0</v>
      </c>
      <c r="AC150" s="49">
        <f t="shared" si="1712"/>
        <v>0</v>
      </c>
      <c r="AD150" s="49">
        <f t="shared" si="1712"/>
        <v>0</v>
      </c>
      <c r="AE150" s="49">
        <f t="shared" ref="AE150:AG150" si="1723">AE151+AE152</f>
        <v>0</v>
      </c>
      <c r="AF150" s="49">
        <f t="shared" si="1723"/>
        <v>0</v>
      </c>
      <c r="AG150" s="49">
        <f t="shared" si="1723"/>
        <v>0</v>
      </c>
      <c r="AH150" s="48"/>
      <c r="AI150" s="49">
        <f t="shared" ref="AI150" si="1724">AI151+AI152</f>
        <v>1100</v>
      </c>
      <c r="AJ150" s="49">
        <f>AJ151+AJ152</f>
        <v>1100</v>
      </c>
      <c r="AK150" s="48">
        <f t="shared" ref="AK150" si="1725">AJ150/AI150*100</f>
        <v>100</v>
      </c>
      <c r="AL150" s="49">
        <f t="shared" ref="AL150:AM150" si="1726">AL151+AL152</f>
        <v>0</v>
      </c>
      <c r="AM150" s="49">
        <f t="shared" si="1726"/>
        <v>0</v>
      </c>
      <c r="AN150" s="48"/>
      <c r="AO150" s="49">
        <f t="shared" ref="AO150:AP150" si="1727">AO151+AO152</f>
        <v>0</v>
      </c>
      <c r="AP150" s="49">
        <f t="shared" si="1727"/>
        <v>0</v>
      </c>
      <c r="AQ150" s="48"/>
      <c r="AR150" s="49">
        <f t="shared" ref="AR150:AS150" si="1728">AR151+AR152</f>
        <v>0</v>
      </c>
      <c r="AS150" s="49">
        <f t="shared" si="1728"/>
        <v>0</v>
      </c>
      <c r="AT150" s="48"/>
      <c r="AU150" s="49">
        <f t="shared" ref="AU150" si="1729">AU151+AU152</f>
        <v>0</v>
      </c>
      <c r="AV150" s="49">
        <f>AV151+AV152</f>
        <v>0</v>
      </c>
      <c r="AW150" s="48"/>
      <c r="AX150" s="49">
        <f t="shared" ref="AX150" si="1730">AX151+AX152</f>
        <v>100</v>
      </c>
      <c r="AY150" s="49">
        <f>AY151+AY152</f>
        <v>100</v>
      </c>
      <c r="AZ150" s="293">
        <f t="shared" si="1672"/>
        <v>100</v>
      </c>
      <c r="BA150" s="49"/>
      <c r="BB150" s="49"/>
      <c r="BC150" s="48"/>
      <c r="BD150" s="49"/>
      <c r="BE150" s="49"/>
      <c r="BF150" s="48"/>
      <c r="BG150" s="49"/>
      <c r="BH150" s="49"/>
      <c r="BI150" s="48"/>
      <c r="BJ150" s="49">
        <f t="shared" ref="BJ150" si="1731">BJ151+BJ152</f>
        <v>4981.5</v>
      </c>
      <c r="BK150" s="49">
        <f>BK151+BK152</f>
        <v>3321</v>
      </c>
      <c r="BL150" s="48">
        <f t="shared" ref="BL150" si="1732">BK150/BJ150*100</f>
        <v>66.666666666666657</v>
      </c>
      <c r="BM150" s="49"/>
      <c r="BN150" s="49"/>
      <c r="BO150" s="48"/>
      <c r="BP150" s="49"/>
      <c r="BQ150" s="49"/>
      <c r="BR150" s="48"/>
      <c r="BS150" s="49"/>
      <c r="BT150" s="49"/>
      <c r="BU150" s="48"/>
      <c r="BV150" s="49"/>
      <c r="BW150" s="49"/>
      <c r="BX150" s="48"/>
      <c r="BY150" s="49"/>
      <c r="BZ150" s="49"/>
      <c r="CA150" s="48"/>
      <c r="CB150" s="49">
        <f t="shared" ref="CB150" si="1733">CB151+CB152</f>
        <v>5038.5</v>
      </c>
      <c r="CC150" s="49">
        <f>CC151+CC152</f>
        <v>2190.4718400000002</v>
      </c>
      <c r="CD150" s="48">
        <f t="shared" ref="CD150" si="1734">CC150/CB150*100</f>
        <v>43.474681750520993</v>
      </c>
      <c r="CE150" s="49">
        <f t="shared" ref="CE150" si="1735">CE151+CE152</f>
        <v>0</v>
      </c>
      <c r="CF150" s="49">
        <f>CF151+CF152</f>
        <v>0</v>
      </c>
      <c r="CG150" s="48"/>
      <c r="CH150" s="49">
        <f t="shared" ref="CH150" si="1736">CH151+CH152</f>
        <v>0</v>
      </c>
      <c r="CI150" s="49">
        <f>CI151+CI152</f>
        <v>0</v>
      </c>
      <c r="CJ150" s="48"/>
      <c r="CK150" s="49">
        <f t="shared" ref="CK150" si="1737">CK151+CK152</f>
        <v>0</v>
      </c>
      <c r="CL150" s="49">
        <f>CL151+CL152</f>
        <v>0</v>
      </c>
      <c r="CM150" s="48"/>
      <c r="CN150" s="49">
        <f t="shared" ref="CN150" si="1738">CN151+CN152</f>
        <v>0</v>
      </c>
      <c r="CO150" s="49">
        <f>CO151+CO152</f>
        <v>0</v>
      </c>
      <c r="CP150" s="48"/>
      <c r="CQ150" s="49">
        <f t="shared" ref="CQ150" si="1739">CQ151+CQ152</f>
        <v>0</v>
      </c>
      <c r="CR150" s="49">
        <f>CR151+CR152</f>
        <v>0</v>
      </c>
      <c r="CS150" s="48"/>
      <c r="CT150" s="49">
        <f t="shared" ref="CT150" si="1740">CT151+CT152</f>
        <v>0</v>
      </c>
      <c r="CU150" s="49">
        <f>CU151+CU152</f>
        <v>0</v>
      </c>
      <c r="CV150" s="48"/>
      <c r="CW150" s="49">
        <f t="shared" ref="CW150" si="1741">CW151+CW152</f>
        <v>0</v>
      </c>
      <c r="CX150" s="49">
        <f>CX151+CX152</f>
        <v>0</v>
      </c>
      <c r="CY150" s="293"/>
      <c r="CZ150" s="49">
        <f t="shared" ref="CZ150" si="1742">CZ151+CZ152</f>
        <v>0</v>
      </c>
      <c r="DA150" s="49">
        <f>DA151+DA152</f>
        <v>0</v>
      </c>
      <c r="DB150" s="48"/>
      <c r="DC150" s="49">
        <f t="shared" ref="DC150" si="1743">DC151+DC152</f>
        <v>0</v>
      </c>
      <c r="DD150" s="49">
        <f>DD151+DD152</f>
        <v>0</v>
      </c>
      <c r="DE150" s="48"/>
      <c r="DF150" s="49">
        <f t="shared" ref="DF150" si="1744">DF151+DF152</f>
        <v>0</v>
      </c>
      <c r="DG150" s="49">
        <f>DG151+DG152</f>
        <v>0</v>
      </c>
      <c r="DH150" s="48"/>
      <c r="DI150" s="49">
        <f t="shared" ref="DI150" si="1745">DI151+DI152</f>
        <v>0</v>
      </c>
      <c r="DJ150" s="49">
        <f>DJ151+DJ152</f>
        <v>0</v>
      </c>
      <c r="DK150" s="48"/>
      <c r="DL150" s="49">
        <f t="shared" ref="DL150" si="1746">DL151+DL152</f>
        <v>0</v>
      </c>
      <c r="DM150" s="49">
        <f>DM151+DM152</f>
        <v>0</v>
      </c>
      <c r="DN150" s="48"/>
      <c r="DO150" s="49">
        <f t="shared" ref="DO150" si="1747">DO151+DO152</f>
        <v>0</v>
      </c>
      <c r="DP150" s="49">
        <f>DP151+DP152</f>
        <v>0</v>
      </c>
      <c r="DQ150" s="48"/>
      <c r="DR150" s="49">
        <f t="shared" ref="DR150" si="1748">DR151+DR152</f>
        <v>0</v>
      </c>
      <c r="DS150" s="49">
        <f>DS151+DS152</f>
        <v>0</v>
      </c>
      <c r="DT150" s="48"/>
      <c r="DU150" s="49">
        <f t="shared" ref="DU150" si="1749">DU151+DU152</f>
        <v>0</v>
      </c>
      <c r="DV150" s="49">
        <f>DV151+DV152</f>
        <v>0</v>
      </c>
      <c r="DW150" s="48"/>
      <c r="DX150" s="49">
        <f t="shared" ref="DX150" si="1750">DX151+DX152</f>
        <v>759.72799999999995</v>
      </c>
      <c r="DY150" s="49">
        <f>DY151+DY152</f>
        <v>0</v>
      </c>
      <c r="DZ150" s="48"/>
      <c r="EA150" s="49">
        <f t="shared" ref="EA150" si="1751">EA151+EA152</f>
        <v>0</v>
      </c>
      <c r="EB150" s="49">
        <f>EB151+EB152</f>
        <v>0</v>
      </c>
      <c r="EC150" s="48"/>
      <c r="ED150" s="49">
        <f t="shared" ref="ED150" si="1752">ED151+ED152</f>
        <v>0</v>
      </c>
      <c r="EE150" s="49">
        <f>EE151+EE152</f>
        <v>0</v>
      </c>
      <c r="EF150" s="48"/>
      <c r="EG150" s="49">
        <f t="shared" ref="EG150" si="1753">EG151+EG152</f>
        <v>250</v>
      </c>
      <c r="EH150" s="49">
        <f>EH151+EH152</f>
        <v>250</v>
      </c>
      <c r="EI150" s="48">
        <f t="shared" si="1696"/>
        <v>100</v>
      </c>
      <c r="EJ150" s="49">
        <f t="shared" ref="EJ150" si="1754">EJ151+EJ152</f>
        <v>100</v>
      </c>
      <c r="EK150" s="49">
        <f>EK151+EK152</f>
        <v>100</v>
      </c>
      <c r="EL150" s="48">
        <f t="shared" ref="EL150" si="1755">EK150/EJ150*100</f>
        <v>100</v>
      </c>
      <c r="EM150" s="49">
        <f t="shared" ref="EM150" si="1756">EM151+EM152</f>
        <v>0</v>
      </c>
      <c r="EN150" s="49">
        <f>EN151+EN152</f>
        <v>0</v>
      </c>
      <c r="EO150" s="48"/>
      <c r="EP150" s="49">
        <f t="shared" ref="EP150" si="1757">EP151+EP152</f>
        <v>0</v>
      </c>
      <c r="EQ150" s="49">
        <f>EQ151+EQ152</f>
        <v>0</v>
      </c>
      <c r="ER150" s="48"/>
      <c r="ES150" s="49">
        <f t="shared" ref="ES150" si="1758">ES151+ES152</f>
        <v>0</v>
      </c>
      <c r="ET150" s="49">
        <f>ET151+ET152</f>
        <v>0</v>
      </c>
      <c r="EU150" s="48"/>
      <c r="EV150" s="49">
        <f t="shared" ref="EV150" si="1759">EV151+EV152</f>
        <v>0</v>
      </c>
      <c r="EW150" s="49">
        <f>EW151+EW152</f>
        <v>0</v>
      </c>
      <c r="EX150" s="48"/>
      <c r="EY150" s="49">
        <f t="shared" ref="EY150" si="1760">EY151+EY152</f>
        <v>0</v>
      </c>
      <c r="EZ150" s="49">
        <f>EZ151+EZ152</f>
        <v>0</v>
      </c>
      <c r="FA150" s="48"/>
      <c r="FB150" s="49">
        <f t="shared" ref="FB150" si="1761">FB151+FB152</f>
        <v>0</v>
      </c>
      <c r="FC150" s="49">
        <f>FC151+FC152</f>
        <v>0</v>
      </c>
      <c r="FD150" s="48"/>
      <c r="FE150" s="49">
        <f t="shared" ref="FE150" si="1762">FE151+FE152</f>
        <v>0</v>
      </c>
      <c r="FF150" s="49">
        <f>FF151+FF152</f>
        <v>0</v>
      </c>
      <c r="FG150" s="48"/>
      <c r="FH150" s="49">
        <f t="shared" ref="FH150" si="1763">FH151+FH152</f>
        <v>0</v>
      </c>
      <c r="FI150" s="49">
        <f>FI151+FI152</f>
        <v>0</v>
      </c>
      <c r="FJ150" s="48"/>
      <c r="FK150" s="49"/>
      <c r="FL150" s="49"/>
      <c r="FM150" s="48"/>
      <c r="FN150" s="49">
        <f t="shared" ref="FN150" si="1764">FN151+FN152</f>
        <v>10000</v>
      </c>
      <c r="FO150" s="49">
        <f>FO151+FO152</f>
        <v>1376.0419899999999</v>
      </c>
      <c r="FP150" s="48">
        <f t="shared" ref="FP150" si="1765">FO150/FN150*100</f>
        <v>13.760419899999999</v>
      </c>
      <c r="FQ150" s="49"/>
      <c r="FR150" s="49"/>
      <c r="FS150" s="48"/>
      <c r="FT150" s="49"/>
      <c r="FU150" s="49"/>
      <c r="FV150" s="48"/>
      <c r="FW150" s="49">
        <f t="shared" ref="FW150" si="1766">FW151+FW152</f>
        <v>158.6</v>
      </c>
      <c r="FX150" s="49">
        <f>FX151+FX152</f>
        <v>0</v>
      </c>
      <c r="FY150" s="48"/>
      <c r="FZ150" s="49"/>
      <c r="GA150" s="49"/>
      <c r="GB150" s="48"/>
      <c r="GC150" s="49"/>
      <c r="GD150" s="49"/>
      <c r="GE150" s="48"/>
      <c r="GF150" s="49"/>
      <c r="GG150" s="49"/>
      <c r="GH150" s="48"/>
      <c r="GI150" s="49"/>
      <c r="GJ150" s="49"/>
      <c r="GK150" s="48"/>
      <c r="GL150" s="49"/>
      <c r="GM150" s="49"/>
      <c r="GN150" s="48"/>
    </row>
    <row r="151" spans="1:196" ht="31.5" x14ac:dyDescent="0.25">
      <c r="A151" s="25" t="s">
        <v>280</v>
      </c>
      <c r="B151" s="50">
        <f t="shared" si="1593"/>
        <v>19511.427999999996</v>
      </c>
      <c r="C151" s="50">
        <f t="shared" si="1594"/>
        <v>13631.647349999999</v>
      </c>
      <c r="D151" s="46">
        <f t="shared" si="34"/>
        <v>69.864939408842858</v>
      </c>
      <c r="E151" s="46"/>
      <c r="F151" s="46"/>
      <c r="G151" s="46"/>
      <c r="H151" s="46"/>
      <c r="I151" s="46"/>
      <c r="J151" s="50"/>
      <c r="K151" s="46">
        <v>559.1</v>
      </c>
      <c r="L151" s="46">
        <v>559.1</v>
      </c>
      <c r="M151" s="42">
        <f t="shared" si="216"/>
        <v>100</v>
      </c>
      <c r="N151" s="46">
        <v>1492</v>
      </c>
      <c r="O151" s="46">
        <v>1184.3610800000001</v>
      </c>
      <c r="P151" s="42">
        <f t="shared" si="953"/>
        <v>79.380769436997326</v>
      </c>
      <c r="Q151" s="204">
        <v>4794</v>
      </c>
      <c r="R151" s="204">
        <v>4231.8814000000002</v>
      </c>
      <c r="S151" s="42">
        <f t="shared" si="1716"/>
        <v>88.274539007092201</v>
      </c>
      <c r="T151" s="203">
        <v>1033</v>
      </c>
      <c r="U151" s="203">
        <v>851.32889</v>
      </c>
      <c r="V151" s="42">
        <f t="shared" si="1719"/>
        <v>82.413251694094868</v>
      </c>
      <c r="W151" s="203"/>
      <c r="X151" s="203"/>
      <c r="Y151" s="42"/>
      <c r="Z151" s="46"/>
      <c r="AA151" s="46"/>
      <c r="AB151" s="42"/>
      <c r="AC151" s="46"/>
      <c r="AD151" s="46"/>
      <c r="AE151" s="42"/>
      <c r="AF151" s="46"/>
      <c r="AG151" s="46"/>
      <c r="AH151" s="42"/>
      <c r="AI151" s="203">
        <v>1100</v>
      </c>
      <c r="AJ151" s="203">
        <v>1100</v>
      </c>
      <c r="AK151" s="42">
        <f>AJ151/AI151*100</f>
        <v>100</v>
      </c>
      <c r="AL151" s="203"/>
      <c r="AM151" s="203"/>
      <c r="AN151" s="42"/>
      <c r="AO151" s="203"/>
      <c r="AP151" s="203"/>
      <c r="AQ151" s="42"/>
      <c r="AR151" s="203"/>
      <c r="AS151" s="295"/>
      <c r="AT151" s="42"/>
      <c r="AU151" s="203"/>
      <c r="AV151" s="203"/>
      <c r="AW151" s="42"/>
      <c r="AX151" s="203">
        <v>100</v>
      </c>
      <c r="AY151" s="203">
        <v>100</v>
      </c>
      <c r="AZ151" s="203">
        <f t="shared" si="1672"/>
        <v>100</v>
      </c>
      <c r="BA151" s="203"/>
      <c r="BB151" s="203"/>
      <c r="BC151" s="42"/>
      <c r="BD151" s="203"/>
      <c r="BE151" s="203"/>
      <c r="BF151" s="42"/>
      <c r="BG151" s="203"/>
      <c r="BH151" s="203"/>
      <c r="BI151" s="42"/>
      <c r="BJ151" s="203">
        <v>4981.5</v>
      </c>
      <c r="BK151" s="203">
        <v>3321</v>
      </c>
      <c r="BL151" s="42">
        <f>BK151/BJ151*100</f>
        <v>66.666666666666657</v>
      </c>
      <c r="BM151" s="203"/>
      <c r="BN151" s="203"/>
      <c r="BO151" s="42"/>
      <c r="BP151" s="203"/>
      <c r="BQ151" s="203"/>
      <c r="BR151" s="42"/>
      <c r="BS151" s="203"/>
      <c r="BT151" s="203"/>
      <c r="BU151" s="42"/>
      <c r="BV151" s="203"/>
      <c r="BW151" s="203"/>
      <c r="BX151" s="42"/>
      <c r="BY151" s="203"/>
      <c r="BZ151" s="203"/>
      <c r="CA151" s="42"/>
      <c r="CB151" s="203">
        <v>4183.5</v>
      </c>
      <c r="CC151" s="203">
        <v>1933.9759799999999</v>
      </c>
      <c r="CD151" s="42">
        <f>CC151/CB151*100</f>
        <v>46.228659734671922</v>
      </c>
      <c r="CE151" s="203"/>
      <c r="CF151" s="203"/>
      <c r="CG151" s="42"/>
      <c r="CH151" s="203"/>
      <c r="CI151" s="203"/>
      <c r="CJ151" s="42"/>
      <c r="CK151" s="203"/>
      <c r="CL151" s="203"/>
      <c r="CM151" s="42"/>
      <c r="CN151" s="203"/>
      <c r="CO151" s="203"/>
      <c r="CP151" s="42"/>
      <c r="CQ151" s="203"/>
      <c r="CR151" s="203"/>
      <c r="CS151" s="42"/>
      <c r="CT151" s="203"/>
      <c r="CU151" s="203"/>
      <c r="CV151" s="42"/>
      <c r="CW151" s="203"/>
      <c r="CX151" s="203"/>
      <c r="CY151" s="203"/>
      <c r="CZ151" s="203"/>
      <c r="DA151" s="203"/>
      <c r="DB151" s="42"/>
      <c r="DC151" s="203"/>
      <c r="DD151" s="203"/>
      <c r="DE151" s="42"/>
      <c r="DF151" s="203"/>
      <c r="DG151" s="203"/>
      <c r="DH151" s="42"/>
      <c r="DI151" s="203"/>
      <c r="DJ151" s="203"/>
      <c r="DK151" s="42"/>
      <c r="DL151" s="203"/>
      <c r="DM151" s="203"/>
      <c r="DN151" s="42"/>
      <c r="DO151" s="203"/>
      <c r="DP151" s="203"/>
      <c r="DQ151" s="42"/>
      <c r="DR151" s="203"/>
      <c r="DS151" s="203"/>
      <c r="DT151" s="42"/>
      <c r="DU151" s="203"/>
      <c r="DV151" s="203"/>
      <c r="DW151" s="42"/>
      <c r="DX151" s="203">
        <v>759.72799999999995</v>
      </c>
      <c r="DY151" s="203"/>
      <c r="DZ151" s="42"/>
      <c r="EA151" s="203"/>
      <c r="EB151" s="203"/>
      <c r="EC151" s="42"/>
      <c r="ED151" s="203"/>
      <c r="EE151" s="203"/>
      <c r="EF151" s="42"/>
      <c r="EG151" s="203">
        <v>250</v>
      </c>
      <c r="EH151" s="203">
        <v>250</v>
      </c>
      <c r="EI151" s="42">
        <f>EH151/EG151*100</f>
        <v>100</v>
      </c>
      <c r="EJ151" s="203">
        <v>100</v>
      </c>
      <c r="EK151" s="203">
        <v>100</v>
      </c>
      <c r="EL151" s="42">
        <f>EK151/EJ151*100</f>
        <v>100</v>
      </c>
      <c r="EM151" s="203"/>
      <c r="EN151" s="203"/>
      <c r="EO151" s="42"/>
      <c r="EP151" s="203"/>
      <c r="EQ151" s="203"/>
      <c r="ER151" s="42"/>
      <c r="ES151" s="203"/>
      <c r="ET151" s="203"/>
      <c r="EU151" s="42"/>
      <c r="EV151" s="203"/>
      <c r="EW151" s="203"/>
      <c r="EX151" s="42"/>
      <c r="EY151" s="203"/>
      <c r="EZ151" s="203"/>
      <c r="FA151" s="42"/>
      <c r="FB151" s="203"/>
      <c r="FC151" s="203"/>
      <c r="FD151" s="42"/>
      <c r="FE151" s="203"/>
      <c r="FF151" s="203"/>
      <c r="FG151" s="42"/>
      <c r="FH151" s="203"/>
      <c r="FI151" s="203"/>
      <c r="FJ151" s="42"/>
      <c r="FK151" s="203"/>
      <c r="FL151" s="203"/>
      <c r="FM151" s="42"/>
      <c r="FN151" s="203"/>
      <c r="FO151" s="203"/>
      <c r="FP151" s="42"/>
      <c r="FQ151" s="203"/>
      <c r="FR151" s="203"/>
      <c r="FS151" s="42"/>
      <c r="FT151" s="203"/>
      <c r="FU151" s="203"/>
      <c r="FV151" s="42"/>
      <c r="FW151" s="203">
        <v>158.6</v>
      </c>
      <c r="FX151" s="203"/>
      <c r="FY151" s="42"/>
      <c r="FZ151" s="203"/>
      <c r="GA151" s="203"/>
      <c r="GB151" s="42"/>
      <c r="GC151" s="203"/>
      <c r="GD151" s="203"/>
      <c r="GE151" s="42"/>
      <c r="GF151" s="203"/>
      <c r="GG151" s="203"/>
      <c r="GH151" s="42"/>
      <c r="GI151" s="203"/>
      <c r="GJ151" s="203"/>
      <c r="GK151" s="42"/>
      <c r="GL151" s="203"/>
      <c r="GM151" s="203"/>
      <c r="GN151" s="42"/>
    </row>
    <row r="152" spans="1:196" ht="15.75" x14ac:dyDescent="0.25">
      <c r="A152" s="25" t="s">
        <v>353</v>
      </c>
      <c r="B152" s="50">
        <f t="shared" si="1593"/>
        <v>10855</v>
      </c>
      <c r="C152" s="50">
        <f t="shared" si="1594"/>
        <v>1632.5378499999999</v>
      </c>
      <c r="D152" s="46"/>
      <c r="E152" s="50"/>
      <c r="F152" s="50"/>
      <c r="G152" s="50"/>
      <c r="H152" s="46"/>
      <c r="I152" s="46"/>
      <c r="J152" s="50"/>
      <c r="K152" s="144"/>
      <c r="L152" s="144"/>
      <c r="M152" s="144"/>
      <c r="N152" s="144"/>
      <c r="O152" s="144"/>
      <c r="P152" s="42"/>
      <c r="Q152" s="141"/>
      <c r="R152" s="141"/>
      <c r="S152" s="42"/>
      <c r="T152" s="141"/>
      <c r="U152" s="141"/>
      <c r="V152" s="42"/>
      <c r="W152" s="141"/>
      <c r="X152" s="141"/>
      <c r="Y152" s="42"/>
      <c r="Z152" s="144"/>
      <c r="AA152" s="144"/>
      <c r="AB152" s="144"/>
      <c r="AC152" s="144"/>
      <c r="AD152" s="144"/>
      <c r="AE152" s="144"/>
      <c r="AF152" s="144"/>
      <c r="AG152" s="144"/>
      <c r="AH152" s="144"/>
      <c r="AI152" s="141"/>
      <c r="AJ152" s="141"/>
      <c r="AK152" s="42"/>
      <c r="AL152" s="141"/>
      <c r="AM152" s="141"/>
      <c r="AN152" s="42"/>
      <c r="AO152" s="141"/>
      <c r="AP152" s="141"/>
      <c r="AQ152" s="42"/>
      <c r="AR152" s="141"/>
      <c r="AS152" s="141"/>
      <c r="AT152" s="42"/>
      <c r="AU152" s="141"/>
      <c r="AV152" s="141"/>
      <c r="AW152" s="42"/>
      <c r="AX152" s="203"/>
      <c r="AY152" s="141"/>
      <c r="AZ152" s="203"/>
      <c r="BA152" s="141"/>
      <c r="BB152" s="141"/>
      <c r="BC152" s="42"/>
      <c r="BD152" s="141"/>
      <c r="BE152" s="141"/>
      <c r="BF152" s="42"/>
      <c r="BG152" s="141"/>
      <c r="BH152" s="141"/>
      <c r="BI152" s="42"/>
      <c r="BJ152" s="141"/>
      <c r="BK152" s="141"/>
      <c r="BL152" s="42"/>
      <c r="BM152" s="141"/>
      <c r="BN152" s="141"/>
      <c r="BO152" s="42"/>
      <c r="BP152" s="141"/>
      <c r="BQ152" s="141"/>
      <c r="BR152" s="42"/>
      <c r="BS152" s="141"/>
      <c r="BT152" s="141"/>
      <c r="BU152" s="42"/>
      <c r="BV152" s="141"/>
      <c r="BW152" s="141"/>
      <c r="BX152" s="42"/>
      <c r="BY152" s="141"/>
      <c r="BZ152" s="141"/>
      <c r="CA152" s="42"/>
      <c r="CB152" s="203">
        <v>855</v>
      </c>
      <c r="CC152" s="203">
        <v>256.49585999999999</v>
      </c>
      <c r="CD152" s="42">
        <f>CC152/CB152*100</f>
        <v>29.999515789473683</v>
      </c>
      <c r="CE152" s="141"/>
      <c r="CF152" s="141"/>
      <c r="CG152" s="42"/>
      <c r="CH152" s="141"/>
      <c r="CI152" s="141"/>
      <c r="CJ152" s="42"/>
      <c r="CK152" s="141"/>
      <c r="CL152" s="141"/>
      <c r="CM152" s="42"/>
      <c r="CN152" s="141"/>
      <c r="CO152" s="141"/>
      <c r="CP152" s="42"/>
      <c r="CQ152" s="141"/>
      <c r="CR152" s="141"/>
      <c r="CS152" s="42"/>
      <c r="CT152" s="203"/>
      <c r="CU152" s="203"/>
      <c r="CV152" s="42"/>
      <c r="CW152" s="203"/>
      <c r="CX152" s="141"/>
      <c r="CY152" s="203"/>
      <c r="CZ152" s="141"/>
      <c r="DA152" s="141"/>
      <c r="DB152" s="42"/>
      <c r="DC152" s="203"/>
      <c r="DD152" s="203"/>
      <c r="DE152" s="42"/>
      <c r="DF152" s="141"/>
      <c r="DG152" s="141"/>
      <c r="DH152" s="42"/>
      <c r="DI152" s="203"/>
      <c r="DJ152" s="203"/>
      <c r="DK152" s="42"/>
      <c r="DL152" s="141"/>
      <c r="DM152" s="141"/>
      <c r="DN152" s="42"/>
      <c r="DO152" s="203"/>
      <c r="DP152" s="203"/>
      <c r="DQ152" s="42"/>
      <c r="DR152" s="203"/>
      <c r="DS152" s="203"/>
      <c r="DT152" s="42"/>
      <c r="DU152" s="203"/>
      <c r="DV152" s="203"/>
      <c r="DW152" s="42"/>
      <c r="DX152" s="203"/>
      <c r="DY152" s="203"/>
      <c r="DZ152" s="42"/>
      <c r="EA152" s="203"/>
      <c r="EB152" s="203"/>
      <c r="EC152" s="42"/>
      <c r="ED152" s="203"/>
      <c r="EE152" s="203"/>
      <c r="EF152" s="42"/>
      <c r="EG152" s="203"/>
      <c r="EH152" s="203"/>
      <c r="EI152" s="42"/>
      <c r="EJ152" s="203"/>
      <c r="EK152" s="203"/>
      <c r="EL152" s="42"/>
      <c r="EM152" s="203"/>
      <c r="EN152" s="203"/>
      <c r="EO152" s="42"/>
      <c r="EP152" s="203"/>
      <c r="EQ152" s="203"/>
      <c r="ER152" s="42"/>
      <c r="ES152" s="203"/>
      <c r="ET152" s="203"/>
      <c r="EU152" s="42"/>
      <c r="EV152" s="203"/>
      <c r="EW152" s="203"/>
      <c r="EX152" s="42"/>
      <c r="EY152" s="203"/>
      <c r="EZ152" s="203"/>
      <c r="FA152" s="42"/>
      <c r="FB152" s="141"/>
      <c r="FC152" s="141"/>
      <c r="FD152" s="42"/>
      <c r="FE152" s="203"/>
      <c r="FF152" s="203"/>
      <c r="FG152" s="42"/>
      <c r="FH152" s="203"/>
      <c r="FI152" s="203"/>
      <c r="FJ152" s="42"/>
      <c r="FK152" s="203"/>
      <c r="FL152" s="203"/>
      <c r="FM152" s="42"/>
      <c r="FN152" s="203">
        <v>10000</v>
      </c>
      <c r="FO152" s="203">
        <v>1376.0419899999999</v>
      </c>
      <c r="FP152" s="42">
        <f>FO152/FN152*100</f>
        <v>13.760419899999999</v>
      </c>
      <c r="FQ152" s="203"/>
      <c r="FR152" s="203"/>
      <c r="FS152" s="42"/>
      <c r="FT152" s="203"/>
      <c r="FU152" s="203"/>
      <c r="FV152" s="42"/>
      <c r="FW152" s="203"/>
      <c r="FX152" s="203"/>
      <c r="FY152" s="42"/>
      <c r="FZ152" s="203"/>
      <c r="GA152" s="203"/>
      <c r="GB152" s="42"/>
      <c r="GC152" s="203"/>
      <c r="GD152" s="203"/>
      <c r="GE152" s="42"/>
      <c r="GF152" s="203"/>
      <c r="GG152" s="203"/>
      <c r="GH152" s="42"/>
      <c r="GI152" s="203"/>
      <c r="GJ152" s="203"/>
      <c r="GK152" s="42"/>
      <c r="GL152" s="203"/>
      <c r="GM152" s="203"/>
      <c r="GN152" s="42"/>
    </row>
    <row r="153" spans="1:196" s="52" customFormat="1" ht="31.5" x14ac:dyDescent="0.25">
      <c r="A153" s="195" t="s">
        <v>347</v>
      </c>
      <c r="B153" s="134">
        <f t="shared" si="1593"/>
        <v>17585.599000000002</v>
      </c>
      <c r="C153" s="134">
        <f t="shared" si="1594"/>
        <v>9084.8398900000011</v>
      </c>
      <c r="D153" s="49">
        <f t="shared" ref="D153" si="1767">C153/B153*100</f>
        <v>51.660679229635562</v>
      </c>
      <c r="E153" s="49">
        <f t="shared" ref="E153:AD153" si="1768">E154+E155</f>
        <v>0</v>
      </c>
      <c r="F153" s="49">
        <f t="shared" ref="F153" si="1769">F154+F155</f>
        <v>0</v>
      </c>
      <c r="G153" s="49">
        <f t="shared" si="1768"/>
        <v>0</v>
      </c>
      <c r="H153" s="49">
        <f t="shared" si="1768"/>
        <v>0</v>
      </c>
      <c r="I153" s="49">
        <f t="shared" si="1768"/>
        <v>0</v>
      </c>
      <c r="J153" s="49">
        <f t="shared" si="1768"/>
        <v>0</v>
      </c>
      <c r="K153" s="49">
        <f t="shared" si="1768"/>
        <v>893.5</v>
      </c>
      <c r="L153" s="49">
        <f t="shared" ref="L153" si="1770">L154+L155</f>
        <v>892.7</v>
      </c>
      <c r="M153" s="48">
        <f t="shared" si="216"/>
        <v>99.910464465584781</v>
      </c>
      <c r="N153" s="49">
        <f t="shared" si="1768"/>
        <v>270</v>
      </c>
      <c r="O153" s="49">
        <f t="shared" si="1768"/>
        <v>245.7</v>
      </c>
      <c r="P153" s="48">
        <f t="shared" ref="P153:P192" si="1771">O153/N153*100</f>
        <v>90.999999999999986</v>
      </c>
      <c r="Q153" s="49">
        <f t="shared" ref="Q153:R153" si="1772">Q154+Q155</f>
        <v>1547</v>
      </c>
      <c r="R153" s="49">
        <f t="shared" si="1772"/>
        <v>1407.77</v>
      </c>
      <c r="S153" s="48">
        <f t="shared" ref="S153:S154" si="1773">R153/Q153*100</f>
        <v>91</v>
      </c>
      <c r="T153" s="49">
        <f t="shared" ref="T153" si="1774">T154+T155</f>
        <v>492</v>
      </c>
      <c r="U153" s="49">
        <f t="shared" ref="U153" si="1775">U154+U155</f>
        <v>447.72</v>
      </c>
      <c r="V153" s="48">
        <f t="shared" ref="V153:V154" si="1776">U153/T153*100</f>
        <v>91</v>
      </c>
      <c r="W153" s="49">
        <f t="shared" ref="W153" si="1777">W154+W155</f>
        <v>0</v>
      </c>
      <c r="X153" s="49">
        <f t="shared" ref="X153" si="1778">X154+X155</f>
        <v>0</v>
      </c>
      <c r="Y153" s="48"/>
      <c r="Z153" s="49">
        <f t="shared" si="1768"/>
        <v>0</v>
      </c>
      <c r="AA153" s="49">
        <f t="shared" ref="AA153" si="1779">AA154+AA155</f>
        <v>0</v>
      </c>
      <c r="AB153" s="49">
        <f t="shared" si="1768"/>
        <v>0</v>
      </c>
      <c r="AC153" s="49">
        <f t="shared" si="1768"/>
        <v>0</v>
      </c>
      <c r="AD153" s="49">
        <f t="shared" si="1768"/>
        <v>0</v>
      </c>
      <c r="AE153" s="49">
        <f t="shared" ref="AE153:AG153" si="1780">AE154+AE155</f>
        <v>0</v>
      </c>
      <c r="AF153" s="49">
        <f t="shared" si="1780"/>
        <v>0</v>
      </c>
      <c r="AG153" s="49">
        <f t="shared" si="1780"/>
        <v>0</v>
      </c>
      <c r="AH153" s="48"/>
      <c r="AI153" s="49">
        <f t="shared" ref="AI153:AJ153" si="1781">AI154+AI155</f>
        <v>1500</v>
      </c>
      <c r="AJ153" s="49">
        <f t="shared" si="1781"/>
        <v>1500</v>
      </c>
      <c r="AK153" s="48">
        <f t="shared" ref="AK153:AK154" si="1782">AJ153/AI153*100</f>
        <v>100</v>
      </c>
      <c r="AL153" s="49">
        <f t="shared" ref="AL153:AM153" si="1783">AL154+AL155</f>
        <v>0</v>
      </c>
      <c r="AM153" s="49">
        <f t="shared" si="1783"/>
        <v>0</v>
      </c>
      <c r="AN153" s="48"/>
      <c r="AO153" s="49">
        <f t="shared" ref="AO153:AP153" si="1784">AO154+AO155</f>
        <v>0</v>
      </c>
      <c r="AP153" s="49">
        <f t="shared" si="1784"/>
        <v>0</v>
      </c>
      <c r="AQ153" s="48"/>
      <c r="AR153" s="49">
        <f t="shared" ref="AR153:AS153" si="1785">AR154+AR155</f>
        <v>0</v>
      </c>
      <c r="AS153" s="49">
        <f t="shared" si="1785"/>
        <v>0</v>
      </c>
      <c r="AT153" s="48"/>
      <c r="AU153" s="49">
        <f t="shared" ref="AU153:AV153" si="1786">AU154+AU155</f>
        <v>0</v>
      </c>
      <c r="AV153" s="49">
        <f t="shared" si="1786"/>
        <v>0</v>
      </c>
      <c r="AW153" s="48"/>
      <c r="AX153" s="49">
        <f t="shared" ref="AX153:AY153" si="1787">AX154+AX155</f>
        <v>100</v>
      </c>
      <c r="AY153" s="49">
        <f t="shared" si="1787"/>
        <v>100</v>
      </c>
      <c r="AZ153" s="293">
        <f t="shared" si="1672"/>
        <v>100</v>
      </c>
      <c r="BA153" s="49"/>
      <c r="BB153" s="49"/>
      <c r="BC153" s="48"/>
      <c r="BD153" s="49"/>
      <c r="BE153" s="49"/>
      <c r="BF153" s="48"/>
      <c r="BG153" s="49"/>
      <c r="BH153" s="49"/>
      <c r="BI153" s="48"/>
      <c r="BJ153" s="49">
        <f>BJ154+BJ155</f>
        <v>1915.9</v>
      </c>
      <c r="BK153" s="49">
        <f>BK154+BK155</f>
        <v>1208.9695400000001</v>
      </c>
      <c r="BL153" s="48">
        <f t="shared" ref="BL153:BL154" si="1788">BK153/BJ153*100</f>
        <v>63.101912417140774</v>
      </c>
      <c r="BM153" s="49"/>
      <c r="BN153" s="49"/>
      <c r="BO153" s="48"/>
      <c r="BP153" s="49"/>
      <c r="BQ153" s="49"/>
      <c r="BR153" s="48"/>
      <c r="BS153" s="49"/>
      <c r="BT153" s="49"/>
      <c r="BU153" s="48"/>
      <c r="BV153" s="49"/>
      <c r="BW153" s="49"/>
      <c r="BX153" s="48"/>
      <c r="BY153" s="49"/>
      <c r="BZ153" s="49"/>
      <c r="CA153" s="48"/>
      <c r="CB153" s="49">
        <f>CB154+CB155</f>
        <v>4000</v>
      </c>
      <c r="CC153" s="49">
        <f>CC154+CC155</f>
        <v>1799.98135</v>
      </c>
      <c r="CD153" s="48">
        <f t="shared" ref="CD153:CD154" si="1789">CC153/CB153*100</f>
        <v>44.999533749999998</v>
      </c>
      <c r="CE153" s="49">
        <f>CE154+CE155</f>
        <v>0</v>
      </c>
      <c r="CF153" s="49">
        <f>CF154+CF155</f>
        <v>0</v>
      </c>
      <c r="CG153" s="48"/>
      <c r="CH153" s="49">
        <f>CH154+CH155</f>
        <v>0</v>
      </c>
      <c r="CI153" s="49">
        <f>CI154+CI155</f>
        <v>0</v>
      </c>
      <c r="CJ153" s="48"/>
      <c r="CK153" s="49">
        <f>CK154+CK155</f>
        <v>0</v>
      </c>
      <c r="CL153" s="49">
        <f>CL154+CL155</f>
        <v>0</v>
      </c>
      <c r="CM153" s="48"/>
      <c r="CN153" s="49">
        <f>CN154+CN155</f>
        <v>0</v>
      </c>
      <c r="CO153" s="49">
        <f>CO154+CO155</f>
        <v>0</v>
      </c>
      <c r="CP153" s="48"/>
      <c r="CQ153" s="49">
        <f>CQ154+CQ155</f>
        <v>0</v>
      </c>
      <c r="CR153" s="49">
        <f>CR154+CR155</f>
        <v>0</v>
      </c>
      <c r="CS153" s="48"/>
      <c r="CT153" s="49">
        <f>CT154+CT155</f>
        <v>0</v>
      </c>
      <c r="CU153" s="49">
        <f>CU154+CU155</f>
        <v>0</v>
      </c>
      <c r="CV153" s="48"/>
      <c r="CW153" s="49">
        <f t="shared" ref="CW153:CX153" si="1790">CW154+CW155</f>
        <v>0</v>
      </c>
      <c r="CX153" s="49">
        <f t="shared" si="1790"/>
        <v>0</v>
      </c>
      <c r="CY153" s="293"/>
      <c r="CZ153" s="49">
        <f>CZ154+CZ155</f>
        <v>0</v>
      </c>
      <c r="DA153" s="49">
        <f>DA154+DA155</f>
        <v>0</v>
      </c>
      <c r="DB153" s="48"/>
      <c r="DC153" s="49">
        <f>DC154+DC155</f>
        <v>0</v>
      </c>
      <c r="DD153" s="49">
        <f>DD154+DD155</f>
        <v>0</v>
      </c>
      <c r="DE153" s="48"/>
      <c r="DF153" s="49">
        <f>DF154+DF155</f>
        <v>0</v>
      </c>
      <c r="DG153" s="49">
        <f>DG154+DG155</f>
        <v>0</v>
      </c>
      <c r="DH153" s="48"/>
      <c r="DI153" s="49">
        <f>DI154+DI155</f>
        <v>0</v>
      </c>
      <c r="DJ153" s="49">
        <f>DJ154+DJ155</f>
        <v>0</v>
      </c>
      <c r="DK153" s="48"/>
      <c r="DL153" s="49">
        <f>DL154+DL155</f>
        <v>0</v>
      </c>
      <c r="DM153" s="49">
        <f>DM154+DM155</f>
        <v>0</v>
      </c>
      <c r="DN153" s="48"/>
      <c r="DO153" s="49">
        <f>DO154+DO155</f>
        <v>0</v>
      </c>
      <c r="DP153" s="49">
        <f>DP154+DP155</f>
        <v>0</v>
      </c>
      <c r="DQ153" s="48"/>
      <c r="DR153" s="49">
        <f>DR154+DR155</f>
        <v>0</v>
      </c>
      <c r="DS153" s="49">
        <f>DS154+DS155</f>
        <v>0</v>
      </c>
      <c r="DT153" s="48"/>
      <c r="DU153" s="49">
        <f>DU154+DU155</f>
        <v>0</v>
      </c>
      <c r="DV153" s="49">
        <f>DV154+DV155</f>
        <v>0</v>
      </c>
      <c r="DW153" s="48"/>
      <c r="DX153" s="49">
        <f>DX154+DX155</f>
        <v>226.6</v>
      </c>
      <c r="DY153" s="49">
        <f>DY154+DY155</f>
        <v>0</v>
      </c>
      <c r="DZ153" s="48"/>
      <c r="EA153" s="49">
        <f>EA154+EA155</f>
        <v>0</v>
      </c>
      <c r="EB153" s="49">
        <f>EB154+EB155</f>
        <v>0</v>
      </c>
      <c r="EC153" s="48"/>
      <c r="ED153" s="49">
        <f>ED154+ED155</f>
        <v>0</v>
      </c>
      <c r="EE153" s="49">
        <f>EE154+EE155</f>
        <v>0</v>
      </c>
      <c r="EF153" s="48"/>
      <c r="EG153" s="49">
        <f>EG154+EG155</f>
        <v>50</v>
      </c>
      <c r="EH153" s="49">
        <f>EH154+EH155</f>
        <v>50</v>
      </c>
      <c r="EI153" s="48">
        <f t="shared" ref="EI153:EI154" si="1791">EH153/EG153*100</f>
        <v>100</v>
      </c>
      <c r="EJ153" s="49">
        <f>EJ154+EJ155</f>
        <v>150</v>
      </c>
      <c r="EK153" s="49">
        <f>EK154+EK155</f>
        <v>150</v>
      </c>
      <c r="EL153" s="48">
        <f t="shared" ref="EL153:EL154" si="1792">EK153/EJ153*100</f>
        <v>100</v>
      </c>
      <c r="EM153" s="49">
        <f>EM154+EM155</f>
        <v>0</v>
      </c>
      <c r="EN153" s="49">
        <f>EN154+EN155</f>
        <v>0</v>
      </c>
      <c r="EO153" s="48"/>
      <c r="EP153" s="49">
        <f>EP154+EP155</f>
        <v>0</v>
      </c>
      <c r="EQ153" s="49">
        <f>EQ154+EQ155</f>
        <v>0</v>
      </c>
      <c r="ER153" s="48"/>
      <c r="ES153" s="49">
        <f>ES154+ES155</f>
        <v>0</v>
      </c>
      <c r="ET153" s="49">
        <f>ET154+ET155</f>
        <v>0</v>
      </c>
      <c r="EU153" s="48"/>
      <c r="EV153" s="49">
        <f>EV154+EV155</f>
        <v>0</v>
      </c>
      <c r="EW153" s="49">
        <f>EW154+EW155</f>
        <v>0</v>
      </c>
      <c r="EX153" s="48"/>
      <c r="EY153" s="49">
        <f>EY154+EY155</f>
        <v>0</v>
      </c>
      <c r="EZ153" s="49">
        <f>EZ154+EZ155</f>
        <v>0</v>
      </c>
      <c r="FA153" s="48"/>
      <c r="FB153" s="49">
        <f>FB154+FB155</f>
        <v>0</v>
      </c>
      <c r="FC153" s="49">
        <f>FC154+FC155</f>
        <v>0</v>
      </c>
      <c r="FD153" s="48"/>
      <c r="FE153" s="49">
        <f>FE154+FE155</f>
        <v>0</v>
      </c>
      <c r="FF153" s="49">
        <f>FF154+FF155</f>
        <v>0</v>
      </c>
      <c r="FG153" s="48"/>
      <c r="FH153" s="49">
        <f>FH154+FH155</f>
        <v>0</v>
      </c>
      <c r="FI153" s="49">
        <f>FI154+FI155</f>
        <v>0</v>
      </c>
      <c r="FJ153" s="48"/>
      <c r="FK153" s="49"/>
      <c r="FL153" s="49"/>
      <c r="FM153" s="48"/>
      <c r="FN153" s="49">
        <f>FN154+FN155</f>
        <v>5000</v>
      </c>
      <c r="FO153" s="49">
        <f>FO154+FO155</f>
        <v>0</v>
      </c>
      <c r="FP153" s="48">
        <f t="shared" ref="FP153:FP155" si="1793">FO153/FN153*100</f>
        <v>0</v>
      </c>
      <c r="FQ153" s="49"/>
      <c r="FR153" s="49"/>
      <c r="FS153" s="48"/>
      <c r="FT153" s="49"/>
      <c r="FU153" s="49"/>
      <c r="FV153" s="48"/>
      <c r="FW153" s="49">
        <f>FW154+FW155</f>
        <v>158.6</v>
      </c>
      <c r="FX153" s="49">
        <f>FX154+FX155</f>
        <v>0</v>
      </c>
      <c r="FY153" s="48"/>
      <c r="FZ153" s="49"/>
      <c r="GA153" s="49"/>
      <c r="GB153" s="48"/>
      <c r="GC153" s="49"/>
      <c r="GD153" s="49"/>
      <c r="GE153" s="48"/>
      <c r="GF153" s="49">
        <f>GF154+GF155</f>
        <v>1281.999</v>
      </c>
      <c r="GG153" s="49">
        <f>GG154+GG155</f>
        <v>1281.999</v>
      </c>
      <c r="GH153" s="48">
        <f>GG153/GF153*100</f>
        <v>100</v>
      </c>
      <c r="GI153" s="49"/>
      <c r="GJ153" s="49"/>
      <c r="GK153" s="48"/>
      <c r="GL153" s="49"/>
      <c r="GM153" s="49"/>
      <c r="GN153" s="48"/>
    </row>
    <row r="154" spans="1:196" ht="31.5" x14ac:dyDescent="0.25">
      <c r="A154" s="25" t="s">
        <v>279</v>
      </c>
      <c r="B154" s="50">
        <f t="shared" si="1593"/>
        <v>11585.599</v>
      </c>
      <c r="C154" s="50">
        <f t="shared" si="1594"/>
        <v>9084.8398900000011</v>
      </c>
      <c r="D154" s="46">
        <f t="shared" si="34"/>
        <v>78.414934696082611</v>
      </c>
      <c r="E154" s="46"/>
      <c r="F154" s="46"/>
      <c r="G154" s="46"/>
      <c r="H154" s="46"/>
      <c r="I154" s="46"/>
      <c r="J154" s="42"/>
      <c r="K154" s="46">
        <v>893.5</v>
      </c>
      <c r="L154" s="46">
        <v>892.7</v>
      </c>
      <c r="M154" s="42">
        <f t="shared" si="216"/>
        <v>99.910464465584781</v>
      </c>
      <c r="N154" s="46">
        <v>270</v>
      </c>
      <c r="O154" s="46">
        <v>245.7</v>
      </c>
      <c r="P154" s="42">
        <f t="shared" si="1771"/>
        <v>90.999999999999986</v>
      </c>
      <c r="Q154" s="204">
        <v>1547</v>
      </c>
      <c r="R154" s="204">
        <v>1407.77</v>
      </c>
      <c r="S154" s="42">
        <f t="shared" si="1773"/>
        <v>91</v>
      </c>
      <c r="T154" s="203">
        <v>492</v>
      </c>
      <c r="U154" s="203">
        <v>447.72</v>
      </c>
      <c r="V154" s="42">
        <f t="shared" si="1776"/>
        <v>91</v>
      </c>
      <c r="W154" s="203"/>
      <c r="X154" s="203"/>
      <c r="Y154" s="42"/>
      <c r="Z154" s="46"/>
      <c r="AA154" s="46"/>
      <c r="AB154" s="42"/>
      <c r="AC154" s="46"/>
      <c r="AD154" s="46"/>
      <c r="AE154" s="42"/>
      <c r="AF154" s="46"/>
      <c r="AG154" s="46"/>
      <c r="AH154" s="42"/>
      <c r="AI154" s="203">
        <v>1500</v>
      </c>
      <c r="AJ154" s="203">
        <v>1500</v>
      </c>
      <c r="AK154" s="42">
        <f t="shared" si="1782"/>
        <v>100</v>
      </c>
      <c r="AL154" s="203"/>
      <c r="AM154" s="203"/>
      <c r="AN154" s="42"/>
      <c r="AO154" s="203"/>
      <c r="AP154" s="203"/>
      <c r="AQ154" s="42"/>
      <c r="AR154" s="203"/>
      <c r="AS154" s="295"/>
      <c r="AT154" s="42"/>
      <c r="AU154" s="203"/>
      <c r="AV154" s="203"/>
      <c r="AW154" s="42"/>
      <c r="AX154" s="203">
        <v>100</v>
      </c>
      <c r="AY154" s="203">
        <v>100</v>
      </c>
      <c r="AZ154" s="203">
        <f t="shared" si="1672"/>
        <v>100</v>
      </c>
      <c r="BA154" s="203"/>
      <c r="BB154" s="203"/>
      <c r="BC154" s="42"/>
      <c r="BD154" s="203"/>
      <c r="BE154" s="203"/>
      <c r="BF154" s="42"/>
      <c r="BG154" s="203"/>
      <c r="BH154" s="203"/>
      <c r="BI154" s="42"/>
      <c r="BJ154" s="203">
        <v>1915.9</v>
      </c>
      <c r="BK154" s="203">
        <v>1208.9695400000001</v>
      </c>
      <c r="BL154" s="42">
        <f t="shared" si="1788"/>
        <v>63.101912417140774</v>
      </c>
      <c r="BM154" s="203"/>
      <c r="BN154" s="203"/>
      <c r="BO154" s="42"/>
      <c r="BP154" s="203"/>
      <c r="BQ154" s="203"/>
      <c r="BR154" s="42"/>
      <c r="BS154" s="203"/>
      <c r="BT154" s="203"/>
      <c r="BU154" s="42"/>
      <c r="BV154" s="203"/>
      <c r="BW154" s="203"/>
      <c r="BX154" s="42"/>
      <c r="BY154" s="203"/>
      <c r="BZ154" s="203"/>
      <c r="CA154" s="42"/>
      <c r="CB154" s="203">
        <v>3000</v>
      </c>
      <c r="CC154" s="203">
        <v>1799.98135</v>
      </c>
      <c r="CD154" s="42">
        <f t="shared" si="1789"/>
        <v>59.999378333333333</v>
      </c>
      <c r="CE154" s="203"/>
      <c r="CF154" s="203"/>
      <c r="CG154" s="42"/>
      <c r="CH154" s="203"/>
      <c r="CI154" s="203"/>
      <c r="CJ154" s="42"/>
      <c r="CK154" s="203"/>
      <c r="CL154" s="203"/>
      <c r="CM154" s="42"/>
      <c r="CN154" s="203"/>
      <c r="CO154" s="203"/>
      <c r="CP154" s="42"/>
      <c r="CQ154" s="203"/>
      <c r="CR154" s="203"/>
      <c r="CS154" s="42"/>
      <c r="CT154" s="203"/>
      <c r="CU154" s="203"/>
      <c r="CV154" s="42"/>
      <c r="CW154" s="203"/>
      <c r="CX154" s="203"/>
      <c r="CY154" s="203"/>
      <c r="CZ154" s="203"/>
      <c r="DA154" s="203"/>
      <c r="DB154" s="42"/>
      <c r="DC154" s="203"/>
      <c r="DD154" s="203"/>
      <c r="DE154" s="42"/>
      <c r="DF154" s="203"/>
      <c r="DG154" s="203"/>
      <c r="DH154" s="42"/>
      <c r="DI154" s="203"/>
      <c r="DJ154" s="203"/>
      <c r="DK154" s="42"/>
      <c r="DL154" s="203"/>
      <c r="DM154" s="203"/>
      <c r="DN154" s="42"/>
      <c r="DO154" s="203"/>
      <c r="DP154" s="203"/>
      <c r="DQ154" s="42"/>
      <c r="DR154" s="203"/>
      <c r="DS154" s="203"/>
      <c r="DT154" s="42"/>
      <c r="DU154" s="203"/>
      <c r="DV154" s="203"/>
      <c r="DW154" s="42"/>
      <c r="DX154" s="203">
        <v>226.6</v>
      </c>
      <c r="DY154" s="203"/>
      <c r="DZ154" s="42"/>
      <c r="EA154" s="203"/>
      <c r="EB154" s="203"/>
      <c r="EC154" s="42"/>
      <c r="ED154" s="203"/>
      <c r="EE154" s="203"/>
      <c r="EF154" s="42"/>
      <c r="EG154" s="203">
        <v>50</v>
      </c>
      <c r="EH154" s="203">
        <v>50</v>
      </c>
      <c r="EI154" s="42">
        <f t="shared" si="1791"/>
        <v>100</v>
      </c>
      <c r="EJ154" s="203">
        <v>150</v>
      </c>
      <c r="EK154" s="203">
        <v>150</v>
      </c>
      <c r="EL154" s="42">
        <f t="shared" si="1792"/>
        <v>100</v>
      </c>
      <c r="EM154" s="203"/>
      <c r="EN154" s="203"/>
      <c r="EO154" s="42"/>
      <c r="EP154" s="203"/>
      <c r="EQ154" s="203"/>
      <c r="ER154" s="42"/>
      <c r="ES154" s="203"/>
      <c r="ET154" s="203"/>
      <c r="EU154" s="42"/>
      <c r="EV154" s="203"/>
      <c r="EW154" s="203"/>
      <c r="EX154" s="42"/>
      <c r="EY154" s="203"/>
      <c r="EZ154" s="203"/>
      <c r="FA154" s="42"/>
      <c r="FB154" s="203"/>
      <c r="FC154" s="203"/>
      <c r="FD154" s="42"/>
      <c r="FE154" s="203"/>
      <c r="FF154" s="203"/>
      <c r="FG154" s="42"/>
      <c r="FH154" s="203"/>
      <c r="FI154" s="203"/>
      <c r="FJ154" s="42"/>
      <c r="FK154" s="203"/>
      <c r="FL154" s="203"/>
      <c r="FM154" s="42"/>
      <c r="FN154" s="203"/>
      <c r="FO154" s="203"/>
      <c r="FP154" s="42"/>
      <c r="FQ154" s="203"/>
      <c r="FR154" s="203"/>
      <c r="FS154" s="42"/>
      <c r="FT154" s="203"/>
      <c r="FU154" s="203"/>
      <c r="FV154" s="42"/>
      <c r="FW154" s="203">
        <v>158.6</v>
      </c>
      <c r="FX154" s="203"/>
      <c r="FY154" s="42"/>
      <c r="FZ154" s="203"/>
      <c r="GA154" s="203"/>
      <c r="GB154" s="42"/>
      <c r="GC154" s="203"/>
      <c r="GD154" s="203"/>
      <c r="GE154" s="42"/>
      <c r="GF154" s="203">
        <v>1281.999</v>
      </c>
      <c r="GG154" s="203">
        <v>1281.999</v>
      </c>
      <c r="GH154" s="42">
        <f>GG154/GF154*100</f>
        <v>100</v>
      </c>
      <c r="GI154" s="203"/>
      <c r="GJ154" s="203"/>
      <c r="GK154" s="42"/>
      <c r="GL154" s="203"/>
      <c r="GM154" s="203"/>
      <c r="GN154" s="42"/>
    </row>
    <row r="155" spans="1:196" ht="15.75" x14ac:dyDescent="0.25">
      <c r="A155" s="25" t="s">
        <v>357</v>
      </c>
      <c r="B155" s="50">
        <f t="shared" si="1593"/>
        <v>6000</v>
      </c>
      <c r="C155" s="50">
        <f t="shared" si="1594"/>
        <v>0</v>
      </c>
      <c r="D155" s="46">
        <f t="shared" si="34"/>
        <v>0</v>
      </c>
      <c r="E155" s="50"/>
      <c r="F155" s="50"/>
      <c r="G155" s="50"/>
      <c r="H155" s="144"/>
      <c r="I155" s="144"/>
      <c r="J155" s="144"/>
      <c r="K155" s="144"/>
      <c r="L155" s="144"/>
      <c r="M155" s="144"/>
      <c r="N155" s="144"/>
      <c r="O155" s="144"/>
      <c r="P155" s="42"/>
      <c r="Q155" s="141"/>
      <c r="R155" s="141"/>
      <c r="S155" s="42"/>
      <c r="T155" s="141"/>
      <c r="U155" s="141"/>
      <c r="V155" s="42"/>
      <c r="W155" s="141"/>
      <c r="X155" s="141"/>
      <c r="Y155" s="42"/>
      <c r="Z155" s="144"/>
      <c r="AA155" s="144"/>
      <c r="AB155" s="144"/>
      <c r="AC155" s="144"/>
      <c r="AD155" s="144"/>
      <c r="AE155" s="144"/>
      <c r="AF155" s="144"/>
      <c r="AG155" s="144"/>
      <c r="AH155" s="144"/>
      <c r="AI155" s="141"/>
      <c r="AJ155" s="141"/>
      <c r="AK155" s="42"/>
      <c r="AL155" s="141"/>
      <c r="AM155" s="141"/>
      <c r="AN155" s="42"/>
      <c r="AO155" s="141"/>
      <c r="AP155" s="141"/>
      <c r="AQ155" s="42"/>
      <c r="AR155" s="141"/>
      <c r="AS155" s="141"/>
      <c r="AT155" s="42"/>
      <c r="AU155" s="141"/>
      <c r="AV155" s="141"/>
      <c r="AW155" s="42"/>
      <c r="AX155" s="141"/>
      <c r="AY155" s="141"/>
      <c r="AZ155" s="203"/>
      <c r="BA155" s="141"/>
      <c r="BB155" s="141"/>
      <c r="BC155" s="42"/>
      <c r="BD155" s="141"/>
      <c r="BE155" s="141"/>
      <c r="BF155" s="42"/>
      <c r="BG155" s="141"/>
      <c r="BH155" s="141"/>
      <c r="BI155" s="42"/>
      <c r="BJ155" s="141"/>
      <c r="BK155" s="141"/>
      <c r="BL155" s="42"/>
      <c r="BM155" s="141"/>
      <c r="BN155" s="141"/>
      <c r="BO155" s="42"/>
      <c r="BP155" s="141"/>
      <c r="BQ155" s="141"/>
      <c r="BR155" s="42"/>
      <c r="BS155" s="141"/>
      <c r="BT155" s="141"/>
      <c r="BU155" s="42"/>
      <c r="BV155" s="141"/>
      <c r="BW155" s="141"/>
      <c r="BX155" s="42"/>
      <c r="BY155" s="141"/>
      <c r="BZ155" s="141"/>
      <c r="CA155" s="42"/>
      <c r="CB155" s="203">
        <v>1000</v>
      </c>
      <c r="CC155" s="141">
        <v>0</v>
      </c>
      <c r="CD155" s="42"/>
      <c r="CE155" s="203"/>
      <c r="CF155" s="141"/>
      <c r="CG155" s="42"/>
      <c r="CH155" s="203"/>
      <c r="CI155" s="141"/>
      <c r="CJ155" s="42"/>
      <c r="CK155" s="203"/>
      <c r="CL155" s="141"/>
      <c r="CM155" s="42"/>
      <c r="CN155" s="203"/>
      <c r="CO155" s="141"/>
      <c r="CP155" s="42"/>
      <c r="CQ155" s="203"/>
      <c r="CR155" s="141"/>
      <c r="CS155" s="42"/>
      <c r="CT155" s="203"/>
      <c r="CU155" s="141"/>
      <c r="CV155" s="42"/>
      <c r="CW155" s="141"/>
      <c r="CX155" s="141"/>
      <c r="CY155" s="203"/>
      <c r="CZ155" s="203"/>
      <c r="DA155" s="141"/>
      <c r="DB155" s="42"/>
      <c r="DC155" s="203"/>
      <c r="DD155" s="141"/>
      <c r="DE155" s="42"/>
      <c r="DF155" s="203"/>
      <c r="DG155" s="141"/>
      <c r="DH155" s="42"/>
      <c r="DI155" s="203"/>
      <c r="DJ155" s="141"/>
      <c r="DK155" s="42"/>
      <c r="DL155" s="141"/>
      <c r="DM155" s="141"/>
      <c r="DN155" s="42"/>
      <c r="DO155" s="203"/>
      <c r="DP155" s="141"/>
      <c r="DQ155" s="42"/>
      <c r="DR155" s="203"/>
      <c r="DS155" s="141"/>
      <c r="DT155" s="42"/>
      <c r="DU155" s="203"/>
      <c r="DV155" s="141"/>
      <c r="DW155" s="42"/>
      <c r="DX155" s="203"/>
      <c r="DY155" s="141"/>
      <c r="DZ155" s="42"/>
      <c r="EA155" s="203"/>
      <c r="EB155" s="141"/>
      <c r="EC155" s="42"/>
      <c r="ED155" s="203"/>
      <c r="EE155" s="141"/>
      <c r="EF155" s="42"/>
      <c r="EG155" s="203"/>
      <c r="EH155" s="141">
        <v>0</v>
      </c>
      <c r="EI155" s="42"/>
      <c r="EJ155" s="203"/>
      <c r="EK155" s="141">
        <v>0</v>
      </c>
      <c r="EL155" s="42"/>
      <c r="EM155" s="203"/>
      <c r="EN155" s="141">
        <v>0</v>
      </c>
      <c r="EO155" s="42"/>
      <c r="EP155" s="203"/>
      <c r="EQ155" s="141">
        <v>0</v>
      </c>
      <c r="ER155" s="42"/>
      <c r="ES155" s="203"/>
      <c r="ET155" s="141">
        <v>0</v>
      </c>
      <c r="EU155" s="42"/>
      <c r="EV155" s="203"/>
      <c r="EW155" s="141">
        <v>0</v>
      </c>
      <c r="EX155" s="42"/>
      <c r="EY155" s="203"/>
      <c r="EZ155" s="141">
        <v>0</v>
      </c>
      <c r="FA155" s="42"/>
      <c r="FB155" s="203"/>
      <c r="FC155" s="141"/>
      <c r="FD155" s="42"/>
      <c r="FE155" s="203"/>
      <c r="FF155" s="141">
        <v>0</v>
      </c>
      <c r="FG155" s="42"/>
      <c r="FH155" s="203"/>
      <c r="FI155" s="141">
        <v>0</v>
      </c>
      <c r="FJ155" s="42"/>
      <c r="FK155" s="203"/>
      <c r="FL155" s="141"/>
      <c r="FM155" s="42"/>
      <c r="FN155" s="203">
        <v>5000</v>
      </c>
      <c r="FO155" s="141">
        <v>0</v>
      </c>
      <c r="FP155" s="42">
        <f t="shared" si="1793"/>
        <v>0</v>
      </c>
      <c r="FQ155" s="203"/>
      <c r="FR155" s="141"/>
      <c r="FS155" s="42"/>
      <c r="FT155" s="203"/>
      <c r="FU155" s="141"/>
      <c r="FV155" s="42"/>
      <c r="FW155" s="203"/>
      <c r="FX155" s="141"/>
      <c r="FY155" s="42"/>
      <c r="FZ155" s="203"/>
      <c r="GA155" s="141"/>
      <c r="GB155" s="42"/>
      <c r="GC155" s="203"/>
      <c r="GD155" s="141"/>
      <c r="GE155" s="42"/>
      <c r="GF155" s="203"/>
      <c r="GG155" s="141"/>
      <c r="GH155" s="42"/>
      <c r="GI155" s="203"/>
      <c r="GJ155" s="141"/>
      <c r="GK155" s="42"/>
      <c r="GL155" s="203"/>
      <c r="GM155" s="141"/>
      <c r="GN155" s="42"/>
    </row>
    <row r="156" spans="1:196" s="52" customFormat="1" ht="31.5" x14ac:dyDescent="0.25">
      <c r="A156" s="195" t="s">
        <v>346</v>
      </c>
      <c r="B156" s="134">
        <f t="shared" si="1593"/>
        <v>17859.278910000001</v>
      </c>
      <c r="C156" s="134">
        <f t="shared" si="1594"/>
        <v>10185.17294</v>
      </c>
      <c r="D156" s="49">
        <f t="shared" ref="D156" si="1794">C156/B156*100</f>
        <v>57.030146577177788</v>
      </c>
      <c r="E156" s="49">
        <f t="shared" ref="E156:AD156" si="1795">E157+E158+E159+E160+E161</f>
        <v>0</v>
      </c>
      <c r="F156" s="49">
        <f t="shared" ref="F156" si="1796">F157+F158+F159+F160+F161</f>
        <v>0</v>
      </c>
      <c r="G156" s="49"/>
      <c r="H156" s="49">
        <f t="shared" si="1795"/>
        <v>0</v>
      </c>
      <c r="I156" s="49">
        <f t="shared" si="1795"/>
        <v>0</v>
      </c>
      <c r="J156" s="49">
        <f t="shared" si="1795"/>
        <v>0</v>
      </c>
      <c r="K156" s="49">
        <f t="shared" si="1795"/>
        <v>900.6</v>
      </c>
      <c r="L156" s="49">
        <f t="shared" ref="L156" si="1797">L157+L158+L159+L160+L161</f>
        <v>900.6</v>
      </c>
      <c r="M156" s="48">
        <f t="shared" si="216"/>
        <v>100</v>
      </c>
      <c r="N156" s="49">
        <f t="shared" si="1795"/>
        <v>735</v>
      </c>
      <c r="O156" s="49">
        <f t="shared" si="1795"/>
        <v>541.72919999999999</v>
      </c>
      <c r="P156" s="48">
        <f t="shared" si="1771"/>
        <v>73.704653061224491</v>
      </c>
      <c r="Q156" s="49">
        <f t="shared" ref="Q156:R156" si="1798">Q157+Q158+Q159+Q160+Q161</f>
        <v>2463</v>
      </c>
      <c r="R156" s="49">
        <f t="shared" si="1798"/>
        <v>1932.4</v>
      </c>
      <c r="S156" s="48">
        <f t="shared" ref="S156:S157" si="1799">R156/Q156*100</f>
        <v>78.457166057653268</v>
      </c>
      <c r="T156" s="49">
        <f t="shared" ref="T156" si="1800">T157+T158+T159+T160+T161</f>
        <v>385</v>
      </c>
      <c r="U156" s="49">
        <f t="shared" ref="U156" si="1801">U157+U158+U159+U160+U161</f>
        <v>339.10199999999998</v>
      </c>
      <c r="V156" s="48">
        <f t="shared" ref="V156:V157" si="1802">U156/T156*100</f>
        <v>88.078441558441554</v>
      </c>
      <c r="W156" s="49">
        <f t="shared" ref="W156" si="1803">W157+W158+W159+W160+W161</f>
        <v>0</v>
      </c>
      <c r="X156" s="49">
        <f t="shared" ref="X156" si="1804">X157+X158+X159+X160+X161</f>
        <v>0</v>
      </c>
      <c r="Y156" s="48"/>
      <c r="Z156" s="49">
        <f t="shared" si="1795"/>
        <v>0</v>
      </c>
      <c r="AA156" s="49">
        <f t="shared" ref="AA156" si="1805">AA157+AA158+AA159+AA160+AA161</f>
        <v>0</v>
      </c>
      <c r="AB156" s="49">
        <f t="shared" si="1795"/>
        <v>0</v>
      </c>
      <c r="AC156" s="49">
        <f t="shared" si="1795"/>
        <v>0</v>
      </c>
      <c r="AD156" s="49">
        <f t="shared" si="1795"/>
        <v>0</v>
      </c>
      <c r="AE156" s="49">
        <f t="shared" ref="AE156:AG156" si="1806">AE157+AE158+AE159+AE160+AE161</f>
        <v>0</v>
      </c>
      <c r="AF156" s="49">
        <f t="shared" si="1806"/>
        <v>0</v>
      </c>
      <c r="AG156" s="49">
        <f t="shared" si="1806"/>
        <v>0</v>
      </c>
      <c r="AH156" s="48"/>
      <c r="AI156" s="49">
        <f t="shared" ref="AI156:AJ156" si="1807">AI157+AI158+AI159+AI160+AI161</f>
        <v>1500</v>
      </c>
      <c r="AJ156" s="49">
        <f t="shared" si="1807"/>
        <v>1500</v>
      </c>
      <c r="AK156" s="48">
        <f t="shared" ref="AK156:AK157" si="1808">AJ156/AI156*100</f>
        <v>100</v>
      </c>
      <c r="AL156" s="49">
        <f t="shared" ref="AL156:AM156" si="1809">AL157+AL158+AL159+AL160+AL161</f>
        <v>0</v>
      </c>
      <c r="AM156" s="49">
        <f t="shared" si="1809"/>
        <v>0</v>
      </c>
      <c r="AN156" s="48"/>
      <c r="AO156" s="49">
        <f t="shared" ref="AO156:AP156" si="1810">AO157+AO158+AO159+AO160+AO161</f>
        <v>0</v>
      </c>
      <c r="AP156" s="49">
        <f t="shared" si="1810"/>
        <v>0</v>
      </c>
      <c r="AQ156" s="48"/>
      <c r="AR156" s="49">
        <f t="shared" ref="AR156:AS156" si="1811">AR157+AR158+AR159+AR160+AR161</f>
        <v>0</v>
      </c>
      <c r="AS156" s="49">
        <f t="shared" si="1811"/>
        <v>0</v>
      </c>
      <c r="AT156" s="48"/>
      <c r="AU156" s="49">
        <f t="shared" ref="AU156:AV156" si="1812">AU157+AU158+AU159+AU160+AU161</f>
        <v>0</v>
      </c>
      <c r="AV156" s="49">
        <f t="shared" si="1812"/>
        <v>0</v>
      </c>
      <c r="AW156" s="48"/>
      <c r="AX156" s="49">
        <f t="shared" ref="AX156:AY156" si="1813">AX157+AX158+AX159+AX160+AX161</f>
        <v>100</v>
      </c>
      <c r="AY156" s="49">
        <f t="shared" si="1813"/>
        <v>100</v>
      </c>
      <c r="AZ156" s="293">
        <f t="shared" si="1672"/>
        <v>100</v>
      </c>
      <c r="BA156" s="49"/>
      <c r="BB156" s="49"/>
      <c r="BC156" s="48"/>
      <c r="BD156" s="49"/>
      <c r="BE156" s="49"/>
      <c r="BF156" s="48"/>
      <c r="BG156" s="49"/>
      <c r="BH156" s="49"/>
      <c r="BI156" s="48"/>
      <c r="BJ156" s="49">
        <f t="shared" ref="BJ156:BK156" si="1814">BJ157+BJ158+BJ159+BJ160+BJ161</f>
        <v>2937.8</v>
      </c>
      <c r="BK156" s="49">
        <f t="shared" si="1814"/>
        <v>1956.71695</v>
      </c>
      <c r="BL156" s="48">
        <f t="shared" ref="BL156:BL157" si="1815">BK156/BJ156*100</f>
        <v>66.604838654775676</v>
      </c>
      <c r="BM156" s="49"/>
      <c r="BN156" s="49"/>
      <c r="BO156" s="48"/>
      <c r="BP156" s="49">
        <f t="shared" ref="BP156:BQ156" si="1816">BP157+BP158+BP159+BP160+BP161</f>
        <v>0</v>
      </c>
      <c r="BQ156" s="49">
        <f t="shared" si="1816"/>
        <v>0</v>
      </c>
      <c r="BR156" s="48"/>
      <c r="BS156" s="49">
        <f t="shared" ref="BS156:BT156" si="1817">BS157+BS158+BS159+BS160+BS161</f>
        <v>0</v>
      </c>
      <c r="BT156" s="49">
        <f t="shared" si="1817"/>
        <v>0</v>
      </c>
      <c r="BU156" s="48"/>
      <c r="BV156" s="49">
        <f t="shared" ref="BV156:BW156" si="1818">BV157+BV158+BV159+BV160+BV161</f>
        <v>0</v>
      </c>
      <c r="BW156" s="49">
        <f t="shared" si="1818"/>
        <v>0</v>
      </c>
      <c r="BX156" s="48"/>
      <c r="BY156" s="49">
        <f t="shared" ref="BY156:BZ156" si="1819">BY157+BY158+BY159+BY160+BY161</f>
        <v>0</v>
      </c>
      <c r="BZ156" s="49">
        <f t="shared" si="1819"/>
        <v>0</v>
      </c>
      <c r="CA156" s="48"/>
      <c r="CB156" s="49">
        <f t="shared" ref="CB156:CC156" si="1820">CB157+CB158+CB159+CB160+CB161</f>
        <v>730</v>
      </c>
      <c r="CC156" s="49">
        <f t="shared" si="1820"/>
        <v>364.98588000000001</v>
      </c>
      <c r="CD156" s="48">
        <f t="shared" ref="CD156:CD157" si="1821">CC156/CB156*100</f>
        <v>49.998065753424662</v>
      </c>
      <c r="CE156" s="49">
        <f t="shared" ref="CE156:CF156" si="1822">CE157+CE158+CE159+CE160+CE161</f>
        <v>0</v>
      </c>
      <c r="CF156" s="49">
        <f t="shared" si="1822"/>
        <v>0</v>
      </c>
      <c r="CG156" s="48"/>
      <c r="CH156" s="49">
        <f t="shared" ref="CH156:CI156" si="1823">CH157+CH158+CH159+CH160+CH161</f>
        <v>0</v>
      </c>
      <c r="CI156" s="49">
        <f t="shared" si="1823"/>
        <v>0</v>
      </c>
      <c r="CJ156" s="48"/>
      <c r="CK156" s="49">
        <f t="shared" ref="CK156:CL156" si="1824">CK157+CK158+CK159+CK160+CK161</f>
        <v>2169.6389100000001</v>
      </c>
      <c r="CL156" s="49">
        <f t="shared" si="1824"/>
        <v>2169.6389100000001</v>
      </c>
      <c r="CM156" s="48">
        <f>CL156/CK156*100</f>
        <v>100</v>
      </c>
      <c r="CN156" s="49">
        <f t="shared" ref="CN156:CO156" si="1825">CN157+CN158+CN159+CN160+CN161</f>
        <v>0</v>
      </c>
      <c r="CO156" s="49">
        <f t="shared" si="1825"/>
        <v>0</v>
      </c>
      <c r="CP156" s="48"/>
      <c r="CQ156" s="49">
        <f t="shared" ref="CQ156:CR156" si="1826">CQ157+CQ158+CQ159+CQ160+CQ161</f>
        <v>0</v>
      </c>
      <c r="CR156" s="49">
        <f t="shared" si="1826"/>
        <v>0</v>
      </c>
      <c r="CS156" s="48"/>
      <c r="CT156" s="49">
        <f t="shared" ref="CT156:CU156" si="1827">CT157+CT158+CT159+CT160+CT161</f>
        <v>0</v>
      </c>
      <c r="CU156" s="49">
        <f t="shared" si="1827"/>
        <v>0</v>
      </c>
      <c r="CV156" s="48"/>
      <c r="CW156" s="49">
        <f t="shared" ref="CW156:CX156" si="1828">CW157+CW158+CW159+CW160+CW161</f>
        <v>0</v>
      </c>
      <c r="CX156" s="49">
        <f t="shared" si="1828"/>
        <v>0</v>
      </c>
      <c r="CY156" s="293"/>
      <c r="CZ156" s="49">
        <f t="shared" ref="CZ156:DA156" si="1829">CZ157+CZ158+CZ159+CZ160+CZ161</f>
        <v>0</v>
      </c>
      <c r="DA156" s="49">
        <f t="shared" si="1829"/>
        <v>0</v>
      </c>
      <c r="DB156" s="48"/>
      <c r="DC156" s="49">
        <f t="shared" ref="DC156:DD156" si="1830">DC157+DC158+DC159+DC160+DC161</f>
        <v>0</v>
      </c>
      <c r="DD156" s="49">
        <f t="shared" si="1830"/>
        <v>0</v>
      </c>
      <c r="DE156" s="48"/>
      <c r="DF156" s="49">
        <f t="shared" ref="DF156:DG156" si="1831">DF157+DF158+DF159+DF160+DF161</f>
        <v>0</v>
      </c>
      <c r="DG156" s="49">
        <f t="shared" si="1831"/>
        <v>0</v>
      </c>
      <c r="DH156" s="48"/>
      <c r="DI156" s="49">
        <f t="shared" ref="DI156:DJ156" si="1832">DI157+DI158+DI159+DI160+DI161</f>
        <v>0</v>
      </c>
      <c r="DJ156" s="49">
        <f t="shared" si="1832"/>
        <v>0</v>
      </c>
      <c r="DK156" s="48"/>
      <c r="DL156" s="49">
        <f t="shared" ref="DL156:DM156" si="1833">DL157+DL158+DL159+DL160+DL161</f>
        <v>0</v>
      </c>
      <c r="DM156" s="49">
        <f t="shared" si="1833"/>
        <v>0</v>
      </c>
      <c r="DN156" s="48"/>
      <c r="DO156" s="49">
        <f t="shared" ref="DO156:DP156" si="1834">DO157+DO158+DO159+DO160+DO161</f>
        <v>0</v>
      </c>
      <c r="DP156" s="49">
        <f t="shared" si="1834"/>
        <v>0</v>
      </c>
      <c r="DQ156" s="48"/>
      <c r="DR156" s="49">
        <f t="shared" ref="DR156:DS156" si="1835">DR157+DR158+DR159+DR160+DR161</f>
        <v>0</v>
      </c>
      <c r="DS156" s="49">
        <f t="shared" si="1835"/>
        <v>0</v>
      </c>
      <c r="DT156" s="48"/>
      <c r="DU156" s="49">
        <f t="shared" ref="DU156:DV156" si="1836">DU157+DU158+DU159+DU160+DU161</f>
        <v>0</v>
      </c>
      <c r="DV156" s="49">
        <f t="shared" si="1836"/>
        <v>0</v>
      </c>
      <c r="DW156" s="48"/>
      <c r="DX156" s="49">
        <f t="shared" ref="DX156:DY156" si="1837">DX157+DX158+DX159+DX160+DX161</f>
        <v>399.64</v>
      </c>
      <c r="DY156" s="49">
        <f t="shared" si="1837"/>
        <v>0</v>
      </c>
      <c r="DZ156" s="48"/>
      <c r="EA156" s="49">
        <f t="shared" ref="EA156:EB156" si="1838">EA157+EA158+EA159+EA160+EA161</f>
        <v>0</v>
      </c>
      <c r="EB156" s="49">
        <f t="shared" si="1838"/>
        <v>0</v>
      </c>
      <c r="EC156" s="48"/>
      <c r="ED156" s="49">
        <f t="shared" ref="ED156:EE156" si="1839">ED157+ED158+ED159+ED160+ED161</f>
        <v>0</v>
      </c>
      <c r="EE156" s="49">
        <f t="shared" si="1839"/>
        <v>0</v>
      </c>
      <c r="EF156" s="48"/>
      <c r="EG156" s="49">
        <f t="shared" ref="EG156:EH156" si="1840">EG157+EG158+EG159+EG160+EG161</f>
        <v>150</v>
      </c>
      <c r="EH156" s="49">
        <f t="shared" si="1840"/>
        <v>150</v>
      </c>
      <c r="EI156" s="48">
        <f t="shared" ref="EI156:EI157" si="1841">EH156/EG156*100</f>
        <v>100</v>
      </c>
      <c r="EJ156" s="49">
        <f t="shared" ref="EJ156:EK156" si="1842">EJ157+EJ158+EJ159+EJ160+EJ161</f>
        <v>80</v>
      </c>
      <c r="EK156" s="49">
        <f t="shared" si="1842"/>
        <v>80</v>
      </c>
      <c r="EL156" s="48">
        <f t="shared" ref="EL156:EL157" si="1843">EK156/EJ156*100</f>
        <v>100</v>
      </c>
      <c r="EM156" s="49">
        <f t="shared" ref="EM156:EN156" si="1844">EM157+EM158+EM159+EM160+EM161</f>
        <v>0</v>
      </c>
      <c r="EN156" s="49">
        <f t="shared" si="1844"/>
        <v>0</v>
      </c>
      <c r="EO156" s="48"/>
      <c r="EP156" s="49">
        <f t="shared" ref="EP156:EQ156" si="1845">EP157+EP158+EP159+EP160+EP161</f>
        <v>0</v>
      </c>
      <c r="EQ156" s="49">
        <f t="shared" si="1845"/>
        <v>0</v>
      </c>
      <c r="ER156" s="48"/>
      <c r="ES156" s="49">
        <f t="shared" ref="ES156:ET156" si="1846">ES157+ES158+ES159+ES160+ES161</f>
        <v>0</v>
      </c>
      <c r="ET156" s="49">
        <f t="shared" si="1846"/>
        <v>0</v>
      </c>
      <c r="EU156" s="48"/>
      <c r="EV156" s="49">
        <f t="shared" ref="EV156:EW156" si="1847">EV157+EV158+EV159+EV160+EV161</f>
        <v>0</v>
      </c>
      <c r="EW156" s="49">
        <f t="shared" si="1847"/>
        <v>0</v>
      </c>
      <c r="EX156" s="48"/>
      <c r="EY156" s="49">
        <f t="shared" ref="EY156:EZ156" si="1848">EY157+EY158+EY159+EY160+EY161</f>
        <v>150</v>
      </c>
      <c r="EZ156" s="49">
        <f t="shared" si="1848"/>
        <v>150</v>
      </c>
      <c r="FA156" s="48">
        <f t="shared" ref="FA156" si="1849">EZ156/EY156*100</f>
        <v>100</v>
      </c>
      <c r="FB156" s="49">
        <f t="shared" ref="FB156:FC156" si="1850">FB157+FB158+FB159+FB160+FB161</f>
        <v>0</v>
      </c>
      <c r="FC156" s="49">
        <f t="shared" si="1850"/>
        <v>0</v>
      </c>
      <c r="FD156" s="48"/>
      <c r="FE156" s="49">
        <f t="shared" ref="FE156:FF156" si="1851">FE157+FE158+FE159+FE160+FE161</f>
        <v>0</v>
      </c>
      <c r="FF156" s="49">
        <f t="shared" si="1851"/>
        <v>0</v>
      </c>
      <c r="FG156" s="48"/>
      <c r="FH156" s="49">
        <f t="shared" ref="FH156:FI156" si="1852">FH157+FH158+FH159+FH160+FH161</f>
        <v>0</v>
      </c>
      <c r="FI156" s="49">
        <f t="shared" si="1852"/>
        <v>0</v>
      </c>
      <c r="FJ156" s="48"/>
      <c r="FK156" s="49"/>
      <c r="FL156" s="49"/>
      <c r="FM156" s="48"/>
      <c r="FN156" s="49">
        <f t="shared" ref="FN156:FO156" si="1853">FN157+FN158+FN159+FN160+FN161</f>
        <v>5000</v>
      </c>
      <c r="FO156" s="49">
        <f t="shared" si="1853"/>
        <v>0</v>
      </c>
      <c r="FP156" s="48">
        <f t="shared" ref="FP156:FP159" si="1854">FO156/FN156*100</f>
        <v>0</v>
      </c>
      <c r="FQ156" s="49"/>
      <c r="FR156" s="49"/>
      <c r="FS156" s="48"/>
      <c r="FT156" s="49"/>
      <c r="FU156" s="49"/>
      <c r="FV156" s="48"/>
      <c r="FW156" s="49">
        <f t="shared" ref="FW156:FX156" si="1855">FW157+FW158+FW159+FW160+FW161</f>
        <v>158.6</v>
      </c>
      <c r="FX156" s="49">
        <f t="shared" si="1855"/>
        <v>0</v>
      </c>
      <c r="FY156" s="48"/>
      <c r="FZ156" s="49"/>
      <c r="GA156" s="49"/>
      <c r="GB156" s="48"/>
      <c r="GC156" s="49"/>
      <c r="GD156" s="49"/>
      <c r="GE156" s="48"/>
      <c r="GF156" s="49"/>
      <c r="GG156" s="49"/>
      <c r="GH156" s="48"/>
      <c r="GI156" s="49"/>
      <c r="GJ156" s="49"/>
      <c r="GK156" s="48"/>
      <c r="GL156" s="49"/>
      <c r="GM156" s="49"/>
      <c r="GN156" s="48"/>
    </row>
    <row r="157" spans="1:196" ht="31.5" x14ac:dyDescent="0.25">
      <c r="A157" s="25" t="s">
        <v>278</v>
      </c>
      <c r="B157" s="50">
        <f t="shared" si="1593"/>
        <v>12494.278910000001</v>
      </c>
      <c r="C157" s="50">
        <f t="shared" si="1594"/>
        <v>10185.17294</v>
      </c>
      <c r="D157" s="46">
        <f t="shared" si="34"/>
        <v>81.51869358261348</v>
      </c>
      <c r="E157" s="46"/>
      <c r="F157" s="46"/>
      <c r="G157" s="46"/>
      <c r="H157" s="46"/>
      <c r="I157" s="46"/>
      <c r="J157" s="42"/>
      <c r="K157" s="46">
        <v>900.6</v>
      </c>
      <c r="L157" s="46">
        <v>900.6</v>
      </c>
      <c r="M157" s="42">
        <f t="shared" si="216"/>
        <v>100</v>
      </c>
      <c r="N157" s="46">
        <v>735</v>
      </c>
      <c r="O157" s="46">
        <v>541.72919999999999</v>
      </c>
      <c r="P157" s="42">
        <f t="shared" si="1771"/>
        <v>73.704653061224491</v>
      </c>
      <c r="Q157" s="204">
        <v>2463</v>
      </c>
      <c r="R157" s="204">
        <v>1932.4</v>
      </c>
      <c r="S157" s="42">
        <f t="shared" si="1799"/>
        <v>78.457166057653268</v>
      </c>
      <c r="T157" s="203">
        <v>385</v>
      </c>
      <c r="U157" s="203">
        <v>339.10199999999998</v>
      </c>
      <c r="V157" s="42">
        <f t="shared" si="1802"/>
        <v>88.078441558441554</v>
      </c>
      <c r="W157" s="203"/>
      <c r="X157" s="203"/>
      <c r="Y157" s="42"/>
      <c r="Z157" s="46"/>
      <c r="AA157" s="46"/>
      <c r="AB157" s="42"/>
      <c r="AC157" s="46"/>
      <c r="AD157" s="46"/>
      <c r="AE157" s="42"/>
      <c r="AF157" s="46"/>
      <c r="AG157" s="46"/>
      <c r="AH157" s="42"/>
      <c r="AI157" s="203">
        <v>1500</v>
      </c>
      <c r="AJ157" s="203">
        <v>1500</v>
      </c>
      <c r="AK157" s="42">
        <f t="shared" si="1808"/>
        <v>100</v>
      </c>
      <c r="AL157" s="203"/>
      <c r="AM157" s="203"/>
      <c r="AN157" s="42"/>
      <c r="AO157" s="203"/>
      <c r="AP157" s="203"/>
      <c r="AQ157" s="42"/>
      <c r="AR157" s="203"/>
      <c r="AS157" s="295"/>
      <c r="AT157" s="42"/>
      <c r="AU157" s="203"/>
      <c r="AV157" s="203"/>
      <c r="AW157" s="42"/>
      <c r="AX157" s="203">
        <v>100</v>
      </c>
      <c r="AY157" s="203">
        <v>100</v>
      </c>
      <c r="AZ157" s="203">
        <f t="shared" si="1672"/>
        <v>100</v>
      </c>
      <c r="BA157" s="203"/>
      <c r="BB157" s="203"/>
      <c r="BC157" s="42"/>
      <c r="BD157" s="203"/>
      <c r="BE157" s="203"/>
      <c r="BF157" s="42"/>
      <c r="BG157" s="203"/>
      <c r="BH157" s="203"/>
      <c r="BI157" s="42"/>
      <c r="BJ157" s="203">
        <v>2937.8</v>
      </c>
      <c r="BK157" s="203">
        <v>1956.71695</v>
      </c>
      <c r="BL157" s="42">
        <f t="shared" si="1815"/>
        <v>66.604838654775676</v>
      </c>
      <c r="BM157" s="203"/>
      <c r="BN157" s="203"/>
      <c r="BO157" s="42"/>
      <c r="BP157" s="203"/>
      <c r="BQ157" s="203"/>
      <c r="BR157" s="42"/>
      <c r="BS157" s="203"/>
      <c r="BT157" s="203"/>
      <c r="BU157" s="42"/>
      <c r="BV157" s="203"/>
      <c r="BW157" s="203"/>
      <c r="BX157" s="42"/>
      <c r="BY157" s="203"/>
      <c r="BZ157" s="203"/>
      <c r="CA157" s="42"/>
      <c r="CB157" s="203">
        <v>365</v>
      </c>
      <c r="CC157" s="203">
        <v>364.98588000000001</v>
      </c>
      <c r="CD157" s="42">
        <f t="shared" si="1821"/>
        <v>99.996131506849324</v>
      </c>
      <c r="CE157" s="203"/>
      <c r="CF157" s="203"/>
      <c r="CG157" s="42"/>
      <c r="CH157" s="203"/>
      <c r="CI157" s="203"/>
      <c r="CJ157" s="42"/>
      <c r="CK157" s="203">
        <v>2169.6389100000001</v>
      </c>
      <c r="CL157" s="203">
        <v>2169.6389100000001</v>
      </c>
      <c r="CM157" s="42">
        <f>CL157/CK157*100</f>
        <v>100</v>
      </c>
      <c r="CN157" s="203"/>
      <c r="CO157" s="203"/>
      <c r="CP157" s="42"/>
      <c r="CQ157" s="203"/>
      <c r="CR157" s="203"/>
      <c r="CS157" s="42"/>
      <c r="CT157" s="203"/>
      <c r="CU157" s="203"/>
      <c r="CV157" s="42"/>
      <c r="CW157" s="203"/>
      <c r="CX157" s="203"/>
      <c r="CY157" s="203"/>
      <c r="CZ157" s="203"/>
      <c r="DA157" s="203"/>
      <c r="DB157" s="42"/>
      <c r="DC157" s="203"/>
      <c r="DD157" s="203"/>
      <c r="DE157" s="42"/>
      <c r="DF157" s="203"/>
      <c r="DG157" s="203"/>
      <c r="DH157" s="42"/>
      <c r="DI157" s="203"/>
      <c r="DJ157" s="203"/>
      <c r="DK157" s="42"/>
      <c r="DL157" s="203"/>
      <c r="DM157" s="203"/>
      <c r="DN157" s="42"/>
      <c r="DO157" s="203"/>
      <c r="DP157" s="203"/>
      <c r="DQ157" s="42"/>
      <c r="DR157" s="203"/>
      <c r="DS157" s="203"/>
      <c r="DT157" s="42"/>
      <c r="DU157" s="203"/>
      <c r="DV157" s="203"/>
      <c r="DW157" s="42"/>
      <c r="DX157" s="203">
        <v>399.64</v>
      </c>
      <c r="DY157" s="203"/>
      <c r="DZ157" s="42"/>
      <c r="EA157" s="203"/>
      <c r="EB157" s="203"/>
      <c r="EC157" s="42"/>
      <c r="ED157" s="203"/>
      <c r="EE157" s="203"/>
      <c r="EF157" s="42"/>
      <c r="EG157" s="203">
        <v>150</v>
      </c>
      <c r="EH157" s="203">
        <v>150</v>
      </c>
      <c r="EI157" s="42">
        <f t="shared" si="1841"/>
        <v>100</v>
      </c>
      <c r="EJ157" s="203">
        <v>80</v>
      </c>
      <c r="EK157" s="203">
        <v>80</v>
      </c>
      <c r="EL157" s="42">
        <f t="shared" si="1843"/>
        <v>100</v>
      </c>
      <c r="EM157" s="203"/>
      <c r="EN157" s="203"/>
      <c r="EO157" s="42"/>
      <c r="EP157" s="203"/>
      <c r="EQ157" s="203"/>
      <c r="ER157" s="42"/>
      <c r="ES157" s="203"/>
      <c r="ET157" s="203"/>
      <c r="EU157" s="42"/>
      <c r="EV157" s="203"/>
      <c r="EW157" s="203"/>
      <c r="EX157" s="42"/>
      <c r="EY157" s="203">
        <v>150</v>
      </c>
      <c r="EZ157" s="203">
        <v>150</v>
      </c>
      <c r="FA157" s="42">
        <f>EZ157/EY157*100</f>
        <v>100</v>
      </c>
      <c r="FB157" s="203"/>
      <c r="FC157" s="203"/>
      <c r="FD157" s="42"/>
      <c r="FE157" s="203"/>
      <c r="FF157" s="203"/>
      <c r="FG157" s="42"/>
      <c r="FH157" s="203"/>
      <c r="FI157" s="203"/>
      <c r="FJ157" s="42"/>
      <c r="FK157" s="203"/>
      <c r="FL157" s="203"/>
      <c r="FM157" s="42"/>
      <c r="FN157" s="203"/>
      <c r="FO157" s="203"/>
      <c r="FP157" s="42"/>
      <c r="FQ157" s="203"/>
      <c r="FR157" s="203"/>
      <c r="FS157" s="42"/>
      <c r="FT157" s="203"/>
      <c r="FU157" s="203"/>
      <c r="FV157" s="42"/>
      <c r="FW157" s="203">
        <v>158.6</v>
      </c>
      <c r="FX157" s="203"/>
      <c r="FY157" s="42"/>
      <c r="FZ157" s="203"/>
      <c r="GA157" s="203"/>
      <c r="GB157" s="42"/>
      <c r="GC157" s="203"/>
      <c r="GD157" s="203"/>
      <c r="GE157" s="42"/>
      <c r="GF157" s="203"/>
      <c r="GG157" s="203"/>
      <c r="GH157" s="42"/>
      <c r="GI157" s="203"/>
      <c r="GJ157" s="203"/>
      <c r="GK157" s="42"/>
      <c r="GL157" s="203"/>
      <c r="GM157" s="203"/>
      <c r="GN157" s="42"/>
    </row>
    <row r="158" spans="1:196" ht="15.75" x14ac:dyDescent="0.25">
      <c r="A158" s="25" t="s">
        <v>345</v>
      </c>
      <c r="B158" s="50">
        <f t="shared" si="1593"/>
        <v>125</v>
      </c>
      <c r="C158" s="50">
        <f t="shared" si="1594"/>
        <v>0</v>
      </c>
      <c r="D158" s="46"/>
      <c r="E158" s="50"/>
      <c r="F158" s="50"/>
      <c r="G158" s="46"/>
      <c r="H158" s="144"/>
      <c r="I158" s="144"/>
      <c r="J158" s="144"/>
      <c r="K158" s="144"/>
      <c r="L158" s="144"/>
      <c r="M158" s="144"/>
      <c r="N158" s="144"/>
      <c r="O158" s="144"/>
      <c r="P158" s="42"/>
      <c r="Q158" s="141"/>
      <c r="R158" s="141"/>
      <c r="S158" s="42"/>
      <c r="T158" s="141"/>
      <c r="U158" s="141"/>
      <c r="V158" s="42"/>
      <c r="W158" s="141"/>
      <c r="X158" s="141"/>
      <c r="Y158" s="42"/>
      <c r="Z158" s="144"/>
      <c r="AA158" s="144"/>
      <c r="AB158" s="144"/>
      <c r="AC158" s="144"/>
      <c r="AD158" s="144"/>
      <c r="AE158" s="144"/>
      <c r="AF158" s="144"/>
      <c r="AG158" s="144"/>
      <c r="AH158" s="144"/>
      <c r="AI158" s="141"/>
      <c r="AJ158" s="141"/>
      <c r="AK158" s="42"/>
      <c r="AL158" s="141"/>
      <c r="AM158" s="141"/>
      <c r="AN158" s="42"/>
      <c r="AO158" s="141"/>
      <c r="AP158" s="141"/>
      <c r="AQ158" s="42"/>
      <c r="AR158" s="141"/>
      <c r="AS158" s="141"/>
      <c r="AT158" s="42"/>
      <c r="AU158" s="141"/>
      <c r="AV158" s="141"/>
      <c r="AW158" s="42"/>
      <c r="AX158" s="141"/>
      <c r="AY158" s="141"/>
      <c r="AZ158" s="203"/>
      <c r="BA158" s="141"/>
      <c r="BB158" s="141"/>
      <c r="BC158" s="42"/>
      <c r="BD158" s="141"/>
      <c r="BE158" s="141"/>
      <c r="BF158" s="42"/>
      <c r="BG158" s="141"/>
      <c r="BH158" s="141"/>
      <c r="BI158" s="42"/>
      <c r="BJ158" s="141"/>
      <c r="BK158" s="141"/>
      <c r="BL158" s="42"/>
      <c r="BM158" s="141"/>
      <c r="BN158" s="141"/>
      <c r="BO158" s="42"/>
      <c r="BP158" s="141"/>
      <c r="BQ158" s="141"/>
      <c r="BR158" s="42"/>
      <c r="BS158" s="141"/>
      <c r="BT158" s="141"/>
      <c r="BU158" s="42"/>
      <c r="BV158" s="141"/>
      <c r="BW158" s="141"/>
      <c r="BX158" s="42"/>
      <c r="BY158" s="141"/>
      <c r="BZ158" s="141"/>
      <c r="CA158" s="42"/>
      <c r="CB158" s="203">
        <v>125</v>
      </c>
      <c r="CC158" s="141"/>
      <c r="CD158" s="42"/>
      <c r="CE158" s="141"/>
      <c r="CF158" s="141"/>
      <c r="CG158" s="42"/>
      <c r="CH158" s="141"/>
      <c r="CI158" s="141"/>
      <c r="CJ158" s="42"/>
      <c r="CK158" s="141"/>
      <c r="CL158" s="141"/>
      <c r="CM158" s="42"/>
      <c r="CN158" s="141"/>
      <c r="CO158" s="141"/>
      <c r="CP158" s="42"/>
      <c r="CQ158" s="141"/>
      <c r="CR158" s="141"/>
      <c r="CS158" s="42"/>
      <c r="CT158" s="203"/>
      <c r="CU158" s="141"/>
      <c r="CV158" s="42"/>
      <c r="CW158" s="141"/>
      <c r="CX158" s="141"/>
      <c r="CY158" s="203"/>
      <c r="CZ158" s="141"/>
      <c r="DA158" s="141"/>
      <c r="DB158" s="42"/>
      <c r="DC158" s="203"/>
      <c r="DD158" s="141"/>
      <c r="DE158" s="42"/>
      <c r="DF158" s="141"/>
      <c r="DG158" s="141"/>
      <c r="DH158" s="42"/>
      <c r="DI158" s="203"/>
      <c r="DJ158" s="141"/>
      <c r="DK158" s="42"/>
      <c r="DL158" s="141"/>
      <c r="DM158" s="141"/>
      <c r="DN158" s="42"/>
      <c r="DO158" s="203"/>
      <c r="DP158" s="141"/>
      <c r="DQ158" s="42"/>
      <c r="DR158" s="203"/>
      <c r="DS158" s="141"/>
      <c r="DT158" s="42"/>
      <c r="DU158" s="203"/>
      <c r="DV158" s="141"/>
      <c r="DW158" s="42"/>
      <c r="DX158" s="203"/>
      <c r="DY158" s="141"/>
      <c r="DZ158" s="42"/>
      <c r="EA158" s="203"/>
      <c r="EB158" s="141"/>
      <c r="EC158" s="42"/>
      <c r="ED158" s="203"/>
      <c r="EE158" s="141"/>
      <c r="EF158" s="42"/>
      <c r="EG158" s="203"/>
      <c r="EH158" s="141"/>
      <c r="EI158" s="42"/>
      <c r="EJ158" s="203"/>
      <c r="EK158" s="141"/>
      <c r="EL158" s="42"/>
      <c r="EM158" s="203"/>
      <c r="EN158" s="141"/>
      <c r="EO158" s="42"/>
      <c r="EP158" s="203"/>
      <c r="EQ158" s="141"/>
      <c r="ER158" s="42"/>
      <c r="ES158" s="203"/>
      <c r="ET158" s="141"/>
      <c r="EU158" s="42"/>
      <c r="EV158" s="203"/>
      <c r="EW158" s="141"/>
      <c r="EX158" s="42"/>
      <c r="EY158" s="203"/>
      <c r="EZ158" s="141"/>
      <c r="FA158" s="42"/>
      <c r="FB158" s="141"/>
      <c r="FC158" s="141"/>
      <c r="FD158" s="42"/>
      <c r="FE158" s="203"/>
      <c r="FF158" s="141"/>
      <c r="FG158" s="42"/>
      <c r="FH158" s="203"/>
      <c r="FI158" s="141"/>
      <c r="FJ158" s="42"/>
      <c r="FK158" s="203"/>
      <c r="FL158" s="141"/>
      <c r="FM158" s="42"/>
      <c r="FN158" s="203"/>
      <c r="FO158" s="141"/>
      <c r="FP158" s="42"/>
      <c r="FQ158" s="203"/>
      <c r="FR158" s="141"/>
      <c r="FS158" s="42"/>
      <c r="FT158" s="203"/>
      <c r="FU158" s="141"/>
      <c r="FV158" s="42"/>
      <c r="FW158" s="203"/>
      <c r="FX158" s="141"/>
      <c r="FY158" s="42"/>
      <c r="FZ158" s="203"/>
      <c r="GA158" s="141"/>
      <c r="GB158" s="42"/>
      <c r="GC158" s="203"/>
      <c r="GD158" s="141"/>
      <c r="GE158" s="42"/>
      <c r="GF158" s="203"/>
      <c r="GG158" s="141"/>
      <c r="GH158" s="42"/>
      <c r="GI158" s="203"/>
      <c r="GJ158" s="141"/>
      <c r="GK158" s="42"/>
      <c r="GL158" s="203"/>
      <c r="GM158" s="141"/>
      <c r="GN158" s="42"/>
    </row>
    <row r="159" spans="1:196" ht="15.75" x14ac:dyDescent="0.25">
      <c r="A159" s="25" t="s">
        <v>344</v>
      </c>
      <c r="B159" s="50">
        <f t="shared" si="1593"/>
        <v>5240</v>
      </c>
      <c r="C159" s="50">
        <f t="shared" si="1594"/>
        <v>0</v>
      </c>
      <c r="D159" s="46"/>
      <c r="E159" s="50"/>
      <c r="F159" s="50"/>
      <c r="G159" s="46"/>
      <c r="H159" s="144"/>
      <c r="I159" s="144"/>
      <c r="J159" s="144"/>
      <c r="K159" s="144"/>
      <c r="L159" s="144"/>
      <c r="M159" s="144"/>
      <c r="N159" s="144"/>
      <c r="O159" s="144"/>
      <c r="P159" s="42"/>
      <c r="Q159" s="141"/>
      <c r="R159" s="141"/>
      <c r="S159" s="42"/>
      <c r="T159" s="141"/>
      <c r="U159" s="141"/>
      <c r="V159" s="42"/>
      <c r="W159" s="141"/>
      <c r="X159" s="141"/>
      <c r="Y159" s="42"/>
      <c r="Z159" s="144"/>
      <c r="AA159" s="144"/>
      <c r="AB159" s="144"/>
      <c r="AC159" s="144"/>
      <c r="AD159" s="144"/>
      <c r="AE159" s="144"/>
      <c r="AF159" s="144"/>
      <c r="AG159" s="144"/>
      <c r="AH159" s="144"/>
      <c r="AI159" s="141"/>
      <c r="AJ159" s="141"/>
      <c r="AK159" s="42"/>
      <c r="AL159" s="141"/>
      <c r="AM159" s="141"/>
      <c r="AN159" s="42"/>
      <c r="AO159" s="141"/>
      <c r="AP159" s="141"/>
      <c r="AQ159" s="42"/>
      <c r="AR159" s="141"/>
      <c r="AS159" s="141"/>
      <c r="AT159" s="42"/>
      <c r="AU159" s="141"/>
      <c r="AV159" s="141"/>
      <c r="AW159" s="42"/>
      <c r="AX159" s="141"/>
      <c r="AY159" s="141"/>
      <c r="AZ159" s="203"/>
      <c r="BA159" s="141"/>
      <c r="BB159" s="141"/>
      <c r="BC159" s="42"/>
      <c r="BD159" s="141"/>
      <c r="BE159" s="141"/>
      <c r="BF159" s="42"/>
      <c r="BG159" s="141"/>
      <c r="BH159" s="141"/>
      <c r="BI159" s="42"/>
      <c r="BJ159" s="141"/>
      <c r="BK159" s="141"/>
      <c r="BL159" s="42"/>
      <c r="BM159" s="141"/>
      <c r="BN159" s="141"/>
      <c r="BO159" s="42"/>
      <c r="BP159" s="141"/>
      <c r="BQ159" s="141"/>
      <c r="BR159" s="42"/>
      <c r="BS159" s="141"/>
      <c r="BT159" s="141"/>
      <c r="BU159" s="42"/>
      <c r="BV159" s="141"/>
      <c r="BW159" s="141"/>
      <c r="BX159" s="42"/>
      <c r="BY159" s="141"/>
      <c r="BZ159" s="141"/>
      <c r="CA159" s="42"/>
      <c r="CB159" s="203">
        <v>240</v>
      </c>
      <c r="CC159" s="141"/>
      <c r="CD159" s="42"/>
      <c r="CE159" s="141"/>
      <c r="CF159" s="141"/>
      <c r="CG159" s="42"/>
      <c r="CH159" s="141"/>
      <c r="CI159" s="141"/>
      <c r="CJ159" s="42"/>
      <c r="CK159" s="141"/>
      <c r="CL159" s="141"/>
      <c r="CM159" s="42"/>
      <c r="CN159" s="141"/>
      <c r="CO159" s="141"/>
      <c r="CP159" s="42"/>
      <c r="CQ159" s="141"/>
      <c r="CR159" s="141"/>
      <c r="CS159" s="42"/>
      <c r="CT159" s="203"/>
      <c r="CU159" s="141"/>
      <c r="CV159" s="42"/>
      <c r="CW159" s="141"/>
      <c r="CX159" s="141"/>
      <c r="CY159" s="203"/>
      <c r="CZ159" s="141"/>
      <c r="DA159" s="141"/>
      <c r="DB159" s="42"/>
      <c r="DC159" s="203"/>
      <c r="DD159" s="141"/>
      <c r="DE159" s="42"/>
      <c r="DF159" s="141"/>
      <c r="DG159" s="141"/>
      <c r="DH159" s="42"/>
      <c r="DI159" s="203"/>
      <c r="DJ159" s="141"/>
      <c r="DK159" s="42"/>
      <c r="DL159" s="141"/>
      <c r="DM159" s="141"/>
      <c r="DN159" s="42"/>
      <c r="DO159" s="203"/>
      <c r="DP159" s="141"/>
      <c r="DQ159" s="42"/>
      <c r="DR159" s="203"/>
      <c r="DS159" s="141"/>
      <c r="DT159" s="42"/>
      <c r="DU159" s="203"/>
      <c r="DV159" s="141"/>
      <c r="DW159" s="42"/>
      <c r="DX159" s="203"/>
      <c r="DY159" s="141"/>
      <c r="DZ159" s="42"/>
      <c r="EA159" s="203"/>
      <c r="EB159" s="141"/>
      <c r="EC159" s="42"/>
      <c r="ED159" s="203"/>
      <c r="EE159" s="141"/>
      <c r="EF159" s="42"/>
      <c r="EG159" s="203"/>
      <c r="EH159" s="141"/>
      <c r="EI159" s="42"/>
      <c r="EJ159" s="203"/>
      <c r="EK159" s="141"/>
      <c r="EL159" s="42"/>
      <c r="EM159" s="203"/>
      <c r="EN159" s="141"/>
      <c r="EO159" s="42"/>
      <c r="EP159" s="203"/>
      <c r="EQ159" s="141"/>
      <c r="ER159" s="42"/>
      <c r="ES159" s="203"/>
      <c r="ET159" s="141"/>
      <c r="EU159" s="42"/>
      <c r="EV159" s="203"/>
      <c r="EW159" s="141"/>
      <c r="EX159" s="42"/>
      <c r="EY159" s="203"/>
      <c r="EZ159" s="141"/>
      <c r="FA159" s="42"/>
      <c r="FB159" s="141"/>
      <c r="FC159" s="141"/>
      <c r="FD159" s="42"/>
      <c r="FE159" s="203"/>
      <c r="FF159" s="141"/>
      <c r="FG159" s="42"/>
      <c r="FH159" s="203"/>
      <c r="FI159" s="141"/>
      <c r="FJ159" s="42"/>
      <c r="FK159" s="203"/>
      <c r="FL159" s="141"/>
      <c r="FM159" s="42"/>
      <c r="FN159" s="203">
        <v>5000</v>
      </c>
      <c r="FO159" s="141"/>
      <c r="FP159" s="42">
        <f t="shared" si="1854"/>
        <v>0</v>
      </c>
      <c r="FQ159" s="203"/>
      <c r="FR159" s="141"/>
      <c r="FS159" s="42"/>
      <c r="FT159" s="203"/>
      <c r="FU159" s="141"/>
      <c r="FV159" s="42"/>
      <c r="FW159" s="203"/>
      <c r="FX159" s="141"/>
      <c r="FY159" s="42"/>
      <c r="FZ159" s="203"/>
      <c r="GA159" s="141"/>
      <c r="GB159" s="42"/>
      <c r="GC159" s="203"/>
      <c r="GD159" s="141"/>
      <c r="GE159" s="42"/>
      <c r="GF159" s="203"/>
      <c r="GG159" s="141"/>
      <c r="GH159" s="42"/>
      <c r="GI159" s="203"/>
      <c r="GJ159" s="141"/>
      <c r="GK159" s="42"/>
      <c r="GL159" s="203"/>
      <c r="GM159" s="141"/>
      <c r="GN159" s="42"/>
    </row>
    <row r="160" spans="1:196" ht="15.75" x14ac:dyDescent="0.25">
      <c r="A160" s="25" t="s">
        <v>343</v>
      </c>
      <c r="B160" s="50">
        <f t="shared" si="1593"/>
        <v>0</v>
      </c>
      <c r="C160" s="50">
        <f t="shared" si="1594"/>
        <v>0</v>
      </c>
      <c r="D160" s="50"/>
      <c r="E160" s="50"/>
      <c r="F160" s="50"/>
      <c r="G160" s="46"/>
      <c r="H160" s="144"/>
      <c r="I160" s="144"/>
      <c r="J160" s="144"/>
      <c r="K160" s="144"/>
      <c r="L160" s="144"/>
      <c r="M160" s="144"/>
      <c r="N160" s="144"/>
      <c r="O160" s="144"/>
      <c r="P160" s="42"/>
      <c r="Q160" s="141"/>
      <c r="R160" s="141"/>
      <c r="S160" s="42"/>
      <c r="T160" s="141"/>
      <c r="U160" s="141"/>
      <c r="V160" s="42"/>
      <c r="W160" s="141"/>
      <c r="X160" s="141"/>
      <c r="Y160" s="42"/>
      <c r="Z160" s="144"/>
      <c r="AA160" s="144"/>
      <c r="AB160" s="144"/>
      <c r="AC160" s="144"/>
      <c r="AD160" s="144"/>
      <c r="AE160" s="144"/>
      <c r="AF160" s="144"/>
      <c r="AG160" s="144"/>
      <c r="AH160" s="144"/>
      <c r="AI160" s="141"/>
      <c r="AJ160" s="141"/>
      <c r="AK160" s="42"/>
      <c r="AL160" s="141"/>
      <c r="AM160" s="141"/>
      <c r="AN160" s="42"/>
      <c r="AO160" s="141"/>
      <c r="AP160" s="141"/>
      <c r="AQ160" s="42"/>
      <c r="AR160" s="141"/>
      <c r="AS160" s="141"/>
      <c r="AT160" s="42"/>
      <c r="AU160" s="141"/>
      <c r="AV160" s="141"/>
      <c r="AW160" s="42"/>
      <c r="AX160" s="141"/>
      <c r="AY160" s="141"/>
      <c r="AZ160" s="203"/>
      <c r="BA160" s="141"/>
      <c r="BB160" s="141"/>
      <c r="BC160" s="42"/>
      <c r="BD160" s="141"/>
      <c r="BE160" s="141"/>
      <c r="BF160" s="42"/>
      <c r="BG160" s="141"/>
      <c r="BH160" s="141"/>
      <c r="BI160" s="42"/>
      <c r="BJ160" s="141"/>
      <c r="BK160" s="141"/>
      <c r="BL160" s="42"/>
      <c r="BM160" s="141"/>
      <c r="BN160" s="141"/>
      <c r="BO160" s="42"/>
      <c r="BP160" s="141"/>
      <c r="BQ160" s="141"/>
      <c r="BR160" s="42"/>
      <c r="BS160" s="141"/>
      <c r="BT160" s="141"/>
      <c r="BU160" s="42"/>
      <c r="BV160" s="141"/>
      <c r="BW160" s="141"/>
      <c r="BX160" s="42"/>
      <c r="BY160" s="141"/>
      <c r="BZ160" s="141"/>
      <c r="CA160" s="42"/>
      <c r="CB160" s="141"/>
      <c r="CC160" s="141"/>
      <c r="CD160" s="42"/>
      <c r="CE160" s="141"/>
      <c r="CF160" s="141"/>
      <c r="CG160" s="42"/>
      <c r="CH160" s="141"/>
      <c r="CI160" s="141"/>
      <c r="CJ160" s="42"/>
      <c r="CK160" s="141"/>
      <c r="CL160" s="141"/>
      <c r="CM160" s="42"/>
      <c r="CN160" s="141"/>
      <c r="CO160" s="141"/>
      <c r="CP160" s="42"/>
      <c r="CQ160" s="141"/>
      <c r="CR160" s="141"/>
      <c r="CS160" s="42"/>
      <c r="CT160" s="141"/>
      <c r="CU160" s="141"/>
      <c r="CV160" s="42"/>
      <c r="CW160" s="141"/>
      <c r="CX160" s="141"/>
      <c r="CY160" s="203"/>
      <c r="CZ160" s="141"/>
      <c r="DA160" s="141"/>
      <c r="DB160" s="42"/>
      <c r="DC160" s="141"/>
      <c r="DD160" s="141"/>
      <c r="DE160" s="42"/>
      <c r="DF160" s="141"/>
      <c r="DG160" s="141"/>
      <c r="DH160" s="42"/>
      <c r="DI160" s="141"/>
      <c r="DJ160" s="141"/>
      <c r="DK160" s="42"/>
      <c r="DL160" s="141"/>
      <c r="DM160" s="141"/>
      <c r="DN160" s="42"/>
      <c r="DO160" s="141"/>
      <c r="DP160" s="141"/>
      <c r="DQ160" s="42"/>
      <c r="DR160" s="141"/>
      <c r="DS160" s="141"/>
      <c r="DT160" s="42"/>
      <c r="DU160" s="141"/>
      <c r="DV160" s="141"/>
      <c r="DW160" s="42"/>
      <c r="DX160" s="141"/>
      <c r="DY160" s="141"/>
      <c r="DZ160" s="42"/>
      <c r="EA160" s="141"/>
      <c r="EB160" s="141"/>
      <c r="EC160" s="42"/>
      <c r="ED160" s="141"/>
      <c r="EE160" s="141"/>
      <c r="EF160" s="42"/>
      <c r="EG160" s="141"/>
      <c r="EH160" s="141"/>
      <c r="EI160" s="42"/>
      <c r="EJ160" s="141"/>
      <c r="EK160" s="141"/>
      <c r="EL160" s="42"/>
      <c r="EM160" s="141"/>
      <c r="EN160" s="141"/>
      <c r="EO160" s="42"/>
      <c r="EP160" s="141"/>
      <c r="EQ160" s="141"/>
      <c r="ER160" s="42"/>
      <c r="ES160" s="141"/>
      <c r="ET160" s="141"/>
      <c r="EU160" s="42"/>
      <c r="EV160" s="141"/>
      <c r="EW160" s="141"/>
      <c r="EX160" s="42"/>
      <c r="EY160" s="141"/>
      <c r="EZ160" s="141"/>
      <c r="FA160" s="42"/>
      <c r="FB160" s="141"/>
      <c r="FC160" s="141"/>
      <c r="FD160" s="42"/>
      <c r="FE160" s="141"/>
      <c r="FF160" s="141"/>
      <c r="FG160" s="42"/>
      <c r="FH160" s="141"/>
      <c r="FI160" s="141"/>
      <c r="FJ160" s="42"/>
      <c r="FK160" s="141"/>
      <c r="FL160" s="141"/>
      <c r="FM160" s="42"/>
      <c r="FN160" s="141"/>
      <c r="FO160" s="141"/>
      <c r="FP160" s="42"/>
      <c r="FQ160" s="141"/>
      <c r="FR160" s="141"/>
      <c r="FS160" s="42"/>
      <c r="FT160" s="141"/>
      <c r="FU160" s="141"/>
      <c r="FV160" s="42"/>
      <c r="FW160" s="141"/>
      <c r="FX160" s="141"/>
      <c r="FY160" s="42"/>
      <c r="FZ160" s="141"/>
      <c r="GA160" s="141"/>
      <c r="GB160" s="42"/>
      <c r="GC160" s="141"/>
      <c r="GD160" s="141"/>
      <c r="GE160" s="42"/>
      <c r="GF160" s="141"/>
      <c r="GG160" s="141"/>
      <c r="GH160" s="42"/>
      <c r="GI160" s="141"/>
      <c r="GJ160" s="141"/>
      <c r="GK160" s="42"/>
      <c r="GL160" s="141"/>
      <c r="GM160" s="141"/>
      <c r="GN160" s="42"/>
    </row>
    <row r="161" spans="1:196" ht="15.75" x14ac:dyDescent="0.25">
      <c r="A161" s="25" t="s">
        <v>342</v>
      </c>
      <c r="B161" s="50">
        <f t="shared" si="1593"/>
        <v>0</v>
      </c>
      <c r="C161" s="50">
        <f t="shared" si="1594"/>
        <v>0</v>
      </c>
      <c r="D161" s="50"/>
      <c r="E161" s="50"/>
      <c r="F161" s="50"/>
      <c r="G161" s="46"/>
      <c r="H161" s="144"/>
      <c r="I161" s="144"/>
      <c r="J161" s="144"/>
      <c r="K161" s="144"/>
      <c r="L161" s="144"/>
      <c r="M161" s="144"/>
      <c r="N161" s="144"/>
      <c r="O161" s="144"/>
      <c r="P161" s="42"/>
      <c r="Q161" s="141"/>
      <c r="R161" s="141"/>
      <c r="S161" s="42"/>
      <c r="T161" s="141"/>
      <c r="U161" s="141"/>
      <c r="V161" s="42"/>
      <c r="W161" s="141"/>
      <c r="X161" s="141"/>
      <c r="Y161" s="42"/>
      <c r="Z161" s="144"/>
      <c r="AA161" s="144"/>
      <c r="AB161" s="144"/>
      <c r="AC161" s="144"/>
      <c r="AD161" s="144"/>
      <c r="AE161" s="144"/>
      <c r="AF161" s="144"/>
      <c r="AG161" s="144"/>
      <c r="AH161" s="144"/>
      <c r="AI161" s="141"/>
      <c r="AJ161" s="141"/>
      <c r="AK161" s="42"/>
      <c r="AL161" s="141"/>
      <c r="AM161" s="141"/>
      <c r="AN161" s="42"/>
      <c r="AO161" s="141"/>
      <c r="AP161" s="141"/>
      <c r="AQ161" s="42"/>
      <c r="AR161" s="141"/>
      <c r="AS161" s="141"/>
      <c r="AT161" s="42"/>
      <c r="AU161" s="141"/>
      <c r="AV161" s="141"/>
      <c r="AW161" s="42"/>
      <c r="AX161" s="141"/>
      <c r="AY161" s="141"/>
      <c r="AZ161" s="203"/>
      <c r="BA161" s="141"/>
      <c r="BB161" s="141"/>
      <c r="BC161" s="42"/>
      <c r="BD161" s="141"/>
      <c r="BE161" s="141"/>
      <c r="BF161" s="42"/>
      <c r="BG161" s="141"/>
      <c r="BH161" s="141"/>
      <c r="BI161" s="42"/>
      <c r="BJ161" s="141"/>
      <c r="BK161" s="141"/>
      <c r="BL161" s="42"/>
      <c r="BM161" s="141"/>
      <c r="BN161" s="141"/>
      <c r="BO161" s="42"/>
      <c r="BP161" s="141"/>
      <c r="BQ161" s="141"/>
      <c r="BR161" s="42"/>
      <c r="BS161" s="141"/>
      <c r="BT161" s="141"/>
      <c r="BU161" s="42"/>
      <c r="BV161" s="141"/>
      <c r="BW161" s="141"/>
      <c r="BX161" s="42"/>
      <c r="BY161" s="141"/>
      <c r="BZ161" s="141"/>
      <c r="CA161" s="42"/>
      <c r="CB161" s="141"/>
      <c r="CC161" s="141"/>
      <c r="CD161" s="42"/>
      <c r="CE161" s="141"/>
      <c r="CF161" s="141"/>
      <c r="CG161" s="42"/>
      <c r="CH161" s="141"/>
      <c r="CI161" s="141"/>
      <c r="CJ161" s="42"/>
      <c r="CK161" s="141"/>
      <c r="CL161" s="141"/>
      <c r="CM161" s="42"/>
      <c r="CN161" s="141"/>
      <c r="CO161" s="141"/>
      <c r="CP161" s="42"/>
      <c r="CQ161" s="141"/>
      <c r="CR161" s="141"/>
      <c r="CS161" s="42"/>
      <c r="CT161" s="141"/>
      <c r="CU161" s="141"/>
      <c r="CV161" s="42"/>
      <c r="CW161" s="141"/>
      <c r="CX161" s="141"/>
      <c r="CY161" s="203"/>
      <c r="CZ161" s="141"/>
      <c r="DA161" s="141"/>
      <c r="DB161" s="42"/>
      <c r="DC161" s="141"/>
      <c r="DD161" s="141"/>
      <c r="DE161" s="42"/>
      <c r="DF161" s="141"/>
      <c r="DG161" s="141"/>
      <c r="DH161" s="42"/>
      <c r="DI161" s="141"/>
      <c r="DJ161" s="141"/>
      <c r="DK161" s="42"/>
      <c r="DL161" s="141"/>
      <c r="DM161" s="141"/>
      <c r="DN161" s="42"/>
      <c r="DO161" s="141"/>
      <c r="DP161" s="141"/>
      <c r="DQ161" s="42"/>
      <c r="DR161" s="141"/>
      <c r="DS161" s="141"/>
      <c r="DT161" s="42"/>
      <c r="DU161" s="141"/>
      <c r="DV161" s="141"/>
      <c r="DW161" s="42"/>
      <c r="DX161" s="141"/>
      <c r="DY161" s="141"/>
      <c r="DZ161" s="42"/>
      <c r="EA161" s="141"/>
      <c r="EB161" s="141"/>
      <c r="EC161" s="42"/>
      <c r="ED161" s="141"/>
      <c r="EE161" s="141"/>
      <c r="EF161" s="42"/>
      <c r="EG161" s="141"/>
      <c r="EH161" s="141"/>
      <c r="EI161" s="42"/>
      <c r="EJ161" s="141"/>
      <c r="EK161" s="141"/>
      <c r="EL161" s="42"/>
      <c r="EM161" s="141"/>
      <c r="EN161" s="141"/>
      <c r="EO161" s="42"/>
      <c r="EP161" s="141"/>
      <c r="EQ161" s="141"/>
      <c r="ER161" s="42"/>
      <c r="ES161" s="141"/>
      <c r="ET161" s="141"/>
      <c r="EU161" s="42"/>
      <c r="EV161" s="141"/>
      <c r="EW161" s="141"/>
      <c r="EX161" s="42"/>
      <c r="EY161" s="141"/>
      <c r="EZ161" s="141"/>
      <c r="FA161" s="42"/>
      <c r="FB161" s="141"/>
      <c r="FC161" s="141"/>
      <c r="FD161" s="42"/>
      <c r="FE161" s="141"/>
      <c r="FF161" s="141"/>
      <c r="FG161" s="42"/>
      <c r="FH161" s="141"/>
      <c r="FI161" s="141"/>
      <c r="FJ161" s="42"/>
      <c r="FK161" s="141"/>
      <c r="FL161" s="141"/>
      <c r="FM161" s="42"/>
      <c r="FN161" s="141"/>
      <c r="FO161" s="141"/>
      <c r="FP161" s="42"/>
      <c r="FQ161" s="141"/>
      <c r="FR161" s="141"/>
      <c r="FS161" s="42"/>
      <c r="FT161" s="141"/>
      <c r="FU161" s="141"/>
      <c r="FV161" s="42"/>
      <c r="FW161" s="141"/>
      <c r="FX161" s="141"/>
      <c r="FY161" s="42"/>
      <c r="FZ161" s="141"/>
      <c r="GA161" s="141"/>
      <c r="GB161" s="42"/>
      <c r="GC161" s="141"/>
      <c r="GD161" s="141"/>
      <c r="GE161" s="42"/>
      <c r="GF161" s="141"/>
      <c r="GG161" s="141"/>
      <c r="GH161" s="42"/>
      <c r="GI161" s="141"/>
      <c r="GJ161" s="141"/>
      <c r="GK161" s="42"/>
      <c r="GL161" s="141"/>
      <c r="GM161" s="141"/>
      <c r="GN161" s="42"/>
    </row>
    <row r="162" spans="1:196" s="52" customFormat="1" ht="31.5" x14ac:dyDescent="0.25">
      <c r="A162" s="195" t="s">
        <v>335</v>
      </c>
      <c r="B162" s="134">
        <f t="shared" si="1593"/>
        <v>87301.868000000002</v>
      </c>
      <c r="C162" s="134">
        <f t="shared" si="1594"/>
        <v>84827.438750000001</v>
      </c>
      <c r="D162" s="49">
        <f t="shared" ref="D162" si="1856">C162/B162*100</f>
        <v>97.165662881348652</v>
      </c>
      <c r="E162" s="134">
        <f t="shared" ref="E162:AD162" si="1857">E163+E164</f>
        <v>0</v>
      </c>
      <c r="F162" s="134">
        <f t="shared" ref="F162" si="1858">F163+F164</f>
        <v>0</v>
      </c>
      <c r="G162" s="49"/>
      <c r="H162" s="134">
        <f t="shared" si="1857"/>
        <v>0</v>
      </c>
      <c r="I162" s="134">
        <f t="shared" si="1857"/>
        <v>0</v>
      </c>
      <c r="J162" s="134">
        <f t="shared" si="1857"/>
        <v>0</v>
      </c>
      <c r="K162" s="134">
        <f t="shared" si="1857"/>
        <v>812.4</v>
      </c>
      <c r="L162" s="134">
        <f t="shared" ref="L162" si="1859">L163+L164</f>
        <v>572.54948000000002</v>
      </c>
      <c r="M162" s="48">
        <f t="shared" si="216"/>
        <v>70.476302314130976</v>
      </c>
      <c r="N162" s="134">
        <f t="shared" si="1857"/>
        <v>552</v>
      </c>
      <c r="O162" s="134">
        <f t="shared" si="1857"/>
        <v>514.74</v>
      </c>
      <c r="P162" s="48">
        <f t="shared" si="1771"/>
        <v>93.25</v>
      </c>
      <c r="Q162" s="134">
        <f t="shared" ref="Q162:R162" si="1860">Q163+Q164</f>
        <v>3131</v>
      </c>
      <c r="R162" s="134">
        <f t="shared" si="1860"/>
        <v>2919.6579999999999</v>
      </c>
      <c r="S162" s="48">
        <f t="shared" ref="S162:S163" si="1861">R162/Q162*100</f>
        <v>93.250015969338861</v>
      </c>
      <c r="T162" s="134">
        <f t="shared" ref="T162" si="1862">T163+T164</f>
        <v>0</v>
      </c>
      <c r="U162" s="134">
        <f t="shared" ref="U162" si="1863">U163+U164</f>
        <v>0</v>
      </c>
      <c r="V162" s="48"/>
      <c r="W162" s="134">
        <f t="shared" ref="W162" si="1864">W163+W164</f>
        <v>520</v>
      </c>
      <c r="X162" s="134">
        <f t="shared" ref="X162" si="1865">X163+X164</f>
        <v>401</v>
      </c>
      <c r="Y162" s="48">
        <f t="shared" ref="Y162:Y163" si="1866">X162/W162*100</f>
        <v>77.115384615384613</v>
      </c>
      <c r="Z162" s="134">
        <f t="shared" si="1857"/>
        <v>0</v>
      </c>
      <c r="AA162" s="134">
        <f t="shared" ref="AA162" si="1867">AA163+AA164</f>
        <v>0</v>
      </c>
      <c r="AB162" s="134">
        <f t="shared" si="1857"/>
        <v>0</v>
      </c>
      <c r="AC162" s="134">
        <f t="shared" si="1857"/>
        <v>0</v>
      </c>
      <c r="AD162" s="134">
        <f t="shared" si="1857"/>
        <v>0</v>
      </c>
      <c r="AE162" s="134">
        <f t="shared" ref="AE162:AG162" si="1868">AE163+AE164</f>
        <v>0</v>
      </c>
      <c r="AF162" s="134">
        <f t="shared" si="1868"/>
        <v>0</v>
      </c>
      <c r="AG162" s="134">
        <f t="shared" si="1868"/>
        <v>0</v>
      </c>
      <c r="AH162" s="48"/>
      <c r="AI162" s="134">
        <f t="shared" ref="AI162:AJ162" si="1869">AI163+AI164</f>
        <v>1000</v>
      </c>
      <c r="AJ162" s="134">
        <f t="shared" si="1869"/>
        <v>1000</v>
      </c>
      <c r="AK162" s="48">
        <f t="shared" ref="AK162:AK163" si="1870">AJ162/AI162*100</f>
        <v>100</v>
      </c>
      <c r="AL162" s="134">
        <f t="shared" ref="AL162:AM162" si="1871">AL163+AL164</f>
        <v>0</v>
      </c>
      <c r="AM162" s="134">
        <f t="shared" si="1871"/>
        <v>0</v>
      </c>
      <c r="AN162" s="48"/>
      <c r="AO162" s="134">
        <f t="shared" ref="AO162:AP162" si="1872">AO163+AO164</f>
        <v>0</v>
      </c>
      <c r="AP162" s="134">
        <f t="shared" si="1872"/>
        <v>0</v>
      </c>
      <c r="AQ162" s="48"/>
      <c r="AR162" s="134">
        <f t="shared" ref="AR162:AS162" si="1873">AR163+AR164</f>
        <v>0</v>
      </c>
      <c r="AS162" s="134">
        <f t="shared" si="1873"/>
        <v>0</v>
      </c>
      <c r="AT162" s="48"/>
      <c r="AU162" s="134">
        <f t="shared" ref="AU162:AV162" si="1874">AU163+AU164</f>
        <v>0</v>
      </c>
      <c r="AV162" s="134">
        <f t="shared" si="1874"/>
        <v>0</v>
      </c>
      <c r="AW162" s="48"/>
      <c r="AX162" s="134">
        <f t="shared" ref="AX162:AY162" si="1875">AX163+AX164</f>
        <v>100</v>
      </c>
      <c r="AY162" s="134">
        <f t="shared" si="1875"/>
        <v>100</v>
      </c>
      <c r="AZ162" s="293">
        <f t="shared" si="1672"/>
        <v>100</v>
      </c>
      <c r="BA162" s="134"/>
      <c r="BB162" s="134"/>
      <c r="BC162" s="48"/>
      <c r="BD162" s="134"/>
      <c r="BE162" s="134"/>
      <c r="BF162" s="48"/>
      <c r="BG162" s="134"/>
      <c r="BH162" s="134"/>
      <c r="BI162" s="48"/>
      <c r="BJ162" s="134">
        <f t="shared" ref="BJ162:BK162" si="1876">BJ163+BJ164</f>
        <v>3576.4</v>
      </c>
      <c r="BK162" s="134">
        <f t="shared" si="1876"/>
        <v>2347.5912699999999</v>
      </c>
      <c r="BL162" s="48">
        <f t="shared" ref="BL162:BL163" si="1877">BK162/BJ162*100</f>
        <v>65.641183033217757</v>
      </c>
      <c r="BM162" s="134"/>
      <c r="BN162" s="134"/>
      <c r="BO162" s="48"/>
      <c r="BP162" s="134">
        <f t="shared" ref="BP162:BQ162" si="1878">BP163+BP164</f>
        <v>0</v>
      </c>
      <c r="BQ162" s="134">
        <f t="shared" si="1878"/>
        <v>0</v>
      </c>
      <c r="BR162" s="48"/>
      <c r="BS162" s="134">
        <f t="shared" ref="BS162:BT162" si="1879">BS163+BS164</f>
        <v>0</v>
      </c>
      <c r="BT162" s="134">
        <f t="shared" si="1879"/>
        <v>0</v>
      </c>
      <c r="BU162" s="48"/>
      <c r="BV162" s="134">
        <f t="shared" ref="BV162:BW162" si="1880">BV163+BV164</f>
        <v>0</v>
      </c>
      <c r="BW162" s="134">
        <f t="shared" si="1880"/>
        <v>0</v>
      </c>
      <c r="BX162" s="48"/>
      <c r="BY162" s="134">
        <f t="shared" ref="BY162:BZ162" si="1881">BY163+BY164</f>
        <v>0</v>
      </c>
      <c r="BZ162" s="134">
        <f t="shared" si="1881"/>
        <v>0</v>
      </c>
      <c r="CA162" s="48"/>
      <c r="CB162" s="134">
        <f t="shared" ref="CB162:CC162" si="1882">CB163+CB164</f>
        <v>4817.5</v>
      </c>
      <c r="CC162" s="134">
        <f t="shared" si="1882"/>
        <v>4817.5</v>
      </c>
      <c r="CD162" s="48">
        <f t="shared" ref="CD162:CD163" si="1883">CC162/CB162*100</f>
        <v>100</v>
      </c>
      <c r="CE162" s="134">
        <f t="shared" ref="CE162:CF162" si="1884">CE163+CE164</f>
        <v>0</v>
      </c>
      <c r="CF162" s="134">
        <f t="shared" si="1884"/>
        <v>0</v>
      </c>
      <c r="CG162" s="48"/>
      <c r="CH162" s="134">
        <f t="shared" ref="CH162:CI162" si="1885">CH163+CH164</f>
        <v>0</v>
      </c>
      <c r="CI162" s="134">
        <f t="shared" si="1885"/>
        <v>0</v>
      </c>
      <c r="CJ162" s="48"/>
      <c r="CK162" s="134">
        <f t="shared" ref="CK162:CL162" si="1886">CK163+CK164</f>
        <v>0</v>
      </c>
      <c r="CL162" s="134">
        <f t="shared" si="1886"/>
        <v>0</v>
      </c>
      <c r="CM162" s="48"/>
      <c r="CN162" s="134">
        <f t="shared" ref="CN162:CO162" si="1887">CN163+CN164</f>
        <v>0</v>
      </c>
      <c r="CO162" s="134">
        <f t="shared" si="1887"/>
        <v>0</v>
      </c>
      <c r="CP162" s="48"/>
      <c r="CQ162" s="134">
        <f t="shared" ref="CQ162:CR162" si="1888">CQ163+CQ164</f>
        <v>0</v>
      </c>
      <c r="CR162" s="134">
        <f t="shared" si="1888"/>
        <v>0</v>
      </c>
      <c r="CS162" s="48"/>
      <c r="CT162" s="134">
        <f t="shared" ref="CT162:CU162" si="1889">CT163+CT164</f>
        <v>71824.399999999994</v>
      </c>
      <c r="CU162" s="134">
        <f t="shared" si="1889"/>
        <v>71824.399999999994</v>
      </c>
      <c r="CV162" s="48">
        <f t="shared" ref="CV162:CV163" si="1890">CU162/CT162*100</f>
        <v>100</v>
      </c>
      <c r="CW162" s="134">
        <f t="shared" ref="CW162:CX162" si="1891">CW163+CW164</f>
        <v>0</v>
      </c>
      <c r="CX162" s="134">
        <f t="shared" si="1891"/>
        <v>0</v>
      </c>
      <c r="CY162" s="293"/>
      <c r="CZ162" s="134">
        <f t="shared" ref="CZ162:DA162" si="1892">CZ163+CZ164</f>
        <v>0</v>
      </c>
      <c r="DA162" s="134">
        <f t="shared" si="1892"/>
        <v>0</v>
      </c>
      <c r="DB162" s="48"/>
      <c r="DC162" s="134">
        <f t="shared" ref="DC162:DD162" si="1893">DC163+DC164</f>
        <v>0</v>
      </c>
      <c r="DD162" s="134">
        <f t="shared" si="1893"/>
        <v>0</v>
      </c>
      <c r="DE162" s="48"/>
      <c r="DF162" s="134">
        <f t="shared" ref="DF162:DG162" si="1894">DF163+DF164</f>
        <v>0</v>
      </c>
      <c r="DG162" s="134">
        <f t="shared" si="1894"/>
        <v>0</v>
      </c>
      <c r="DH162" s="48"/>
      <c r="DI162" s="134">
        <f t="shared" ref="DI162:DJ162" si="1895">DI163+DI164</f>
        <v>0</v>
      </c>
      <c r="DJ162" s="134">
        <f t="shared" si="1895"/>
        <v>0</v>
      </c>
      <c r="DK162" s="48"/>
      <c r="DL162" s="134">
        <f t="shared" ref="DL162:DM162" si="1896">DL163+DL164</f>
        <v>0</v>
      </c>
      <c r="DM162" s="134">
        <f t="shared" si="1896"/>
        <v>0</v>
      </c>
      <c r="DN162" s="48"/>
      <c r="DO162" s="134">
        <f t="shared" ref="DO162:DP162" si="1897">DO163+DO164</f>
        <v>0</v>
      </c>
      <c r="DP162" s="134">
        <f t="shared" si="1897"/>
        <v>0</v>
      </c>
      <c r="DQ162" s="48"/>
      <c r="DR162" s="134">
        <f t="shared" ref="DR162:DS162" si="1898">DR163+DR164</f>
        <v>0</v>
      </c>
      <c r="DS162" s="134">
        <f t="shared" si="1898"/>
        <v>0</v>
      </c>
      <c r="DT162" s="48"/>
      <c r="DU162" s="134">
        <f t="shared" ref="DU162:DV162" si="1899">DU163+DU164</f>
        <v>0</v>
      </c>
      <c r="DV162" s="134">
        <f t="shared" si="1899"/>
        <v>0</v>
      </c>
      <c r="DW162" s="48"/>
      <c r="DX162" s="134">
        <f t="shared" ref="DX162:DY162" si="1900">DX163+DX164</f>
        <v>479.56799999999998</v>
      </c>
      <c r="DY162" s="134">
        <f t="shared" si="1900"/>
        <v>0</v>
      </c>
      <c r="DZ162" s="48"/>
      <c r="EA162" s="134">
        <f t="shared" ref="EA162:EB162" si="1901">EA163+EA164</f>
        <v>0</v>
      </c>
      <c r="EB162" s="134">
        <f t="shared" si="1901"/>
        <v>0</v>
      </c>
      <c r="EC162" s="48"/>
      <c r="ED162" s="134">
        <f t="shared" ref="ED162:EE162" si="1902">ED163+ED164</f>
        <v>0</v>
      </c>
      <c r="EE162" s="134">
        <f t="shared" si="1902"/>
        <v>0</v>
      </c>
      <c r="EF162" s="48"/>
      <c r="EG162" s="134">
        <f t="shared" ref="EG162:EH162" si="1903">EG163+EG164</f>
        <v>100</v>
      </c>
      <c r="EH162" s="134">
        <f t="shared" si="1903"/>
        <v>100</v>
      </c>
      <c r="EI162" s="48">
        <f t="shared" ref="EI162:EI163" si="1904">EH162/EG162*100</f>
        <v>100</v>
      </c>
      <c r="EJ162" s="134">
        <f t="shared" ref="EJ162:EK162" si="1905">EJ163+EJ164</f>
        <v>230</v>
      </c>
      <c r="EK162" s="134">
        <f t="shared" si="1905"/>
        <v>230</v>
      </c>
      <c r="EL162" s="48">
        <f t="shared" ref="EL162:EL166" si="1906">EK162/EJ162*100</f>
        <v>100</v>
      </c>
      <c r="EM162" s="134">
        <f t="shared" ref="EM162:EN162" si="1907">EM163+EM164</f>
        <v>0</v>
      </c>
      <c r="EN162" s="134">
        <f t="shared" si="1907"/>
        <v>0</v>
      </c>
      <c r="EO162" s="48"/>
      <c r="EP162" s="134">
        <f t="shared" ref="EP162:EQ162" si="1908">EP163+EP164</f>
        <v>0</v>
      </c>
      <c r="EQ162" s="134">
        <f t="shared" si="1908"/>
        <v>0</v>
      </c>
      <c r="ER162" s="48"/>
      <c r="ES162" s="134">
        <f t="shared" ref="ES162:ET162" si="1909">ES163+ES164</f>
        <v>0</v>
      </c>
      <c r="ET162" s="134">
        <f t="shared" si="1909"/>
        <v>0</v>
      </c>
      <c r="EU162" s="48"/>
      <c r="EV162" s="134">
        <f t="shared" ref="EV162:EW162" si="1910">EV163+EV164</f>
        <v>0</v>
      </c>
      <c r="EW162" s="134">
        <f t="shared" si="1910"/>
        <v>0</v>
      </c>
      <c r="EX162" s="48"/>
      <c r="EY162" s="134">
        <f t="shared" ref="EY162:EZ162" si="1911">EY163+EY164</f>
        <v>0</v>
      </c>
      <c r="EZ162" s="134">
        <f t="shared" si="1911"/>
        <v>0</v>
      </c>
      <c r="FA162" s="48"/>
      <c r="FB162" s="134">
        <f t="shared" ref="FB162:FC162" si="1912">FB163+FB164</f>
        <v>0</v>
      </c>
      <c r="FC162" s="134">
        <f t="shared" si="1912"/>
        <v>0</v>
      </c>
      <c r="FD162" s="48"/>
      <c r="FE162" s="134">
        <f t="shared" ref="FE162:FF162" si="1913">FE163+FE164</f>
        <v>0</v>
      </c>
      <c r="FF162" s="134">
        <f t="shared" si="1913"/>
        <v>0</v>
      </c>
      <c r="FG162" s="48"/>
      <c r="FH162" s="134">
        <f t="shared" ref="FH162:FI162" si="1914">FH163+FH164</f>
        <v>0</v>
      </c>
      <c r="FI162" s="134">
        <f t="shared" si="1914"/>
        <v>0</v>
      </c>
      <c r="FJ162" s="48"/>
      <c r="FK162" s="134"/>
      <c r="FL162" s="134"/>
      <c r="FM162" s="48"/>
      <c r="FN162" s="134">
        <f t="shared" ref="FN162:FO162" si="1915">FN163+FN164</f>
        <v>0</v>
      </c>
      <c r="FO162" s="134">
        <f t="shared" si="1915"/>
        <v>0</v>
      </c>
      <c r="FP162" s="48"/>
      <c r="FQ162" s="134"/>
      <c r="FR162" s="134"/>
      <c r="FS162" s="48"/>
      <c r="FT162" s="134"/>
      <c r="FU162" s="134"/>
      <c r="FV162" s="48"/>
      <c r="FW162" s="134">
        <f t="shared" ref="FW162:FX162" si="1916">FW163+FW164</f>
        <v>158.6</v>
      </c>
      <c r="FX162" s="134">
        <f t="shared" si="1916"/>
        <v>0</v>
      </c>
      <c r="FY162" s="48"/>
      <c r="FZ162" s="134"/>
      <c r="GA162" s="134"/>
      <c r="GB162" s="48"/>
      <c r="GC162" s="134"/>
      <c r="GD162" s="134"/>
      <c r="GE162" s="48"/>
      <c r="GF162" s="134"/>
      <c r="GG162" s="134"/>
      <c r="GH162" s="48"/>
      <c r="GI162" s="134"/>
      <c r="GJ162" s="134"/>
      <c r="GK162" s="48"/>
      <c r="GL162" s="134"/>
      <c r="GM162" s="134"/>
      <c r="GN162" s="48"/>
    </row>
    <row r="163" spans="1:196" ht="31.5" x14ac:dyDescent="0.25">
      <c r="A163" s="25" t="s">
        <v>277</v>
      </c>
      <c r="B163" s="50">
        <f t="shared" si="1593"/>
        <v>87301.868000000002</v>
      </c>
      <c r="C163" s="50">
        <f t="shared" si="1594"/>
        <v>84827.438750000001</v>
      </c>
      <c r="D163" s="46">
        <f t="shared" si="34"/>
        <v>97.165662881348652</v>
      </c>
      <c r="E163" s="46"/>
      <c r="F163" s="46"/>
      <c r="G163" s="46"/>
      <c r="H163" s="46"/>
      <c r="I163" s="46"/>
      <c r="J163" s="42"/>
      <c r="K163" s="46">
        <v>812.4</v>
      </c>
      <c r="L163" s="46">
        <v>572.54948000000002</v>
      </c>
      <c r="M163" s="42">
        <f t="shared" si="216"/>
        <v>70.476302314130976</v>
      </c>
      <c r="N163" s="46">
        <v>552</v>
      </c>
      <c r="O163" s="46">
        <v>514.74</v>
      </c>
      <c r="P163" s="42">
        <f t="shared" si="1771"/>
        <v>93.25</v>
      </c>
      <c r="Q163" s="204">
        <v>3131</v>
      </c>
      <c r="R163" s="204">
        <v>2919.6579999999999</v>
      </c>
      <c r="S163" s="42">
        <f t="shared" si="1861"/>
        <v>93.250015969338861</v>
      </c>
      <c r="T163" s="203"/>
      <c r="U163" s="203"/>
      <c r="V163" s="42"/>
      <c r="W163" s="203">
        <v>520</v>
      </c>
      <c r="X163" s="203">
        <v>401</v>
      </c>
      <c r="Y163" s="42">
        <f t="shared" si="1866"/>
        <v>77.115384615384613</v>
      </c>
      <c r="Z163" s="46"/>
      <c r="AA163" s="46"/>
      <c r="AB163" s="42"/>
      <c r="AC163" s="46"/>
      <c r="AD163" s="46"/>
      <c r="AE163" s="42"/>
      <c r="AF163" s="46"/>
      <c r="AG163" s="46"/>
      <c r="AH163" s="42"/>
      <c r="AI163" s="203">
        <v>1000</v>
      </c>
      <c r="AJ163" s="46">
        <v>1000</v>
      </c>
      <c r="AK163" s="42">
        <f t="shared" si="1870"/>
        <v>100</v>
      </c>
      <c r="AL163" s="203"/>
      <c r="AM163" s="46"/>
      <c r="AN163" s="42"/>
      <c r="AO163" s="203"/>
      <c r="AP163" s="46"/>
      <c r="AQ163" s="42"/>
      <c r="AR163" s="203"/>
      <c r="AS163" s="295"/>
      <c r="AT163" s="42"/>
      <c r="AU163" s="203"/>
      <c r="AV163" s="46"/>
      <c r="AW163" s="42"/>
      <c r="AX163" s="203">
        <v>100</v>
      </c>
      <c r="AY163" s="46">
        <v>100</v>
      </c>
      <c r="AZ163" s="203">
        <f t="shared" si="1672"/>
        <v>100</v>
      </c>
      <c r="BA163" s="203"/>
      <c r="BB163" s="46"/>
      <c r="BC163" s="42"/>
      <c r="BD163" s="203"/>
      <c r="BE163" s="46"/>
      <c r="BF163" s="42"/>
      <c r="BG163" s="203"/>
      <c r="BH163" s="46"/>
      <c r="BI163" s="42"/>
      <c r="BJ163" s="203">
        <v>3576.4</v>
      </c>
      <c r="BK163" s="46">
        <v>2347.5912699999999</v>
      </c>
      <c r="BL163" s="42">
        <f t="shared" si="1877"/>
        <v>65.641183033217757</v>
      </c>
      <c r="BM163" s="203"/>
      <c r="BN163" s="46"/>
      <c r="BO163" s="42"/>
      <c r="BP163" s="203"/>
      <c r="BQ163" s="46"/>
      <c r="BR163" s="42"/>
      <c r="BS163" s="203"/>
      <c r="BT163" s="46"/>
      <c r="BU163" s="42"/>
      <c r="BV163" s="203"/>
      <c r="BW163" s="46"/>
      <c r="BX163" s="42"/>
      <c r="BY163" s="203"/>
      <c r="BZ163" s="46"/>
      <c r="CA163" s="42"/>
      <c r="CB163" s="203">
        <v>4817.5</v>
      </c>
      <c r="CC163" s="46">
        <v>4817.5</v>
      </c>
      <c r="CD163" s="42">
        <f t="shared" si="1883"/>
        <v>100</v>
      </c>
      <c r="CE163" s="203"/>
      <c r="CF163" s="46"/>
      <c r="CG163" s="42"/>
      <c r="CH163" s="203"/>
      <c r="CI163" s="46"/>
      <c r="CJ163" s="42"/>
      <c r="CK163" s="203"/>
      <c r="CL163" s="46"/>
      <c r="CM163" s="42"/>
      <c r="CN163" s="203"/>
      <c r="CO163" s="46"/>
      <c r="CP163" s="42"/>
      <c r="CQ163" s="203"/>
      <c r="CR163" s="46"/>
      <c r="CS163" s="42"/>
      <c r="CT163" s="203">
        <v>71824.399999999994</v>
      </c>
      <c r="CU163" s="46">
        <v>71824.399999999994</v>
      </c>
      <c r="CV163" s="42">
        <f t="shared" si="1890"/>
        <v>100</v>
      </c>
      <c r="CW163" s="203"/>
      <c r="CX163" s="46"/>
      <c r="CY163" s="203"/>
      <c r="CZ163" s="203"/>
      <c r="DA163" s="46"/>
      <c r="DB163" s="42"/>
      <c r="DC163" s="203"/>
      <c r="DD163" s="46"/>
      <c r="DE163" s="42"/>
      <c r="DF163" s="203"/>
      <c r="DG163" s="46"/>
      <c r="DH163" s="42"/>
      <c r="DI163" s="203"/>
      <c r="DJ163" s="46"/>
      <c r="DK163" s="42"/>
      <c r="DL163" s="203"/>
      <c r="DM163" s="46"/>
      <c r="DN163" s="42"/>
      <c r="DO163" s="203"/>
      <c r="DP163" s="46"/>
      <c r="DQ163" s="42"/>
      <c r="DR163" s="203"/>
      <c r="DS163" s="46"/>
      <c r="DT163" s="42"/>
      <c r="DU163" s="203"/>
      <c r="DV163" s="46"/>
      <c r="DW163" s="42"/>
      <c r="DX163" s="203">
        <v>479.56799999999998</v>
      </c>
      <c r="DY163" s="46"/>
      <c r="DZ163" s="42"/>
      <c r="EA163" s="203"/>
      <c r="EB163" s="46"/>
      <c r="EC163" s="42"/>
      <c r="ED163" s="203"/>
      <c r="EE163" s="46"/>
      <c r="EF163" s="42"/>
      <c r="EG163" s="203">
        <v>100</v>
      </c>
      <c r="EH163" s="46">
        <v>100</v>
      </c>
      <c r="EI163" s="42">
        <f t="shared" si="1904"/>
        <v>100</v>
      </c>
      <c r="EJ163" s="203">
        <v>230</v>
      </c>
      <c r="EK163" s="46">
        <v>230</v>
      </c>
      <c r="EL163" s="42">
        <f t="shared" si="1906"/>
        <v>100</v>
      </c>
      <c r="EM163" s="203"/>
      <c r="EN163" s="46"/>
      <c r="EO163" s="42"/>
      <c r="EP163" s="203"/>
      <c r="EQ163" s="46"/>
      <c r="ER163" s="42"/>
      <c r="ES163" s="203"/>
      <c r="ET163" s="46"/>
      <c r="EU163" s="42"/>
      <c r="EV163" s="203"/>
      <c r="EW163" s="46"/>
      <c r="EX163" s="42"/>
      <c r="EY163" s="203"/>
      <c r="EZ163" s="46"/>
      <c r="FA163" s="42"/>
      <c r="FB163" s="203"/>
      <c r="FC163" s="46"/>
      <c r="FD163" s="42"/>
      <c r="FE163" s="203"/>
      <c r="FF163" s="46"/>
      <c r="FG163" s="42"/>
      <c r="FH163" s="203"/>
      <c r="FI163" s="46"/>
      <c r="FJ163" s="42"/>
      <c r="FK163" s="203"/>
      <c r="FL163" s="46"/>
      <c r="FM163" s="42"/>
      <c r="FN163" s="203"/>
      <c r="FO163" s="46"/>
      <c r="FP163" s="42"/>
      <c r="FQ163" s="203"/>
      <c r="FR163" s="46"/>
      <c r="FS163" s="42"/>
      <c r="FT163" s="203"/>
      <c r="FU163" s="46"/>
      <c r="FV163" s="42"/>
      <c r="FW163" s="203">
        <v>158.6</v>
      </c>
      <c r="FX163" s="46"/>
      <c r="FY163" s="42"/>
      <c r="FZ163" s="203"/>
      <c r="GA163" s="46"/>
      <c r="GB163" s="42"/>
      <c r="GC163" s="203"/>
      <c r="GD163" s="46"/>
      <c r="GE163" s="42"/>
      <c r="GF163" s="203"/>
      <c r="GG163" s="46"/>
      <c r="GH163" s="42"/>
      <c r="GI163" s="203"/>
      <c r="GJ163" s="46"/>
      <c r="GK163" s="42"/>
      <c r="GL163" s="203"/>
      <c r="GM163" s="46"/>
      <c r="GN163" s="42"/>
    </row>
    <row r="164" spans="1:196" ht="15.75" x14ac:dyDescent="0.25">
      <c r="A164" s="25" t="s">
        <v>352</v>
      </c>
      <c r="B164" s="50">
        <f t="shared" si="1593"/>
        <v>0</v>
      </c>
      <c r="C164" s="50">
        <f t="shared" si="1594"/>
        <v>0</v>
      </c>
      <c r="D164" s="46"/>
      <c r="E164" s="50"/>
      <c r="F164" s="50"/>
      <c r="G164" s="50"/>
      <c r="H164" s="144"/>
      <c r="I164" s="144"/>
      <c r="J164" s="144"/>
      <c r="K164" s="144"/>
      <c r="L164" s="144"/>
      <c r="M164" s="144"/>
      <c r="N164" s="144"/>
      <c r="O164" s="144"/>
      <c r="P164" s="42"/>
      <c r="Q164" s="141"/>
      <c r="R164" s="141"/>
      <c r="S164" s="42"/>
      <c r="T164" s="141"/>
      <c r="U164" s="141"/>
      <c r="V164" s="42"/>
      <c r="W164" s="141"/>
      <c r="X164" s="141"/>
      <c r="Y164" s="42"/>
      <c r="Z164" s="144"/>
      <c r="AA164" s="144"/>
      <c r="AB164" s="144"/>
      <c r="AC164" s="144"/>
      <c r="AD164" s="144"/>
      <c r="AE164" s="144"/>
      <c r="AF164" s="144"/>
      <c r="AG164" s="144"/>
      <c r="AH164" s="144"/>
      <c r="AI164" s="141"/>
      <c r="AJ164" s="141"/>
      <c r="AK164" s="42"/>
      <c r="AL164" s="141"/>
      <c r="AM164" s="141"/>
      <c r="AN164" s="42"/>
      <c r="AO164" s="141"/>
      <c r="AP164" s="141"/>
      <c r="AQ164" s="42"/>
      <c r="AR164" s="203"/>
      <c r="AS164" s="141"/>
      <c r="AT164" s="42"/>
      <c r="AU164" s="141"/>
      <c r="AV164" s="141"/>
      <c r="AW164" s="42"/>
      <c r="AX164" s="141"/>
      <c r="AY164" s="141"/>
      <c r="AZ164" s="203"/>
      <c r="BA164" s="141"/>
      <c r="BB164" s="141"/>
      <c r="BC164" s="42"/>
      <c r="BD164" s="141"/>
      <c r="BE164" s="141"/>
      <c r="BF164" s="42"/>
      <c r="BG164" s="141"/>
      <c r="BH164" s="141"/>
      <c r="BI164" s="42"/>
      <c r="BJ164" s="141"/>
      <c r="BK164" s="141"/>
      <c r="BL164" s="42"/>
      <c r="BM164" s="141"/>
      <c r="BN164" s="141"/>
      <c r="BO164" s="42"/>
      <c r="BP164" s="141"/>
      <c r="BQ164" s="141"/>
      <c r="BR164" s="42"/>
      <c r="BS164" s="141"/>
      <c r="BT164" s="141"/>
      <c r="BU164" s="42"/>
      <c r="BV164" s="141"/>
      <c r="BW164" s="141"/>
      <c r="BX164" s="42"/>
      <c r="BY164" s="141"/>
      <c r="BZ164" s="141"/>
      <c r="CA164" s="42"/>
      <c r="CB164" s="141"/>
      <c r="CC164" s="141"/>
      <c r="CD164" s="42"/>
      <c r="CE164" s="141"/>
      <c r="CF164" s="141"/>
      <c r="CG164" s="42"/>
      <c r="CH164" s="141"/>
      <c r="CI164" s="141"/>
      <c r="CJ164" s="42"/>
      <c r="CK164" s="141"/>
      <c r="CL164" s="141"/>
      <c r="CM164" s="42"/>
      <c r="CN164" s="141"/>
      <c r="CO164" s="141"/>
      <c r="CP164" s="42"/>
      <c r="CQ164" s="141"/>
      <c r="CR164" s="141"/>
      <c r="CS164" s="42"/>
      <c r="CT164" s="141"/>
      <c r="CU164" s="141"/>
      <c r="CV164" s="42"/>
      <c r="CW164" s="141"/>
      <c r="CX164" s="141"/>
      <c r="CY164" s="203"/>
      <c r="CZ164" s="141"/>
      <c r="DA164" s="141"/>
      <c r="DB164" s="42"/>
      <c r="DC164" s="141"/>
      <c r="DD164" s="141"/>
      <c r="DE164" s="42"/>
      <c r="DF164" s="141"/>
      <c r="DG164" s="141"/>
      <c r="DH164" s="42"/>
      <c r="DI164" s="141"/>
      <c r="DJ164" s="141"/>
      <c r="DK164" s="42"/>
      <c r="DL164" s="141"/>
      <c r="DM164" s="141"/>
      <c r="DN164" s="42"/>
      <c r="DO164" s="141"/>
      <c r="DP164" s="141"/>
      <c r="DQ164" s="42"/>
      <c r="DR164" s="141"/>
      <c r="DS164" s="141"/>
      <c r="DT164" s="42"/>
      <c r="DU164" s="141"/>
      <c r="DV164" s="141"/>
      <c r="DW164" s="42"/>
      <c r="DX164" s="141"/>
      <c r="DY164" s="141"/>
      <c r="DZ164" s="42"/>
      <c r="EA164" s="141"/>
      <c r="EB164" s="141"/>
      <c r="EC164" s="42"/>
      <c r="ED164" s="141"/>
      <c r="EE164" s="141"/>
      <c r="EF164" s="42"/>
      <c r="EG164" s="141"/>
      <c r="EH164" s="141"/>
      <c r="EI164" s="42"/>
      <c r="EJ164" s="141"/>
      <c r="EK164" s="141"/>
      <c r="EL164" s="42"/>
      <c r="EM164" s="141"/>
      <c r="EN164" s="141"/>
      <c r="EO164" s="42"/>
      <c r="EP164" s="141"/>
      <c r="EQ164" s="141"/>
      <c r="ER164" s="42"/>
      <c r="ES164" s="141"/>
      <c r="ET164" s="141"/>
      <c r="EU164" s="42"/>
      <c r="EV164" s="141"/>
      <c r="EW164" s="141"/>
      <c r="EX164" s="42"/>
      <c r="EY164" s="141"/>
      <c r="EZ164" s="141"/>
      <c r="FA164" s="42"/>
      <c r="FB164" s="141"/>
      <c r="FC164" s="141"/>
      <c r="FD164" s="42"/>
      <c r="FE164" s="141"/>
      <c r="FF164" s="141"/>
      <c r="FG164" s="42"/>
      <c r="FH164" s="141"/>
      <c r="FI164" s="141"/>
      <c r="FJ164" s="42"/>
      <c r="FK164" s="141"/>
      <c r="FL164" s="141"/>
      <c r="FM164" s="42"/>
      <c r="FN164" s="141"/>
      <c r="FO164" s="141"/>
      <c r="FP164" s="42"/>
      <c r="FQ164" s="141"/>
      <c r="FR164" s="141"/>
      <c r="FS164" s="42"/>
      <c r="FT164" s="141"/>
      <c r="FU164" s="141"/>
      <c r="FV164" s="42"/>
      <c r="FW164" s="141"/>
      <c r="FX164" s="141"/>
      <c r="FY164" s="42"/>
      <c r="FZ164" s="141"/>
      <c r="GA164" s="141"/>
      <c r="GB164" s="42"/>
      <c r="GC164" s="141"/>
      <c r="GD164" s="141"/>
      <c r="GE164" s="42"/>
      <c r="GF164" s="141"/>
      <c r="GG164" s="141"/>
      <c r="GH164" s="42"/>
      <c r="GI164" s="141"/>
      <c r="GJ164" s="141"/>
      <c r="GK164" s="42"/>
      <c r="GL164" s="141"/>
      <c r="GM164" s="141"/>
      <c r="GN164" s="42"/>
    </row>
    <row r="165" spans="1:196" s="52" customFormat="1" ht="31.5" x14ac:dyDescent="0.25">
      <c r="A165" s="195" t="s">
        <v>336</v>
      </c>
      <c r="B165" s="134">
        <f t="shared" si="1593"/>
        <v>28478.993139999999</v>
      </c>
      <c r="C165" s="134">
        <f t="shared" si="1594"/>
        <v>12038.621279999999</v>
      </c>
      <c r="D165" s="49">
        <f t="shared" ref="D165" si="1917">C165/B165*100</f>
        <v>42.271934337071862</v>
      </c>
      <c r="E165" s="49">
        <f t="shared" ref="E165:AD165" si="1918">E166+E167+E168+E169</f>
        <v>0</v>
      </c>
      <c r="F165" s="49">
        <f t="shared" ref="F165" si="1919">F166+F167+F168+F169</f>
        <v>0</v>
      </c>
      <c r="G165" s="49">
        <f t="shared" si="1918"/>
        <v>0</v>
      </c>
      <c r="H165" s="49">
        <f t="shared" si="1918"/>
        <v>0</v>
      </c>
      <c r="I165" s="49">
        <f t="shared" si="1918"/>
        <v>0</v>
      </c>
      <c r="J165" s="49">
        <f t="shared" si="1918"/>
        <v>0</v>
      </c>
      <c r="K165" s="49">
        <f t="shared" si="1918"/>
        <v>500</v>
      </c>
      <c r="L165" s="49">
        <f t="shared" ref="L165" si="1920">L166+L167+L168+L169</f>
        <v>483.95951000000002</v>
      </c>
      <c r="M165" s="48">
        <f t="shared" si="216"/>
        <v>96.791902000000007</v>
      </c>
      <c r="N165" s="49">
        <f t="shared" si="1918"/>
        <v>218</v>
      </c>
      <c r="O165" s="49">
        <f t="shared" si="1918"/>
        <v>116.48591</v>
      </c>
      <c r="P165" s="48">
        <f t="shared" si="1771"/>
        <v>53.433903669724771</v>
      </c>
      <c r="Q165" s="49">
        <f t="shared" ref="Q165:R165" si="1921">Q166+Q167+Q168+Q169</f>
        <v>954</v>
      </c>
      <c r="R165" s="49">
        <f t="shared" si="1921"/>
        <v>468.2</v>
      </c>
      <c r="S165" s="48">
        <f t="shared" ref="S165:S166" si="1922">R165/Q165*100</f>
        <v>49.077568134171905</v>
      </c>
      <c r="T165" s="49">
        <f t="shared" ref="T165" si="1923">T166+T167+T168+T169</f>
        <v>678</v>
      </c>
      <c r="U165" s="49">
        <f t="shared" ref="U165" si="1924">U166+U167+U168+U169</f>
        <v>480.69499999999999</v>
      </c>
      <c r="V165" s="48">
        <f t="shared" ref="V165:V166" si="1925">U165/T165*100</f>
        <v>70.89896755162242</v>
      </c>
      <c r="W165" s="49">
        <f t="shared" ref="W165" si="1926">W166+W167+W168+W169</f>
        <v>0</v>
      </c>
      <c r="X165" s="49">
        <f t="shared" ref="X165" si="1927">X166+X167+X168+X169</f>
        <v>0</v>
      </c>
      <c r="Y165" s="48"/>
      <c r="Z165" s="49">
        <f t="shared" si="1918"/>
        <v>0</v>
      </c>
      <c r="AA165" s="49">
        <f t="shared" ref="AA165" si="1928">AA166+AA167+AA168+AA169</f>
        <v>0</v>
      </c>
      <c r="AB165" s="49">
        <f t="shared" si="1918"/>
        <v>0</v>
      </c>
      <c r="AC165" s="49">
        <f t="shared" si="1918"/>
        <v>0</v>
      </c>
      <c r="AD165" s="49">
        <f t="shared" si="1918"/>
        <v>0</v>
      </c>
      <c r="AE165" s="49">
        <f t="shared" ref="AE165:AG165" si="1929">AE166+AE167+AE168+AE169</f>
        <v>0</v>
      </c>
      <c r="AF165" s="49">
        <f t="shared" si="1929"/>
        <v>0</v>
      </c>
      <c r="AG165" s="49">
        <f t="shared" si="1929"/>
        <v>0</v>
      </c>
      <c r="AH165" s="48"/>
      <c r="AI165" s="49">
        <f t="shared" ref="AI165:AJ165" si="1930">AI166+AI167+AI168+AI169</f>
        <v>1800</v>
      </c>
      <c r="AJ165" s="49">
        <f t="shared" si="1930"/>
        <v>1800</v>
      </c>
      <c r="AK165" s="48">
        <f t="shared" ref="AK165:AK166" si="1931">AJ165/AI165*100</f>
        <v>100</v>
      </c>
      <c r="AL165" s="49">
        <f t="shared" ref="AL165:AM165" si="1932">AL166+AL167+AL168+AL169</f>
        <v>0</v>
      </c>
      <c r="AM165" s="49">
        <f t="shared" si="1932"/>
        <v>0</v>
      </c>
      <c r="AN165" s="48"/>
      <c r="AO165" s="49">
        <f t="shared" ref="AO165:AP165" si="1933">AO166+AO167+AO168+AO169</f>
        <v>0</v>
      </c>
      <c r="AP165" s="49">
        <f t="shared" si="1933"/>
        <v>0</v>
      </c>
      <c r="AQ165" s="48"/>
      <c r="AR165" s="49">
        <f t="shared" ref="AR165:AS165" si="1934">AR166+AR167+AR168+AR169</f>
        <v>0</v>
      </c>
      <c r="AS165" s="49">
        <f t="shared" si="1934"/>
        <v>0</v>
      </c>
      <c r="AT165" s="48"/>
      <c r="AU165" s="49">
        <f t="shared" ref="AU165:AV165" si="1935">AU166+AU167+AU168+AU169</f>
        <v>0</v>
      </c>
      <c r="AV165" s="49">
        <f t="shared" si="1935"/>
        <v>0</v>
      </c>
      <c r="AW165" s="48"/>
      <c r="AX165" s="49">
        <f t="shared" ref="AX165:AY165" si="1936">AX166+AX167+AX168+AX169</f>
        <v>100</v>
      </c>
      <c r="AY165" s="49">
        <f t="shared" si="1936"/>
        <v>100</v>
      </c>
      <c r="AZ165" s="293">
        <f t="shared" si="1672"/>
        <v>100</v>
      </c>
      <c r="BA165" s="49"/>
      <c r="BB165" s="49"/>
      <c r="BC165" s="48"/>
      <c r="BD165" s="49"/>
      <c r="BE165" s="49"/>
      <c r="BF165" s="48"/>
      <c r="BG165" s="49"/>
      <c r="BH165" s="49"/>
      <c r="BI165" s="48"/>
      <c r="BJ165" s="49">
        <f t="shared" ref="BJ165:BK165" si="1937">BJ166+BJ167+BJ168+BJ169</f>
        <v>1660.5</v>
      </c>
      <c r="BK165" s="49">
        <f t="shared" si="1937"/>
        <v>1245.375</v>
      </c>
      <c r="BL165" s="48">
        <f t="shared" ref="BL165:BL166" si="1938">BK165/BJ165*100</f>
        <v>75</v>
      </c>
      <c r="BM165" s="49"/>
      <c r="BN165" s="49"/>
      <c r="BO165" s="48"/>
      <c r="BP165" s="49">
        <f t="shared" ref="BP165:BQ165" si="1939">BP166+BP167+BP168+BP169</f>
        <v>0</v>
      </c>
      <c r="BQ165" s="49">
        <f t="shared" si="1939"/>
        <v>0</v>
      </c>
      <c r="BR165" s="48"/>
      <c r="BS165" s="49">
        <f t="shared" ref="BS165:BT165" si="1940">BS166+BS167+BS168+BS169</f>
        <v>0</v>
      </c>
      <c r="BT165" s="49">
        <f t="shared" si="1940"/>
        <v>0</v>
      </c>
      <c r="BU165" s="48"/>
      <c r="BV165" s="49">
        <f t="shared" ref="BV165:BW165" si="1941">BV166+BV167+BV168+BV169</f>
        <v>0</v>
      </c>
      <c r="BW165" s="49">
        <f t="shared" si="1941"/>
        <v>0</v>
      </c>
      <c r="BX165" s="48"/>
      <c r="BY165" s="49">
        <f t="shared" ref="BY165:BZ165" si="1942">BY166+BY167+BY168+BY169</f>
        <v>0</v>
      </c>
      <c r="BZ165" s="49">
        <f t="shared" si="1942"/>
        <v>0</v>
      </c>
      <c r="CA165" s="48"/>
      <c r="CB165" s="49">
        <f t="shared" ref="CB165:CC165" si="1943">CB166+CB167+CB168+CB169</f>
        <v>2142.5</v>
      </c>
      <c r="CC165" s="49">
        <f t="shared" si="1943"/>
        <v>510.73946999999998</v>
      </c>
      <c r="CD165" s="48">
        <f t="shared" ref="CD165:CD168" si="1944">CC165/CB165*100</f>
        <v>23.838481680280047</v>
      </c>
      <c r="CE165" s="49">
        <f t="shared" ref="CE165:CF165" si="1945">CE166+CE167+CE168+CE169</f>
        <v>0</v>
      </c>
      <c r="CF165" s="49">
        <f t="shared" si="1945"/>
        <v>0</v>
      </c>
      <c r="CG165" s="48"/>
      <c r="CH165" s="49">
        <f t="shared" ref="CH165:CI165" si="1946">CH166+CH167+CH168+CH169</f>
        <v>0</v>
      </c>
      <c r="CI165" s="49">
        <f t="shared" si="1946"/>
        <v>0</v>
      </c>
      <c r="CJ165" s="48"/>
      <c r="CK165" s="49">
        <f t="shared" ref="CK165:CL165" si="1947">CK166+CK167+CK168+CK169</f>
        <v>0</v>
      </c>
      <c r="CL165" s="49">
        <f t="shared" si="1947"/>
        <v>0</v>
      </c>
      <c r="CM165" s="48"/>
      <c r="CN165" s="49">
        <f t="shared" ref="CN165:CO165" si="1948">CN166+CN167+CN168+CN169</f>
        <v>0</v>
      </c>
      <c r="CO165" s="49">
        <f t="shared" si="1948"/>
        <v>0</v>
      </c>
      <c r="CP165" s="48"/>
      <c r="CQ165" s="49">
        <f t="shared" ref="CQ165:CR165" si="1949">CQ166+CQ167+CQ168+CQ169</f>
        <v>0</v>
      </c>
      <c r="CR165" s="49">
        <f t="shared" si="1949"/>
        <v>0</v>
      </c>
      <c r="CS165" s="48"/>
      <c r="CT165" s="49">
        <f t="shared" ref="CT165:CU165" si="1950">CT166+CT167+CT168+CT169</f>
        <v>0</v>
      </c>
      <c r="CU165" s="49">
        <f t="shared" si="1950"/>
        <v>0</v>
      </c>
      <c r="CV165" s="48"/>
      <c r="CW165" s="49">
        <f t="shared" ref="CW165:CX165" si="1951">CW166+CW167+CW168+CW169</f>
        <v>0</v>
      </c>
      <c r="CX165" s="49">
        <f t="shared" si="1951"/>
        <v>0</v>
      </c>
      <c r="CY165" s="293"/>
      <c r="CZ165" s="49">
        <f t="shared" ref="CZ165:DA165" si="1952">CZ166+CZ167+CZ168+CZ169</f>
        <v>0</v>
      </c>
      <c r="DA165" s="49">
        <f t="shared" si="1952"/>
        <v>0</v>
      </c>
      <c r="DB165" s="48"/>
      <c r="DC165" s="49">
        <f t="shared" ref="DC165:DD165" si="1953">DC166+DC167+DC168+DC169</f>
        <v>0</v>
      </c>
      <c r="DD165" s="49">
        <f t="shared" si="1953"/>
        <v>0</v>
      </c>
      <c r="DE165" s="48"/>
      <c r="DF165" s="49">
        <f t="shared" ref="DF165:DG165" si="1954">DF166+DF167+DF168+DF169</f>
        <v>0</v>
      </c>
      <c r="DG165" s="49">
        <f t="shared" si="1954"/>
        <v>0</v>
      </c>
      <c r="DH165" s="48"/>
      <c r="DI165" s="49">
        <f t="shared" ref="DI165:DJ165" si="1955">DI166+DI167+DI168+DI169</f>
        <v>0</v>
      </c>
      <c r="DJ165" s="49">
        <f t="shared" si="1955"/>
        <v>0</v>
      </c>
      <c r="DK165" s="48"/>
      <c r="DL165" s="49">
        <f t="shared" ref="DL165:DM165" si="1956">DL166+DL167+DL168+DL169</f>
        <v>0</v>
      </c>
      <c r="DM165" s="49">
        <f t="shared" si="1956"/>
        <v>0</v>
      </c>
      <c r="DN165" s="48"/>
      <c r="DO165" s="49">
        <f t="shared" ref="DO165:DP165" si="1957">DO166+DO167+DO168+DO169</f>
        <v>0</v>
      </c>
      <c r="DP165" s="49">
        <f t="shared" si="1957"/>
        <v>0</v>
      </c>
      <c r="DQ165" s="48"/>
      <c r="DR165" s="49">
        <f t="shared" ref="DR165:DS165" si="1958">DR166+DR167+DR168+DR169</f>
        <v>0</v>
      </c>
      <c r="DS165" s="49">
        <f t="shared" si="1958"/>
        <v>0</v>
      </c>
      <c r="DT165" s="48"/>
      <c r="DU165" s="49">
        <f t="shared" ref="DU165:DV165" si="1959">DU166+DU167+DU168+DU169</f>
        <v>14826.489140000001</v>
      </c>
      <c r="DV165" s="49">
        <f t="shared" si="1959"/>
        <v>6533.1663899999994</v>
      </c>
      <c r="DW165" s="48">
        <f>DV165/DU165*100</f>
        <v>44.064149835542246</v>
      </c>
      <c r="DX165" s="49">
        <f t="shared" ref="DX165:DY165" si="1960">DX166+DX167+DX168+DX169</f>
        <v>140.904</v>
      </c>
      <c r="DY165" s="49">
        <f t="shared" si="1960"/>
        <v>0</v>
      </c>
      <c r="DZ165" s="48"/>
      <c r="EA165" s="49">
        <f t="shared" ref="EA165:EB165" si="1961">EA166+EA167+EA168+EA169</f>
        <v>0</v>
      </c>
      <c r="EB165" s="49">
        <f t="shared" si="1961"/>
        <v>0</v>
      </c>
      <c r="EC165" s="48"/>
      <c r="ED165" s="49">
        <f t="shared" ref="ED165:EE165" si="1962">ED166+ED167+ED168+ED169</f>
        <v>0</v>
      </c>
      <c r="EE165" s="49">
        <f t="shared" si="1962"/>
        <v>0</v>
      </c>
      <c r="EF165" s="48"/>
      <c r="EG165" s="49">
        <f t="shared" ref="EG165:EH165" si="1963">EG166+EG167+EG168+EG169</f>
        <v>0</v>
      </c>
      <c r="EH165" s="49">
        <f t="shared" si="1963"/>
        <v>0</v>
      </c>
      <c r="EI165" s="48"/>
      <c r="EJ165" s="49">
        <f t="shared" ref="EJ165:EK165" si="1964">EJ166+EJ167+EJ168+EJ169</f>
        <v>300</v>
      </c>
      <c r="EK165" s="49">
        <f t="shared" si="1964"/>
        <v>300</v>
      </c>
      <c r="EL165" s="48">
        <f t="shared" si="1906"/>
        <v>100</v>
      </c>
      <c r="EM165" s="49">
        <f t="shared" ref="EM165:EN165" si="1965">EM166+EM167+EM168+EM169</f>
        <v>0</v>
      </c>
      <c r="EN165" s="49">
        <f t="shared" si="1965"/>
        <v>0</v>
      </c>
      <c r="EO165" s="48"/>
      <c r="EP165" s="49">
        <f t="shared" ref="EP165:EQ165" si="1966">EP166+EP167+EP168+EP169</f>
        <v>0</v>
      </c>
      <c r="EQ165" s="49">
        <f t="shared" si="1966"/>
        <v>0</v>
      </c>
      <c r="ER165" s="48"/>
      <c r="ES165" s="49">
        <f t="shared" ref="ES165:ET165" si="1967">ES166+ES167+ES168+ES169</f>
        <v>0</v>
      </c>
      <c r="ET165" s="49">
        <f t="shared" si="1967"/>
        <v>0</v>
      </c>
      <c r="EU165" s="48"/>
      <c r="EV165" s="49">
        <f t="shared" ref="EV165:EW165" si="1968">EV166+EV167+EV168+EV169</f>
        <v>0</v>
      </c>
      <c r="EW165" s="49">
        <f t="shared" si="1968"/>
        <v>0</v>
      </c>
      <c r="EX165" s="48"/>
      <c r="EY165" s="49">
        <f t="shared" ref="EY165:EZ165" si="1969">EY166+EY167+EY168+EY169</f>
        <v>0</v>
      </c>
      <c r="EZ165" s="49">
        <f t="shared" si="1969"/>
        <v>0</v>
      </c>
      <c r="FA165" s="48"/>
      <c r="FB165" s="49">
        <f t="shared" ref="FB165:FC165" si="1970">FB166+FB167+FB168+FB169</f>
        <v>0</v>
      </c>
      <c r="FC165" s="49">
        <f t="shared" si="1970"/>
        <v>0</v>
      </c>
      <c r="FD165" s="48"/>
      <c r="FE165" s="49">
        <f t="shared" ref="FE165:FF165" si="1971">FE166+FE167+FE168+FE169</f>
        <v>0</v>
      </c>
      <c r="FF165" s="49">
        <f t="shared" si="1971"/>
        <v>0</v>
      </c>
      <c r="FG165" s="48"/>
      <c r="FH165" s="49">
        <f t="shared" ref="FH165:FI165" si="1972">FH166+FH167+FH168+FH169</f>
        <v>0</v>
      </c>
      <c r="FI165" s="49">
        <f t="shared" si="1972"/>
        <v>0</v>
      </c>
      <c r="FJ165" s="48"/>
      <c r="FK165" s="49"/>
      <c r="FL165" s="49"/>
      <c r="FM165" s="48"/>
      <c r="FN165" s="49">
        <f t="shared" ref="FN165:FO165" si="1973">FN166+FN167+FN168+FN169</f>
        <v>5000</v>
      </c>
      <c r="FO165" s="49">
        <f t="shared" si="1973"/>
        <v>0</v>
      </c>
      <c r="FP165" s="48">
        <f t="shared" ref="FP165:FP168" si="1974">FO165/FN165*100</f>
        <v>0</v>
      </c>
      <c r="FQ165" s="49"/>
      <c r="FR165" s="49"/>
      <c r="FS165" s="48"/>
      <c r="FT165" s="49"/>
      <c r="FU165" s="49"/>
      <c r="FV165" s="48"/>
      <c r="FW165" s="49">
        <f t="shared" ref="FW165:FX165" si="1975">FW166+FW167+FW168+FW169</f>
        <v>158.6</v>
      </c>
      <c r="FX165" s="49">
        <f t="shared" si="1975"/>
        <v>0</v>
      </c>
      <c r="FY165" s="48"/>
      <c r="FZ165" s="49"/>
      <c r="GA165" s="49"/>
      <c r="GB165" s="48"/>
      <c r="GC165" s="49"/>
      <c r="GD165" s="49"/>
      <c r="GE165" s="48"/>
      <c r="GF165" s="49"/>
      <c r="GG165" s="49"/>
      <c r="GH165" s="48"/>
      <c r="GI165" s="49"/>
      <c r="GJ165" s="49"/>
      <c r="GK165" s="48"/>
      <c r="GL165" s="49"/>
      <c r="GM165" s="49"/>
      <c r="GN165" s="48"/>
    </row>
    <row r="166" spans="1:196" ht="31.5" x14ac:dyDescent="0.25">
      <c r="A166" s="25" t="s">
        <v>276</v>
      </c>
      <c r="B166" s="50">
        <f t="shared" si="1593"/>
        <v>23010.293139999998</v>
      </c>
      <c r="C166" s="50">
        <f t="shared" si="1594"/>
        <v>11961.37161</v>
      </c>
      <c r="D166" s="46">
        <f t="shared" si="34"/>
        <v>51.982699817095856</v>
      </c>
      <c r="E166" s="46"/>
      <c r="F166" s="46"/>
      <c r="G166" s="46"/>
      <c r="H166" s="46"/>
      <c r="I166" s="46"/>
      <c r="J166" s="42"/>
      <c r="K166" s="46">
        <v>500</v>
      </c>
      <c r="L166" s="46">
        <v>483.95951000000002</v>
      </c>
      <c r="M166" s="42">
        <f t="shared" si="216"/>
        <v>96.791902000000007</v>
      </c>
      <c r="N166" s="46">
        <v>218</v>
      </c>
      <c r="O166" s="46">
        <v>116.48591</v>
      </c>
      <c r="P166" s="42">
        <f t="shared" si="1771"/>
        <v>53.433903669724771</v>
      </c>
      <c r="Q166" s="204">
        <v>954</v>
      </c>
      <c r="R166" s="204">
        <v>468.2</v>
      </c>
      <c r="S166" s="42">
        <f t="shared" si="1922"/>
        <v>49.077568134171905</v>
      </c>
      <c r="T166" s="203">
        <v>678</v>
      </c>
      <c r="U166" s="203">
        <v>480.69499999999999</v>
      </c>
      <c r="V166" s="42">
        <f t="shared" si="1925"/>
        <v>70.89896755162242</v>
      </c>
      <c r="W166" s="203"/>
      <c r="X166" s="203"/>
      <c r="Y166" s="42"/>
      <c r="Z166" s="46"/>
      <c r="AA166" s="46"/>
      <c r="AB166" s="42"/>
      <c r="AC166" s="46"/>
      <c r="AD166" s="46"/>
      <c r="AE166" s="42"/>
      <c r="AF166" s="46"/>
      <c r="AG166" s="46"/>
      <c r="AH166" s="42"/>
      <c r="AI166" s="203">
        <v>1800</v>
      </c>
      <c r="AJ166" s="20">
        <v>1800</v>
      </c>
      <c r="AK166" s="42">
        <f t="shared" si="1931"/>
        <v>100</v>
      </c>
      <c r="AL166" s="203"/>
      <c r="AM166" s="203"/>
      <c r="AN166" s="42"/>
      <c r="AO166" s="203"/>
      <c r="AP166" s="203"/>
      <c r="AQ166" s="42"/>
      <c r="AR166" s="203"/>
      <c r="AS166" s="295"/>
      <c r="AT166" s="42"/>
      <c r="AU166" s="203"/>
      <c r="AV166" s="20"/>
      <c r="AW166" s="42"/>
      <c r="AX166" s="203">
        <v>100</v>
      </c>
      <c r="AY166" s="20">
        <v>100</v>
      </c>
      <c r="AZ166" s="203">
        <f t="shared" si="1672"/>
        <v>100</v>
      </c>
      <c r="BA166" s="203"/>
      <c r="BB166" s="20"/>
      <c r="BC166" s="42"/>
      <c r="BD166" s="203"/>
      <c r="BE166" s="20"/>
      <c r="BF166" s="42"/>
      <c r="BG166" s="203"/>
      <c r="BH166" s="20"/>
      <c r="BI166" s="42"/>
      <c r="BJ166" s="203">
        <v>1660.5</v>
      </c>
      <c r="BK166" s="20">
        <v>1245.375</v>
      </c>
      <c r="BL166" s="42">
        <f t="shared" si="1938"/>
        <v>75</v>
      </c>
      <c r="BM166" s="203"/>
      <c r="BN166" s="20"/>
      <c r="BO166" s="42"/>
      <c r="BP166" s="203"/>
      <c r="BQ166" s="20"/>
      <c r="BR166" s="42"/>
      <c r="BS166" s="203"/>
      <c r="BT166" s="20"/>
      <c r="BU166" s="42"/>
      <c r="BV166" s="203"/>
      <c r="BW166" s="20"/>
      <c r="BX166" s="42"/>
      <c r="BY166" s="203"/>
      <c r="BZ166" s="20"/>
      <c r="CA166" s="42"/>
      <c r="CB166" s="203">
        <v>1673.8</v>
      </c>
      <c r="CC166" s="20">
        <v>433.4898</v>
      </c>
      <c r="CD166" s="42">
        <f t="shared" si="1944"/>
        <v>25.898542239216155</v>
      </c>
      <c r="CE166" s="203"/>
      <c r="CF166" s="20"/>
      <c r="CG166" s="42"/>
      <c r="CH166" s="203"/>
      <c r="CI166" s="20"/>
      <c r="CJ166" s="42"/>
      <c r="CK166" s="203"/>
      <c r="CL166" s="20"/>
      <c r="CM166" s="42"/>
      <c r="CN166" s="203"/>
      <c r="CO166" s="20"/>
      <c r="CP166" s="42"/>
      <c r="CQ166" s="203"/>
      <c r="CR166" s="20"/>
      <c r="CS166" s="42"/>
      <c r="CT166" s="203"/>
      <c r="CU166" s="20"/>
      <c r="CV166" s="42"/>
      <c r="CW166" s="203"/>
      <c r="CX166" s="20"/>
      <c r="CY166" s="203"/>
      <c r="CZ166" s="203"/>
      <c r="DA166" s="20"/>
      <c r="DB166" s="42"/>
      <c r="DC166" s="203"/>
      <c r="DD166" s="20"/>
      <c r="DE166" s="42"/>
      <c r="DF166" s="203"/>
      <c r="DG166" s="20"/>
      <c r="DH166" s="42"/>
      <c r="DI166" s="203"/>
      <c r="DJ166" s="20"/>
      <c r="DK166" s="42"/>
      <c r="DL166" s="203"/>
      <c r="DM166" s="20"/>
      <c r="DN166" s="42"/>
      <c r="DO166" s="203"/>
      <c r="DP166" s="20"/>
      <c r="DQ166" s="42"/>
      <c r="DR166" s="203"/>
      <c r="DS166" s="20"/>
      <c r="DT166" s="42"/>
      <c r="DU166" s="203">
        <v>14826.489140000001</v>
      </c>
      <c r="DV166" s="20">
        <v>6533.1663899999994</v>
      </c>
      <c r="DW166" s="42">
        <f>DV166/DU166*100</f>
        <v>44.064149835542246</v>
      </c>
      <c r="DX166" s="203">
        <v>140.904</v>
      </c>
      <c r="DY166" s="20"/>
      <c r="DZ166" s="42"/>
      <c r="EA166" s="203"/>
      <c r="EB166" s="20"/>
      <c r="EC166" s="42"/>
      <c r="ED166" s="203"/>
      <c r="EE166" s="20"/>
      <c r="EF166" s="42"/>
      <c r="EG166" s="203"/>
      <c r="EH166" s="20"/>
      <c r="EI166" s="42"/>
      <c r="EJ166" s="203">
        <v>300</v>
      </c>
      <c r="EK166" s="20">
        <v>300</v>
      </c>
      <c r="EL166" s="42">
        <f t="shared" si="1906"/>
        <v>100</v>
      </c>
      <c r="EM166" s="203"/>
      <c r="EN166" s="20"/>
      <c r="EO166" s="42"/>
      <c r="EP166" s="203"/>
      <c r="EQ166" s="20"/>
      <c r="ER166" s="42"/>
      <c r="ES166" s="203"/>
      <c r="ET166" s="20"/>
      <c r="EU166" s="42"/>
      <c r="EV166" s="203"/>
      <c r="EW166" s="20"/>
      <c r="EX166" s="42"/>
      <c r="EY166" s="203"/>
      <c r="EZ166" s="20"/>
      <c r="FA166" s="42"/>
      <c r="FB166" s="203"/>
      <c r="FC166" s="20"/>
      <c r="FD166" s="42"/>
      <c r="FE166" s="203"/>
      <c r="FF166" s="20"/>
      <c r="FG166" s="42"/>
      <c r="FH166" s="203"/>
      <c r="FI166" s="20"/>
      <c r="FJ166" s="42"/>
      <c r="FK166" s="203"/>
      <c r="FL166" s="20"/>
      <c r="FM166" s="42"/>
      <c r="FN166" s="203"/>
      <c r="FO166" s="20"/>
      <c r="FP166" s="42"/>
      <c r="FQ166" s="203"/>
      <c r="FR166" s="20"/>
      <c r="FS166" s="42"/>
      <c r="FT166" s="203"/>
      <c r="FU166" s="20"/>
      <c r="FV166" s="42"/>
      <c r="FW166" s="203">
        <v>158.6</v>
      </c>
      <c r="FX166" s="20"/>
      <c r="FY166" s="42"/>
      <c r="FZ166" s="203"/>
      <c r="GA166" s="20"/>
      <c r="GB166" s="42"/>
      <c r="GC166" s="203"/>
      <c r="GD166" s="20"/>
      <c r="GE166" s="42"/>
      <c r="GF166" s="203"/>
      <c r="GG166" s="20"/>
      <c r="GH166" s="42"/>
      <c r="GI166" s="203"/>
      <c r="GJ166" s="20"/>
      <c r="GK166" s="42"/>
      <c r="GL166" s="203"/>
      <c r="GM166" s="20"/>
      <c r="GN166" s="42"/>
    </row>
    <row r="167" spans="1:196" ht="15.75" x14ac:dyDescent="0.25">
      <c r="A167" s="25" t="s">
        <v>332</v>
      </c>
      <c r="B167" s="50">
        <f t="shared" si="1593"/>
        <v>0</v>
      </c>
      <c r="C167" s="50">
        <f t="shared" si="1594"/>
        <v>0</v>
      </c>
      <c r="D167" s="46"/>
      <c r="E167" s="50"/>
      <c r="F167" s="50"/>
      <c r="G167" s="50"/>
      <c r="H167" s="144"/>
      <c r="I167" s="144"/>
      <c r="J167" s="144"/>
      <c r="K167" s="144"/>
      <c r="L167" s="144"/>
      <c r="M167" s="144"/>
      <c r="N167" s="144"/>
      <c r="O167" s="144"/>
      <c r="P167" s="42"/>
      <c r="Q167" s="141"/>
      <c r="R167" s="141"/>
      <c r="S167" s="42"/>
      <c r="T167" s="141"/>
      <c r="U167" s="141"/>
      <c r="V167" s="42"/>
      <c r="W167" s="141"/>
      <c r="X167" s="141"/>
      <c r="Y167" s="42"/>
      <c r="Z167" s="144"/>
      <c r="AA167" s="144"/>
      <c r="AB167" s="144"/>
      <c r="AC167" s="144"/>
      <c r="AD167" s="144"/>
      <c r="AE167" s="144"/>
      <c r="AF167" s="144"/>
      <c r="AG167" s="144"/>
      <c r="AH167" s="144"/>
      <c r="AI167" s="141"/>
      <c r="AJ167" s="141"/>
      <c r="AK167" s="42"/>
      <c r="AL167" s="141"/>
      <c r="AM167" s="141"/>
      <c r="AN167" s="42"/>
      <c r="AO167" s="141"/>
      <c r="AP167" s="141"/>
      <c r="AQ167" s="42"/>
      <c r="AR167" s="141"/>
      <c r="AS167" s="141"/>
      <c r="AT167" s="42"/>
      <c r="AU167" s="141"/>
      <c r="AV167" s="141"/>
      <c r="AW167" s="42"/>
      <c r="AX167" s="141"/>
      <c r="AY167" s="141"/>
      <c r="AZ167" s="203"/>
      <c r="BA167" s="141"/>
      <c r="BB167" s="141"/>
      <c r="BC167" s="42"/>
      <c r="BD167" s="141"/>
      <c r="BE167" s="141"/>
      <c r="BF167" s="42"/>
      <c r="BG167" s="141"/>
      <c r="BH167" s="141"/>
      <c r="BI167" s="42"/>
      <c r="BJ167" s="141"/>
      <c r="BK167" s="141"/>
      <c r="BL167" s="42"/>
      <c r="BM167" s="141"/>
      <c r="BN167" s="141"/>
      <c r="BO167" s="42"/>
      <c r="BP167" s="141"/>
      <c r="BQ167" s="141"/>
      <c r="BR167" s="42"/>
      <c r="BS167" s="141"/>
      <c r="BT167" s="141"/>
      <c r="BU167" s="42"/>
      <c r="BV167" s="141"/>
      <c r="BW167" s="141"/>
      <c r="BX167" s="42"/>
      <c r="BY167" s="141"/>
      <c r="BZ167" s="141"/>
      <c r="CA167" s="42"/>
      <c r="CB167" s="141"/>
      <c r="CC167" s="141"/>
      <c r="CD167" s="42"/>
      <c r="CE167" s="141"/>
      <c r="CF167" s="141"/>
      <c r="CG167" s="42"/>
      <c r="CH167" s="141"/>
      <c r="CI167" s="141"/>
      <c r="CJ167" s="42"/>
      <c r="CK167" s="141"/>
      <c r="CL167" s="141"/>
      <c r="CM167" s="42"/>
      <c r="CN167" s="141"/>
      <c r="CO167" s="141"/>
      <c r="CP167" s="42"/>
      <c r="CQ167" s="141"/>
      <c r="CR167" s="141"/>
      <c r="CS167" s="42"/>
      <c r="CT167" s="141"/>
      <c r="CU167" s="141"/>
      <c r="CV167" s="42"/>
      <c r="CW167" s="141"/>
      <c r="CX167" s="141"/>
      <c r="CY167" s="203"/>
      <c r="CZ167" s="141"/>
      <c r="DA167" s="141"/>
      <c r="DB167" s="42"/>
      <c r="DC167" s="141"/>
      <c r="DD167" s="141"/>
      <c r="DE167" s="42"/>
      <c r="DF167" s="141"/>
      <c r="DG167" s="141"/>
      <c r="DH167" s="42"/>
      <c r="DI167" s="141"/>
      <c r="DJ167" s="141"/>
      <c r="DK167" s="42"/>
      <c r="DL167" s="141"/>
      <c r="DM167" s="141"/>
      <c r="DN167" s="42"/>
      <c r="DO167" s="141"/>
      <c r="DP167" s="141"/>
      <c r="DQ167" s="42"/>
      <c r="DR167" s="141"/>
      <c r="DS167" s="141"/>
      <c r="DT167" s="42"/>
      <c r="DU167" s="141"/>
      <c r="DV167" s="141"/>
      <c r="DW167" s="42"/>
      <c r="DX167" s="141"/>
      <c r="DY167" s="141"/>
      <c r="DZ167" s="42"/>
      <c r="EA167" s="141"/>
      <c r="EB167" s="141"/>
      <c r="EC167" s="42"/>
      <c r="ED167" s="141"/>
      <c r="EE167" s="141"/>
      <c r="EF167" s="42"/>
      <c r="EG167" s="141"/>
      <c r="EH167" s="141"/>
      <c r="EI167" s="42"/>
      <c r="EJ167" s="141"/>
      <c r="EK167" s="141"/>
      <c r="EL167" s="42"/>
      <c r="EM167" s="141"/>
      <c r="EN167" s="141"/>
      <c r="EO167" s="42"/>
      <c r="EP167" s="141"/>
      <c r="EQ167" s="141"/>
      <c r="ER167" s="42"/>
      <c r="ES167" s="141"/>
      <c r="ET167" s="141"/>
      <c r="EU167" s="42"/>
      <c r="EV167" s="141"/>
      <c r="EW167" s="141"/>
      <c r="EX167" s="42"/>
      <c r="EY167" s="141"/>
      <c r="EZ167" s="141"/>
      <c r="FA167" s="42"/>
      <c r="FB167" s="141"/>
      <c r="FC167" s="141"/>
      <c r="FD167" s="42"/>
      <c r="FE167" s="141"/>
      <c r="FF167" s="141"/>
      <c r="FG167" s="42"/>
      <c r="FH167" s="141"/>
      <c r="FI167" s="141"/>
      <c r="FJ167" s="42"/>
      <c r="FK167" s="141"/>
      <c r="FL167" s="141"/>
      <c r="FM167" s="42"/>
      <c r="FN167" s="141"/>
      <c r="FO167" s="141"/>
      <c r="FP167" s="42"/>
      <c r="FQ167" s="141"/>
      <c r="FR167" s="141"/>
      <c r="FS167" s="42"/>
      <c r="FT167" s="141"/>
      <c r="FU167" s="141"/>
      <c r="FV167" s="42"/>
      <c r="FW167" s="141"/>
      <c r="FX167" s="141"/>
      <c r="FY167" s="42"/>
      <c r="FZ167" s="141"/>
      <c r="GA167" s="141"/>
      <c r="GB167" s="42"/>
      <c r="GC167" s="141"/>
      <c r="GD167" s="141"/>
      <c r="GE167" s="42"/>
      <c r="GF167" s="141"/>
      <c r="GG167" s="141"/>
      <c r="GH167" s="42"/>
      <c r="GI167" s="141"/>
      <c r="GJ167" s="141"/>
      <c r="GK167" s="42"/>
      <c r="GL167" s="141"/>
      <c r="GM167" s="141"/>
      <c r="GN167" s="42"/>
    </row>
    <row r="168" spans="1:196" ht="15.75" x14ac:dyDescent="0.25">
      <c r="A168" s="25" t="s">
        <v>333</v>
      </c>
      <c r="B168" s="50">
        <f t="shared" si="1593"/>
        <v>5468.7</v>
      </c>
      <c r="C168" s="50">
        <f t="shared" si="1594"/>
        <v>77.249669999999995</v>
      </c>
      <c r="D168" s="46">
        <f t="shared" si="34"/>
        <v>1.4125783092873991</v>
      </c>
      <c r="E168" s="50"/>
      <c r="F168" s="50"/>
      <c r="G168" s="50"/>
      <c r="H168" s="144"/>
      <c r="I168" s="144"/>
      <c r="J168" s="144"/>
      <c r="K168" s="144"/>
      <c r="L168" s="144"/>
      <c r="M168" s="144"/>
      <c r="N168" s="144"/>
      <c r="O168" s="144"/>
      <c r="P168" s="42"/>
      <c r="Q168" s="141"/>
      <c r="R168" s="141"/>
      <c r="S168" s="42"/>
      <c r="T168" s="141"/>
      <c r="U168" s="141"/>
      <c r="V168" s="42"/>
      <c r="W168" s="141"/>
      <c r="X168" s="141"/>
      <c r="Y168" s="42"/>
      <c r="Z168" s="144"/>
      <c r="AA168" s="144"/>
      <c r="AB168" s="144"/>
      <c r="AC168" s="144"/>
      <c r="AD168" s="144"/>
      <c r="AE168" s="144"/>
      <c r="AF168" s="144"/>
      <c r="AG168" s="144"/>
      <c r="AH168" s="144"/>
      <c r="AI168" s="141"/>
      <c r="AJ168" s="141"/>
      <c r="AK168" s="42"/>
      <c r="AL168" s="141"/>
      <c r="AM168" s="141"/>
      <c r="AN168" s="42"/>
      <c r="AO168" s="50"/>
      <c r="AP168" s="50"/>
      <c r="AQ168" s="42"/>
      <c r="AR168" s="141"/>
      <c r="AS168" s="141"/>
      <c r="AT168" s="42"/>
      <c r="AU168" s="141"/>
      <c r="AV168" s="141"/>
      <c r="AW168" s="42"/>
      <c r="AX168" s="141"/>
      <c r="AY168" s="141"/>
      <c r="AZ168" s="203"/>
      <c r="BA168" s="141"/>
      <c r="BB168" s="141"/>
      <c r="BC168" s="42"/>
      <c r="BD168" s="141"/>
      <c r="BE168" s="141"/>
      <c r="BF168" s="42"/>
      <c r="BG168" s="141"/>
      <c r="BH168" s="141"/>
      <c r="BI168" s="42"/>
      <c r="BJ168" s="141"/>
      <c r="BK168" s="141"/>
      <c r="BL168" s="42"/>
      <c r="BM168" s="141"/>
      <c r="BN168" s="141"/>
      <c r="BO168" s="42"/>
      <c r="BP168" s="141"/>
      <c r="BQ168" s="141"/>
      <c r="BR168" s="42"/>
      <c r="BS168" s="141"/>
      <c r="BT168" s="141"/>
      <c r="BU168" s="42"/>
      <c r="BV168" s="141"/>
      <c r="BW168" s="141"/>
      <c r="BX168" s="42"/>
      <c r="BY168" s="141"/>
      <c r="BZ168" s="141"/>
      <c r="CA168" s="42"/>
      <c r="CB168" s="99">
        <v>468.7</v>
      </c>
      <c r="CC168" s="99">
        <v>77.249669999999995</v>
      </c>
      <c r="CD168" s="42">
        <f t="shared" si="1944"/>
        <v>16.48168764668231</v>
      </c>
      <c r="CE168" s="141"/>
      <c r="CF168" s="141"/>
      <c r="CG168" s="42"/>
      <c r="CH168" s="141"/>
      <c r="CI168" s="141"/>
      <c r="CJ168" s="42"/>
      <c r="CK168" s="141"/>
      <c r="CL168" s="141"/>
      <c r="CM168" s="42"/>
      <c r="CN168" s="141"/>
      <c r="CO168" s="141"/>
      <c r="CP168" s="42"/>
      <c r="CQ168" s="141"/>
      <c r="CR168" s="141"/>
      <c r="CS168" s="42"/>
      <c r="CT168" s="141"/>
      <c r="CU168" s="141"/>
      <c r="CV168" s="42"/>
      <c r="CW168" s="141"/>
      <c r="CX168" s="141"/>
      <c r="CY168" s="203"/>
      <c r="CZ168" s="141"/>
      <c r="DA168" s="141"/>
      <c r="DB168" s="42"/>
      <c r="DC168" s="141"/>
      <c r="DD168" s="141"/>
      <c r="DE168" s="42"/>
      <c r="DF168" s="141"/>
      <c r="DG168" s="141"/>
      <c r="DH168" s="42"/>
      <c r="DI168" s="141"/>
      <c r="DJ168" s="141"/>
      <c r="DK168" s="42"/>
      <c r="DL168" s="141"/>
      <c r="DM168" s="141"/>
      <c r="DN168" s="42"/>
      <c r="DO168" s="141"/>
      <c r="DP168" s="141"/>
      <c r="DQ168" s="42"/>
      <c r="DR168" s="141"/>
      <c r="DS168" s="141"/>
      <c r="DT168" s="42"/>
      <c r="DU168" s="141"/>
      <c r="DV168" s="141"/>
      <c r="DW168" s="42"/>
      <c r="DX168" s="141"/>
      <c r="DY168" s="141"/>
      <c r="DZ168" s="42"/>
      <c r="EA168" s="141"/>
      <c r="EB168" s="141"/>
      <c r="EC168" s="42"/>
      <c r="ED168" s="141"/>
      <c r="EE168" s="141"/>
      <c r="EF168" s="42"/>
      <c r="EG168" s="141"/>
      <c r="EH168" s="141"/>
      <c r="EI168" s="42"/>
      <c r="EJ168" s="141"/>
      <c r="EK168" s="141"/>
      <c r="EL168" s="42"/>
      <c r="EM168" s="141"/>
      <c r="EN168" s="141"/>
      <c r="EO168" s="42"/>
      <c r="EP168" s="141"/>
      <c r="EQ168" s="141"/>
      <c r="ER168" s="42"/>
      <c r="ES168" s="141"/>
      <c r="ET168" s="141"/>
      <c r="EU168" s="42"/>
      <c r="EV168" s="141"/>
      <c r="EW168" s="141"/>
      <c r="EX168" s="42"/>
      <c r="EY168" s="141"/>
      <c r="EZ168" s="141"/>
      <c r="FA168" s="42"/>
      <c r="FB168" s="141"/>
      <c r="FC168" s="141"/>
      <c r="FD168" s="42"/>
      <c r="FE168" s="141"/>
      <c r="FF168" s="141"/>
      <c r="FG168" s="42"/>
      <c r="FH168" s="141"/>
      <c r="FI168" s="141"/>
      <c r="FJ168" s="42"/>
      <c r="FK168" s="141"/>
      <c r="FL168" s="141"/>
      <c r="FM168" s="42"/>
      <c r="FN168" s="203">
        <v>5000</v>
      </c>
      <c r="FO168" s="141"/>
      <c r="FP168" s="42">
        <f t="shared" si="1974"/>
        <v>0</v>
      </c>
      <c r="FQ168" s="203"/>
      <c r="FR168" s="141"/>
      <c r="FS168" s="42"/>
      <c r="FT168" s="203"/>
      <c r="FU168" s="141"/>
      <c r="FV168" s="42"/>
      <c r="FW168" s="141"/>
      <c r="FX168" s="141"/>
      <c r="FY168" s="42"/>
      <c r="FZ168" s="141"/>
      <c r="GA168" s="141"/>
      <c r="GB168" s="42"/>
      <c r="GC168" s="141"/>
      <c r="GD168" s="141"/>
      <c r="GE168" s="42"/>
      <c r="GF168" s="141"/>
      <c r="GG168" s="141"/>
      <c r="GH168" s="42"/>
      <c r="GI168" s="141"/>
      <c r="GJ168" s="141"/>
      <c r="GK168" s="42"/>
      <c r="GL168" s="141"/>
      <c r="GM168" s="141"/>
      <c r="GN168" s="42"/>
    </row>
    <row r="169" spans="1:196" ht="15.75" x14ac:dyDescent="0.25">
      <c r="A169" s="25" t="s">
        <v>334</v>
      </c>
      <c r="B169" s="50">
        <f t="shared" si="1593"/>
        <v>0</v>
      </c>
      <c r="C169" s="50">
        <f t="shared" si="1594"/>
        <v>0</v>
      </c>
      <c r="D169" s="50"/>
      <c r="E169" s="50"/>
      <c r="F169" s="50"/>
      <c r="G169" s="50"/>
      <c r="H169" s="144"/>
      <c r="I169" s="144"/>
      <c r="J169" s="144"/>
      <c r="K169" s="144"/>
      <c r="L169" s="144"/>
      <c r="M169" s="144"/>
      <c r="N169" s="144"/>
      <c r="O169" s="144"/>
      <c r="P169" s="42"/>
      <c r="Q169" s="141"/>
      <c r="R169" s="141"/>
      <c r="S169" s="42"/>
      <c r="T169" s="141"/>
      <c r="U169" s="141"/>
      <c r="V169" s="42"/>
      <c r="W169" s="141"/>
      <c r="X169" s="141"/>
      <c r="Y169" s="42"/>
      <c r="Z169" s="144"/>
      <c r="AA169" s="144"/>
      <c r="AB169" s="144"/>
      <c r="AC169" s="144"/>
      <c r="AD169" s="144"/>
      <c r="AE169" s="144"/>
      <c r="AF169" s="144"/>
      <c r="AG169" s="144"/>
      <c r="AH169" s="144"/>
      <c r="AI169" s="141"/>
      <c r="AJ169" s="141"/>
      <c r="AK169" s="42"/>
      <c r="AL169" s="141"/>
      <c r="AM169" s="141"/>
      <c r="AN169" s="42"/>
      <c r="AO169" s="141"/>
      <c r="AP169" s="141"/>
      <c r="AQ169" s="42"/>
      <c r="AR169" s="141"/>
      <c r="AS169" s="141"/>
      <c r="AT169" s="42"/>
      <c r="AU169" s="141"/>
      <c r="AV169" s="141"/>
      <c r="AW169" s="42"/>
      <c r="AX169" s="141"/>
      <c r="AY169" s="141"/>
      <c r="AZ169" s="203"/>
      <c r="BA169" s="141"/>
      <c r="BB169" s="141"/>
      <c r="BC169" s="42"/>
      <c r="BD169" s="141"/>
      <c r="BE169" s="141"/>
      <c r="BF169" s="42"/>
      <c r="BG169" s="141"/>
      <c r="BH169" s="141"/>
      <c r="BI169" s="42"/>
      <c r="BJ169" s="141"/>
      <c r="BK169" s="141"/>
      <c r="BL169" s="42"/>
      <c r="BM169" s="141"/>
      <c r="BN169" s="141"/>
      <c r="BO169" s="42"/>
      <c r="BP169" s="141"/>
      <c r="BQ169" s="141"/>
      <c r="BR169" s="42"/>
      <c r="BS169" s="141"/>
      <c r="BT169" s="141"/>
      <c r="BU169" s="42"/>
      <c r="BV169" s="141"/>
      <c r="BW169" s="141"/>
      <c r="BX169" s="42"/>
      <c r="BY169" s="141"/>
      <c r="BZ169" s="141"/>
      <c r="CA169" s="42"/>
      <c r="CB169" s="141"/>
      <c r="CC169" s="141"/>
      <c r="CD169" s="42"/>
      <c r="CE169" s="141"/>
      <c r="CF169" s="141"/>
      <c r="CG169" s="42"/>
      <c r="CH169" s="141"/>
      <c r="CI169" s="141"/>
      <c r="CJ169" s="42"/>
      <c r="CK169" s="141"/>
      <c r="CL169" s="141"/>
      <c r="CM169" s="42"/>
      <c r="CN169" s="141"/>
      <c r="CO169" s="141"/>
      <c r="CP169" s="42"/>
      <c r="CQ169" s="141"/>
      <c r="CR169" s="141"/>
      <c r="CS169" s="42"/>
      <c r="CT169" s="141"/>
      <c r="CU169" s="141"/>
      <c r="CV169" s="42"/>
      <c r="CW169" s="141"/>
      <c r="CX169" s="141"/>
      <c r="CY169" s="203"/>
      <c r="CZ169" s="141"/>
      <c r="DA169" s="141"/>
      <c r="DB169" s="42"/>
      <c r="DC169" s="141"/>
      <c r="DD169" s="141"/>
      <c r="DE169" s="42"/>
      <c r="DF169" s="141"/>
      <c r="DG169" s="141"/>
      <c r="DH169" s="42"/>
      <c r="DI169" s="141"/>
      <c r="DJ169" s="141"/>
      <c r="DK169" s="42"/>
      <c r="DL169" s="141"/>
      <c r="DM169" s="141"/>
      <c r="DN169" s="42"/>
      <c r="DO169" s="141"/>
      <c r="DP169" s="141"/>
      <c r="DQ169" s="42"/>
      <c r="DR169" s="141"/>
      <c r="DS169" s="141"/>
      <c r="DT169" s="42"/>
      <c r="DU169" s="141"/>
      <c r="DV169" s="141"/>
      <c r="DW169" s="42"/>
      <c r="DX169" s="141"/>
      <c r="DY169" s="141"/>
      <c r="DZ169" s="42"/>
      <c r="EA169" s="141"/>
      <c r="EB169" s="141"/>
      <c r="EC169" s="42"/>
      <c r="ED169" s="141"/>
      <c r="EE169" s="141"/>
      <c r="EF169" s="42"/>
      <c r="EG169" s="141"/>
      <c r="EH169" s="141"/>
      <c r="EI169" s="42"/>
      <c r="EJ169" s="141"/>
      <c r="EK169" s="141"/>
      <c r="EL169" s="42"/>
      <c r="EM169" s="141"/>
      <c r="EN169" s="141"/>
      <c r="EO169" s="42"/>
      <c r="EP169" s="141"/>
      <c r="EQ169" s="141"/>
      <c r="ER169" s="42"/>
      <c r="ES169" s="141"/>
      <c r="ET169" s="141"/>
      <c r="EU169" s="42"/>
      <c r="EV169" s="141"/>
      <c r="EW169" s="141"/>
      <c r="EX169" s="42"/>
      <c r="EY169" s="141"/>
      <c r="EZ169" s="141"/>
      <c r="FA169" s="42"/>
      <c r="FB169" s="141"/>
      <c r="FC169" s="141"/>
      <c r="FD169" s="42"/>
      <c r="FE169" s="141"/>
      <c r="FF169" s="141"/>
      <c r="FG169" s="42"/>
      <c r="FH169" s="141"/>
      <c r="FI169" s="141"/>
      <c r="FJ169" s="42"/>
      <c r="FK169" s="141"/>
      <c r="FL169" s="141"/>
      <c r="FM169" s="42"/>
      <c r="FN169" s="141"/>
      <c r="FO169" s="141"/>
      <c r="FP169" s="42"/>
      <c r="FQ169" s="141"/>
      <c r="FR169" s="141"/>
      <c r="FS169" s="42"/>
      <c r="FT169" s="141"/>
      <c r="FU169" s="141"/>
      <c r="FV169" s="42"/>
      <c r="FW169" s="141"/>
      <c r="FX169" s="141"/>
      <c r="FY169" s="42"/>
      <c r="FZ169" s="141"/>
      <c r="GA169" s="141"/>
      <c r="GB169" s="42"/>
      <c r="GC169" s="141"/>
      <c r="GD169" s="141"/>
      <c r="GE169" s="42"/>
      <c r="GF169" s="141"/>
      <c r="GG169" s="141"/>
      <c r="GH169" s="42"/>
      <c r="GI169" s="141"/>
      <c r="GJ169" s="141"/>
      <c r="GK169" s="42"/>
      <c r="GL169" s="141"/>
      <c r="GM169" s="141"/>
      <c r="GN169" s="42"/>
    </row>
    <row r="170" spans="1:196" s="52" customFormat="1" ht="31.5" x14ac:dyDescent="0.25">
      <c r="A170" s="195" t="s">
        <v>331</v>
      </c>
      <c r="B170" s="134">
        <f t="shared" si="1593"/>
        <v>21670.960220000001</v>
      </c>
      <c r="C170" s="134">
        <f t="shared" si="1594"/>
        <v>14859.465200000001</v>
      </c>
      <c r="D170" s="49">
        <f t="shared" ref="D170" si="1976">C170/B170*100</f>
        <v>68.568559256946486</v>
      </c>
      <c r="E170" s="49">
        <f t="shared" ref="E170:AD170" si="1977">E171+E172+E174</f>
        <v>0</v>
      </c>
      <c r="F170" s="49">
        <f t="shared" ref="F170" si="1978">F171+F172+F174</f>
        <v>0</v>
      </c>
      <c r="G170" s="49">
        <f t="shared" si="1977"/>
        <v>0</v>
      </c>
      <c r="H170" s="49">
        <f t="shared" si="1977"/>
        <v>0</v>
      </c>
      <c r="I170" s="49">
        <f t="shared" si="1977"/>
        <v>0</v>
      </c>
      <c r="J170" s="49">
        <f t="shared" si="1977"/>
        <v>0</v>
      </c>
      <c r="K170" s="49">
        <f t="shared" si="1977"/>
        <v>669.8</v>
      </c>
      <c r="L170" s="49">
        <f t="shared" ref="L170" si="1979">L171+L172+L174</f>
        <v>669.8</v>
      </c>
      <c r="M170" s="48">
        <f t="shared" si="216"/>
        <v>100</v>
      </c>
      <c r="N170" s="49">
        <f t="shared" si="1977"/>
        <v>385</v>
      </c>
      <c r="O170" s="49">
        <f t="shared" si="1977"/>
        <v>385</v>
      </c>
      <c r="P170" s="48">
        <f t="shared" si="1771"/>
        <v>100</v>
      </c>
      <c r="Q170" s="49">
        <f t="shared" ref="Q170:R170" si="1980">Q171+Q172+Q174</f>
        <v>1608</v>
      </c>
      <c r="R170" s="49">
        <f t="shared" si="1980"/>
        <v>1608</v>
      </c>
      <c r="S170" s="48">
        <f t="shared" ref="S170:S171" si="1981">R170/Q170*100</f>
        <v>100</v>
      </c>
      <c r="T170" s="49">
        <f t="shared" ref="T170" si="1982">T171+T172+T174</f>
        <v>140</v>
      </c>
      <c r="U170" s="49">
        <f t="shared" ref="U170" si="1983">U171+U172+U174</f>
        <v>140</v>
      </c>
      <c r="V170" s="48">
        <f t="shared" ref="V170:V171" si="1984">U170/T170*100</f>
        <v>100</v>
      </c>
      <c r="W170" s="49">
        <f t="shared" ref="W170" si="1985">W171+W172+W174</f>
        <v>0</v>
      </c>
      <c r="X170" s="49">
        <f t="shared" ref="X170" si="1986">X171+X172+X174</f>
        <v>0</v>
      </c>
      <c r="Y170" s="48"/>
      <c r="Z170" s="49">
        <f t="shared" si="1977"/>
        <v>0</v>
      </c>
      <c r="AA170" s="49">
        <f t="shared" ref="AA170" si="1987">AA171+AA172+AA174</f>
        <v>0</v>
      </c>
      <c r="AB170" s="49">
        <f t="shared" si="1977"/>
        <v>0</v>
      </c>
      <c r="AC170" s="49">
        <f t="shared" si="1977"/>
        <v>0</v>
      </c>
      <c r="AD170" s="49">
        <f t="shared" si="1977"/>
        <v>0</v>
      </c>
      <c r="AE170" s="49">
        <f t="shared" ref="AE170:AG170" si="1988">AE171+AE172+AE174</f>
        <v>0</v>
      </c>
      <c r="AF170" s="49">
        <f t="shared" si="1988"/>
        <v>0</v>
      </c>
      <c r="AG170" s="49">
        <f t="shared" si="1988"/>
        <v>0</v>
      </c>
      <c r="AH170" s="48"/>
      <c r="AI170" s="49">
        <f t="shared" ref="AI170:AJ170" si="1989">AI171+AI172+AI174</f>
        <v>1000</v>
      </c>
      <c r="AJ170" s="49">
        <f t="shared" si="1989"/>
        <v>1000</v>
      </c>
      <c r="AK170" s="48">
        <f t="shared" ref="AK170:AK171" si="1990">AJ170/AI170*100</f>
        <v>100</v>
      </c>
      <c r="AL170" s="49">
        <f t="shared" ref="AL170:AM170" si="1991">AL171+AL172+AL174</f>
        <v>0</v>
      </c>
      <c r="AM170" s="49">
        <f t="shared" si="1991"/>
        <v>0</v>
      </c>
      <c r="AN170" s="48"/>
      <c r="AO170" s="49">
        <f t="shared" ref="AO170:AP170" si="1992">AO171+AO172+AO174</f>
        <v>0</v>
      </c>
      <c r="AP170" s="49">
        <f t="shared" si="1992"/>
        <v>0</v>
      </c>
      <c r="AQ170" s="48"/>
      <c r="AR170" s="49">
        <f t="shared" ref="AR170:AS170" si="1993">AR171+AR172+AR174</f>
        <v>0</v>
      </c>
      <c r="AS170" s="49">
        <f t="shared" si="1993"/>
        <v>0</v>
      </c>
      <c r="AT170" s="48"/>
      <c r="AU170" s="49">
        <f t="shared" ref="AU170:AV170" si="1994">AU171+AU172+AU174</f>
        <v>0</v>
      </c>
      <c r="AV170" s="49">
        <f t="shared" si="1994"/>
        <v>0</v>
      </c>
      <c r="AW170" s="48"/>
      <c r="AX170" s="49">
        <f t="shared" ref="AX170:AY170" si="1995">AX171+AX172+AX174</f>
        <v>100</v>
      </c>
      <c r="AY170" s="49">
        <f t="shared" si="1995"/>
        <v>100</v>
      </c>
      <c r="AZ170" s="293">
        <f t="shared" si="1672"/>
        <v>100</v>
      </c>
      <c r="BA170" s="49"/>
      <c r="BB170" s="49"/>
      <c r="BC170" s="48"/>
      <c r="BD170" s="49"/>
      <c r="BE170" s="49"/>
      <c r="BF170" s="48"/>
      <c r="BG170" s="49"/>
      <c r="BH170" s="49"/>
      <c r="BI170" s="48"/>
      <c r="BJ170" s="49">
        <f t="shared" ref="BJ170:BK170" si="1996">BJ171+BJ172+BJ174</f>
        <v>1532.8</v>
      </c>
      <c r="BK170" s="49">
        <f t="shared" si="1996"/>
        <v>1089.6000100000001</v>
      </c>
      <c r="BL170" s="48">
        <f t="shared" ref="BL170:BL171" si="1997">BK170/BJ170*100</f>
        <v>71.085595641962428</v>
      </c>
      <c r="BM170" s="49"/>
      <c r="BN170" s="49"/>
      <c r="BO170" s="48"/>
      <c r="BP170" s="49"/>
      <c r="BQ170" s="49"/>
      <c r="BR170" s="48"/>
      <c r="BS170" s="49"/>
      <c r="BT170" s="49"/>
      <c r="BU170" s="48"/>
      <c r="BV170" s="49"/>
      <c r="BW170" s="49"/>
      <c r="BX170" s="48"/>
      <c r="BY170" s="49"/>
      <c r="BZ170" s="49"/>
      <c r="CA170" s="48"/>
      <c r="CB170" s="49">
        <f t="shared" ref="CB170:CC170" si="1998">CB171+CB172+CB174</f>
        <v>1597.46</v>
      </c>
      <c r="CC170" s="49">
        <f t="shared" si="1998"/>
        <v>632.49297000000001</v>
      </c>
      <c r="CD170" s="48">
        <f t="shared" ref="CD170:CD172" si="1999">CC170/CB170*100</f>
        <v>39.59366556909093</v>
      </c>
      <c r="CE170" s="49">
        <f t="shared" ref="CE170:CF170" si="2000">CE171+CE172+CE174</f>
        <v>0</v>
      </c>
      <c r="CF170" s="49">
        <f t="shared" si="2000"/>
        <v>0</v>
      </c>
      <c r="CG170" s="48"/>
      <c r="CH170" s="49">
        <f t="shared" ref="CH170:CI170" si="2001">CH171+CH172+CH174</f>
        <v>0</v>
      </c>
      <c r="CI170" s="49">
        <f t="shared" si="2001"/>
        <v>0</v>
      </c>
      <c r="CJ170" s="48"/>
      <c r="CK170" s="49">
        <f t="shared" ref="CK170:CL170" si="2002">CK171+CK172+CK174</f>
        <v>0</v>
      </c>
      <c r="CL170" s="49">
        <f t="shared" si="2002"/>
        <v>0</v>
      </c>
      <c r="CM170" s="48"/>
      <c r="CN170" s="49">
        <f t="shared" ref="CN170:CO170" si="2003">CN171+CN172+CN174</f>
        <v>0</v>
      </c>
      <c r="CO170" s="49">
        <f t="shared" si="2003"/>
        <v>0</v>
      </c>
      <c r="CP170" s="48"/>
      <c r="CQ170" s="49">
        <f t="shared" ref="CQ170:CR170" si="2004">CQ171+CQ172+CQ174</f>
        <v>0</v>
      </c>
      <c r="CR170" s="49">
        <f t="shared" si="2004"/>
        <v>0</v>
      </c>
      <c r="CS170" s="48"/>
      <c r="CT170" s="49">
        <f t="shared" ref="CT170:CU170" si="2005">CT171+CT172+CT174</f>
        <v>0</v>
      </c>
      <c r="CU170" s="49">
        <f t="shared" si="2005"/>
        <v>0</v>
      </c>
      <c r="CV170" s="48"/>
      <c r="CW170" s="49">
        <f t="shared" ref="CW170:CX170" si="2006">CW171+CW172+CW174</f>
        <v>0</v>
      </c>
      <c r="CX170" s="49">
        <f t="shared" si="2006"/>
        <v>0</v>
      </c>
      <c r="CY170" s="293"/>
      <c r="CZ170" s="49">
        <f t="shared" ref="CZ170:DA170" si="2007">CZ171+CZ172+CZ174</f>
        <v>0</v>
      </c>
      <c r="DA170" s="49">
        <f t="shared" si="2007"/>
        <v>0</v>
      </c>
      <c r="DB170" s="48"/>
      <c r="DC170" s="49">
        <f t="shared" ref="DC170:DD170" si="2008">DC171+DC172+DC174</f>
        <v>0</v>
      </c>
      <c r="DD170" s="49">
        <f t="shared" si="2008"/>
        <v>0</v>
      </c>
      <c r="DE170" s="48"/>
      <c r="DF170" s="49">
        <f t="shared" ref="DF170:DG170" si="2009">DF171+DF172+DF174</f>
        <v>0</v>
      </c>
      <c r="DG170" s="49">
        <f t="shared" si="2009"/>
        <v>0</v>
      </c>
      <c r="DH170" s="48"/>
      <c r="DI170" s="49">
        <f t="shared" ref="DI170:DJ170" si="2010">DI171+DI172+DI174</f>
        <v>0</v>
      </c>
      <c r="DJ170" s="49">
        <f t="shared" si="2010"/>
        <v>0</v>
      </c>
      <c r="DK170" s="48"/>
      <c r="DL170" s="49">
        <f t="shared" ref="DL170:DM170" si="2011">DL171+DL172+DL174</f>
        <v>0</v>
      </c>
      <c r="DM170" s="49">
        <f t="shared" si="2011"/>
        <v>0</v>
      </c>
      <c r="DN170" s="48"/>
      <c r="DO170" s="49">
        <f t="shared" ref="DO170:DP170" si="2012">DO171+DO172+DO174</f>
        <v>0</v>
      </c>
      <c r="DP170" s="49">
        <f t="shared" si="2012"/>
        <v>0</v>
      </c>
      <c r="DQ170" s="48"/>
      <c r="DR170" s="49">
        <f t="shared" ref="DR170:DS170" si="2013">DR171+DR172+DR174</f>
        <v>0</v>
      </c>
      <c r="DS170" s="49">
        <f t="shared" si="2013"/>
        <v>0</v>
      </c>
      <c r="DT170" s="48"/>
      <c r="DU170" s="49">
        <f t="shared" ref="DU170:DV170" si="2014">DU171+DU172+DU174</f>
        <v>0</v>
      </c>
      <c r="DV170" s="49">
        <f t="shared" si="2014"/>
        <v>0</v>
      </c>
      <c r="DW170" s="48"/>
      <c r="DX170" s="49">
        <f t="shared" ref="DX170:DY170" si="2015">DX171+DX172+DX174</f>
        <v>244.72800000000001</v>
      </c>
      <c r="DY170" s="49">
        <f t="shared" si="2015"/>
        <v>0</v>
      </c>
      <c r="DZ170" s="48"/>
      <c r="EA170" s="49">
        <f t="shared" ref="EA170:EB170" si="2016">EA171+EA172+EA174</f>
        <v>0</v>
      </c>
      <c r="EB170" s="49">
        <f t="shared" si="2016"/>
        <v>0</v>
      </c>
      <c r="EC170" s="48"/>
      <c r="ED170" s="49">
        <f t="shared" ref="ED170:EE170" si="2017">ED171+ED172+ED174</f>
        <v>973</v>
      </c>
      <c r="EE170" s="49">
        <f t="shared" si="2017"/>
        <v>973</v>
      </c>
      <c r="EF170" s="48">
        <f t="shared" ref="EF170" si="2018">EE170/ED170*100</f>
        <v>100</v>
      </c>
      <c r="EG170" s="49">
        <f t="shared" ref="EG170:EH170" si="2019">EG171+EG172+EG174</f>
        <v>260</v>
      </c>
      <c r="EH170" s="49">
        <f t="shared" si="2019"/>
        <v>260</v>
      </c>
      <c r="EI170" s="48">
        <f t="shared" ref="EI170:EI171" si="2020">EH170/EG170*100</f>
        <v>100</v>
      </c>
      <c r="EJ170" s="49">
        <f t="shared" ref="EJ170:EK170" si="2021">EJ171+EJ172+EJ174</f>
        <v>560</v>
      </c>
      <c r="EK170" s="49">
        <f t="shared" si="2021"/>
        <v>560</v>
      </c>
      <c r="EL170" s="48">
        <f t="shared" ref="EL170:EL171" si="2022">EK170/EJ170*100</f>
        <v>100</v>
      </c>
      <c r="EM170" s="49">
        <f>SUM(EM171:EM176)</f>
        <v>4199.57222</v>
      </c>
      <c r="EN170" s="49">
        <f>SUM(EN171:EN176)</f>
        <v>4199.57222</v>
      </c>
      <c r="EO170" s="48">
        <f t="shared" ref="EO170:EO175" si="2023">EN170/EM170*100</f>
        <v>100</v>
      </c>
      <c r="EP170" s="49">
        <f t="shared" ref="EP170:EQ170" si="2024">EP171+EP172+EP174</f>
        <v>0</v>
      </c>
      <c r="EQ170" s="49">
        <f t="shared" si="2024"/>
        <v>0</v>
      </c>
      <c r="ER170" s="48"/>
      <c r="ES170" s="49">
        <f t="shared" ref="ES170:ET170" si="2025">ES171+ES172+ES174</f>
        <v>3242</v>
      </c>
      <c r="ET170" s="49">
        <f t="shared" si="2025"/>
        <v>3242</v>
      </c>
      <c r="EU170" s="48">
        <f t="shared" ref="EU170:EU171" si="2026">ET170/ES170*100</f>
        <v>100</v>
      </c>
      <c r="EV170" s="49">
        <f t="shared" ref="EV170:EW170" si="2027">EV171+EV172+EV174</f>
        <v>0</v>
      </c>
      <c r="EW170" s="49">
        <f t="shared" si="2027"/>
        <v>0</v>
      </c>
      <c r="EX170" s="48"/>
      <c r="EY170" s="49">
        <f t="shared" ref="EY170:EZ170" si="2028">EY171+EY172+EY174</f>
        <v>0</v>
      </c>
      <c r="EZ170" s="49">
        <f t="shared" si="2028"/>
        <v>0</v>
      </c>
      <c r="FA170" s="48"/>
      <c r="FB170" s="49">
        <f t="shared" ref="FB170:FC170" si="2029">FB171+FB172+FB174</f>
        <v>0</v>
      </c>
      <c r="FC170" s="49">
        <f t="shared" si="2029"/>
        <v>0</v>
      </c>
      <c r="FD170" s="48"/>
      <c r="FE170" s="49">
        <f t="shared" ref="FE170:FF170" si="2030">FE171+FE172+FE174</f>
        <v>0</v>
      </c>
      <c r="FF170" s="49">
        <f t="shared" si="2030"/>
        <v>0</v>
      </c>
      <c r="FG170" s="48"/>
      <c r="FH170" s="49">
        <f t="shared" ref="FH170:FI170" si="2031">FH171+FH172+FH174</f>
        <v>0</v>
      </c>
      <c r="FI170" s="49">
        <f t="shared" si="2031"/>
        <v>0</v>
      </c>
      <c r="FJ170" s="48"/>
      <c r="FK170" s="49"/>
      <c r="FL170" s="49"/>
      <c r="FM170" s="48"/>
      <c r="FN170" s="49">
        <f t="shared" ref="FN170:FO170" si="2032">FN171+FN172+FN174</f>
        <v>5000</v>
      </c>
      <c r="FO170" s="49">
        <f t="shared" si="2032"/>
        <v>0</v>
      </c>
      <c r="FP170" s="48">
        <f t="shared" ref="FP170:FP172" si="2033">FO170/FN170*100</f>
        <v>0</v>
      </c>
      <c r="FQ170" s="49"/>
      <c r="FR170" s="49"/>
      <c r="FS170" s="48"/>
      <c r="FT170" s="49"/>
      <c r="FU170" s="49"/>
      <c r="FV170" s="48"/>
      <c r="FW170" s="49">
        <f t="shared" ref="FW170:FX170" si="2034">FW171+FW172+FW174</f>
        <v>158.6</v>
      </c>
      <c r="FX170" s="49">
        <f t="shared" si="2034"/>
        <v>0</v>
      </c>
      <c r="FY170" s="48"/>
      <c r="FZ170" s="49"/>
      <c r="GA170" s="49"/>
      <c r="GB170" s="48"/>
      <c r="GC170" s="49"/>
      <c r="GD170" s="49"/>
      <c r="GE170" s="48"/>
      <c r="GF170" s="49"/>
      <c r="GG170" s="49"/>
      <c r="GH170" s="48"/>
      <c r="GI170" s="49"/>
      <c r="GJ170" s="49"/>
      <c r="GK170" s="48"/>
      <c r="GL170" s="49"/>
      <c r="GM170" s="49"/>
      <c r="GN170" s="48"/>
    </row>
    <row r="171" spans="1:196" ht="31.5" x14ac:dyDescent="0.25">
      <c r="A171" s="25" t="s">
        <v>275</v>
      </c>
      <c r="B171" s="50">
        <f t="shared" si="1593"/>
        <v>11916.388000000001</v>
      </c>
      <c r="C171" s="50">
        <f t="shared" si="1594"/>
        <v>10104.892980000001</v>
      </c>
      <c r="D171" s="46">
        <f t="shared" si="34"/>
        <v>84.798287702615923</v>
      </c>
      <c r="E171" s="46"/>
      <c r="F171" s="46"/>
      <c r="G171" s="46"/>
      <c r="H171" s="46"/>
      <c r="I171" s="46"/>
      <c r="J171" s="42"/>
      <c r="K171" s="46">
        <v>669.8</v>
      </c>
      <c r="L171" s="46">
        <v>669.8</v>
      </c>
      <c r="M171" s="42">
        <f t="shared" si="216"/>
        <v>100</v>
      </c>
      <c r="N171" s="46">
        <v>385</v>
      </c>
      <c r="O171" s="46">
        <v>385</v>
      </c>
      <c r="P171" s="42">
        <f t="shared" si="1771"/>
        <v>100</v>
      </c>
      <c r="Q171" s="204">
        <v>1608</v>
      </c>
      <c r="R171" s="204">
        <v>1608</v>
      </c>
      <c r="S171" s="42">
        <f t="shared" si="1981"/>
        <v>100</v>
      </c>
      <c r="T171" s="203">
        <v>140</v>
      </c>
      <c r="U171" s="203">
        <v>140</v>
      </c>
      <c r="V171" s="42">
        <f t="shared" si="1984"/>
        <v>100</v>
      </c>
      <c r="W171" s="203"/>
      <c r="X171" s="203"/>
      <c r="Y171" s="42"/>
      <c r="Z171" s="46"/>
      <c r="AA171" s="46"/>
      <c r="AB171" s="42"/>
      <c r="AC171" s="46"/>
      <c r="AD171" s="46"/>
      <c r="AE171" s="42"/>
      <c r="AF171" s="46"/>
      <c r="AG171" s="46"/>
      <c r="AH171" s="42"/>
      <c r="AI171" s="203">
        <v>1000</v>
      </c>
      <c r="AJ171" s="203">
        <v>1000</v>
      </c>
      <c r="AK171" s="42">
        <f t="shared" si="1990"/>
        <v>100</v>
      </c>
      <c r="AL171" s="203"/>
      <c r="AM171" s="203"/>
      <c r="AN171" s="42"/>
      <c r="AO171" s="203"/>
      <c r="AP171" s="203"/>
      <c r="AQ171" s="42"/>
      <c r="AR171" s="203"/>
      <c r="AS171" s="295"/>
      <c r="AT171" s="42"/>
      <c r="AU171" s="203"/>
      <c r="AV171" s="203"/>
      <c r="AW171" s="42"/>
      <c r="AX171" s="203">
        <v>100</v>
      </c>
      <c r="AY171" s="203">
        <v>100</v>
      </c>
      <c r="AZ171" s="203">
        <f t="shared" si="1672"/>
        <v>100</v>
      </c>
      <c r="BA171" s="203"/>
      <c r="BB171" s="203"/>
      <c r="BC171" s="42"/>
      <c r="BD171" s="203"/>
      <c r="BE171" s="203"/>
      <c r="BF171" s="42"/>
      <c r="BG171" s="203"/>
      <c r="BH171" s="203"/>
      <c r="BI171" s="42"/>
      <c r="BJ171" s="203">
        <v>1532.8</v>
      </c>
      <c r="BK171" s="203">
        <v>1089.6000100000001</v>
      </c>
      <c r="BL171" s="42">
        <f t="shared" si="1997"/>
        <v>71.085595641962428</v>
      </c>
      <c r="BM171" s="203"/>
      <c r="BN171" s="203"/>
      <c r="BO171" s="42"/>
      <c r="BP171" s="203"/>
      <c r="BQ171" s="203"/>
      <c r="BR171" s="42"/>
      <c r="BS171" s="203"/>
      <c r="BT171" s="203"/>
      <c r="BU171" s="42"/>
      <c r="BV171" s="203"/>
      <c r="BW171" s="203"/>
      <c r="BX171" s="42"/>
      <c r="BY171" s="203"/>
      <c r="BZ171" s="203"/>
      <c r="CA171" s="42"/>
      <c r="CB171" s="203">
        <v>1042.46</v>
      </c>
      <c r="CC171" s="203">
        <v>77.49297</v>
      </c>
      <c r="CD171" s="42">
        <f t="shared" si="1999"/>
        <v>7.4336636417704272</v>
      </c>
      <c r="CE171" s="203"/>
      <c r="CF171" s="203"/>
      <c r="CG171" s="42"/>
      <c r="CH171" s="203"/>
      <c r="CI171" s="203"/>
      <c r="CJ171" s="42"/>
      <c r="CK171" s="203"/>
      <c r="CL171" s="203"/>
      <c r="CM171" s="42"/>
      <c r="CN171" s="203"/>
      <c r="CO171" s="203"/>
      <c r="CP171" s="42"/>
      <c r="CQ171" s="203"/>
      <c r="CR171" s="203"/>
      <c r="CS171" s="42"/>
      <c r="CT171" s="203"/>
      <c r="CU171" s="203"/>
      <c r="CV171" s="42"/>
      <c r="CW171" s="203"/>
      <c r="CX171" s="203"/>
      <c r="CY171" s="203"/>
      <c r="CZ171" s="203"/>
      <c r="DA171" s="203"/>
      <c r="DB171" s="42"/>
      <c r="DC171" s="203"/>
      <c r="DD171" s="203"/>
      <c r="DE171" s="42"/>
      <c r="DF171" s="203"/>
      <c r="DG171" s="203"/>
      <c r="DH171" s="42"/>
      <c r="DI171" s="203"/>
      <c r="DJ171" s="203"/>
      <c r="DK171" s="42"/>
      <c r="DL171" s="203"/>
      <c r="DM171" s="203"/>
      <c r="DN171" s="42"/>
      <c r="DO171" s="203"/>
      <c r="DP171" s="203"/>
      <c r="DQ171" s="42"/>
      <c r="DR171" s="203"/>
      <c r="DS171" s="203"/>
      <c r="DT171" s="42"/>
      <c r="DU171" s="203"/>
      <c r="DV171" s="203"/>
      <c r="DW171" s="42"/>
      <c r="DX171" s="203">
        <v>244.72800000000001</v>
      </c>
      <c r="DY171" s="203"/>
      <c r="DZ171" s="42"/>
      <c r="EA171" s="203"/>
      <c r="EB171" s="203"/>
      <c r="EC171" s="42"/>
      <c r="ED171" s="203">
        <v>973</v>
      </c>
      <c r="EE171" s="203">
        <v>973</v>
      </c>
      <c r="EF171" s="42">
        <f>EE171/ED171*100</f>
        <v>100</v>
      </c>
      <c r="EG171" s="203">
        <v>260</v>
      </c>
      <c r="EH171" s="203">
        <v>260</v>
      </c>
      <c r="EI171" s="42">
        <f t="shared" si="2020"/>
        <v>100</v>
      </c>
      <c r="EJ171" s="203">
        <v>560</v>
      </c>
      <c r="EK171" s="203">
        <v>560</v>
      </c>
      <c r="EL171" s="42">
        <f t="shared" si="2022"/>
        <v>100</v>
      </c>
      <c r="EM171" s="203"/>
      <c r="EN171" s="203"/>
      <c r="EO171" s="42"/>
      <c r="EP171" s="203"/>
      <c r="EQ171" s="203"/>
      <c r="ER171" s="42"/>
      <c r="ES171" s="203">
        <v>3242</v>
      </c>
      <c r="ET171" s="203">
        <v>3242</v>
      </c>
      <c r="EU171" s="42">
        <f t="shared" si="2026"/>
        <v>100</v>
      </c>
      <c r="EV171" s="203"/>
      <c r="EW171" s="203"/>
      <c r="EX171" s="42"/>
      <c r="EY171" s="203"/>
      <c r="EZ171" s="203"/>
      <c r="FA171" s="42"/>
      <c r="FB171" s="203"/>
      <c r="FC171" s="203"/>
      <c r="FD171" s="42"/>
      <c r="FE171" s="203"/>
      <c r="FF171" s="203"/>
      <c r="FG171" s="42"/>
      <c r="FH171" s="203"/>
      <c r="FI171" s="203"/>
      <c r="FJ171" s="42"/>
      <c r="FK171" s="203"/>
      <c r="FL171" s="203"/>
      <c r="FM171" s="42"/>
      <c r="FN171" s="203"/>
      <c r="FO171" s="203"/>
      <c r="FP171" s="42"/>
      <c r="FQ171" s="203"/>
      <c r="FR171" s="203"/>
      <c r="FS171" s="42"/>
      <c r="FT171" s="203"/>
      <c r="FU171" s="203"/>
      <c r="FV171" s="42"/>
      <c r="FW171" s="203">
        <v>158.6</v>
      </c>
      <c r="FX171" s="203"/>
      <c r="FY171" s="42"/>
      <c r="FZ171" s="203"/>
      <c r="GA171" s="203"/>
      <c r="GB171" s="42"/>
      <c r="GC171" s="203"/>
      <c r="GD171" s="203"/>
      <c r="GE171" s="42"/>
      <c r="GF171" s="203"/>
      <c r="GG171" s="203"/>
      <c r="GH171" s="42"/>
      <c r="GI171" s="203"/>
      <c r="GJ171" s="203"/>
      <c r="GK171" s="42"/>
      <c r="GL171" s="203"/>
      <c r="GM171" s="203"/>
      <c r="GN171" s="42"/>
    </row>
    <row r="172" spans="1:196" ht="15.75" x14ac:dyDescent="0.25">
      <c r="A172" s="25" t="s">
        <v>329</v>
      </c>
      <c r="B172" s="50">
        <f t="shared" si="1593"/>
        <v>5555</v>
      </c>
      <c r="C172" s="50">
        <f t="shared" si="1594"/>
        <v>555</v>
      </c>
      <c r="D172" s="46">
        <f t="shared" si="34"/>
        <v>9.99099909990999</v>
      </c>
      <c r="E172" s="50"/>
      <c r="F172" s="50"/>
      <c r="G172" s="50"/>
      <c r="H172" s="144"/>
      <c r="I172" s="144"/>
      <c r="J172" s="144"/>
      <c r="K172" s="144"/>
      <c r="L172" s="144"/>
      <c r="M172" s="144"/>
      <c r="N172" s="144"/>
      <c r="O172" s="144"/>
      <c r="P172" s="42"/>
      <c r="Q172" s="141"/>
      <c r="R172" s="141"/>
      <c r="S172" s="42"/>
      <c r="T172" s="141"/>
      <c r="U172" s="141"/>
      <c r="V172" s="42"/>
      <c r="W172" s="141"/>
      <c r="X172" s="141"/>
      <c r="Y172" s="42"/>
      <c r="Z172" s="144"/>
      <c r="AA172" s="144"/>
      <c r="AB172" s="144"/>
      <c r="AC172" s="144"/>
      <c r="AD172" s="144"/>
      <c r="AE172" s="144"/>
      <c r="AF172" s="144"/>
      <c r="AG172" s="144"/>
      <c r="AH172" s="144"/>
      <c r="AI172" s="141"/>
      <c r="AJ172" s="141"/>
      <c r="AK172" s="42"/>
      <c r="AL172" s="141"/>
      <c r="AM172" s="141"/>
      <c r="AN172" s="42"/>
      <c r="AO172" s="141"/>
      <c r="AP172" s="141"/>
      <c r="AQ172" s="42"/>
      <c r="AR172" s="141"/>
      <c r="AS172" s="141"/>
      <c r="AT172" s="42"/>
      <c r="AU172" s="141"/>
      <c r="AV172" s="141"/>
      <c r="AW172" s="42"/>
      <c r="AX172" s="141"/>
      <c r="AY172" s="141"/>
      <c r="AZ172" s="203"/>
      <c r="BA172" s="141"/>
      <c r="BB172" s="141"/>
      <c r="BC172" s="42"/>
      <c r="BD172" s="141"/>
      <c r="BE172" s="141"/>
      <c r="BF172" s="42"/>
      <c r="BG172" s="141"/>
      <c r="BH172" s="141"/>
      <c r="BI172" s="42"/>
      <c r="BJ172" s="141"/>
      <c r="BK172" s="141"/>
      <c r="BL172" s="42"/>
      <c r="BM172" s="141"/>
      <c r="BN172" s="141"/>
      <c r="BO172" s="42"/>
      <c r="BP172" s="141"/>
      <c r="BQ172" s="141"/>
      <c r="BR172" s="42"/>
      <c r="BS172" s="141"/>
      <c r="BT172" s="141"/>
      <c r="BU172" s="42"/>
      <c r="BV172" s="141"/>
      <c r="BW172" s="141"/>
      <c r="BX172" s="42"/>
      <c r="BY172" s="141"/>
      <c r="BZ172" s="141"/>
      <c r="CA172" s="42"/>
      <c r="CB172" s="203">
        <v>555</v>
      </c>
      <c r="CC172" s="203">
        <v>555</v>
      </c>
      <c r="CD172" s="42">
        <f t="shared" si="1999"/>
        <v>100</v>
      </c>
      <c r="CE172" s="141"/>
      <c r="CF172" s="141"/>
      <c r="CG172" s="42"/>
      <c r="CH172" s="141"/>
      <c r="CI172" s="141"/>
      <c r="CJ172" s="42"/>
      <c r="CK172" s="141"/>
      <c r="CL172" s="141"/>
      <c r="CM172" s="42"/>
      <c r="CN172" s="141"/>
      <c r="CO172" s="141"/>
      <c r="CP172" s="42"/>
      <c r="CQ172" s="141"/>
      <c r="CR172" s="141"/>
      <c r="CS172" s="42"/>
      <c r="CT172" s="203"/>
      <c r="CU172" s="141"/>
      <c r="CV172" s="42"/>
      <c r="CW172" s="141"/>
      <c r="CX172" s="141"/>
      <c r="CY172" s="203"/>
      <c r="CZ172" s="141"/>
      <c r="DA172" s="141"/>
      <c r="DB172" s="42"/>
      <c r="DC172" s="203"/>
      <c r="DD172" s="141"/>
      <c r="DE172" s="42"/>
      <c r="DF172" s="141"/>
      <c r="DG172" s="141"/>
      <c r="DH172" s="42"/>
      <c r="DI172" s="203"/>
      <c r="DJ172" s="141"/>
      <c r="DK172" s="42"/>
      <c r="DL172" s="141"/>
      <c r="DM172" s="141"/>
      <c r="DN172" s="42"/>
      <c r="DO172" s="203"/>
      <c r="DP172" s="141"/>
      <c r="DQ172" s="42"/>
      <c r="DR172" s="203"/>
      <c r="DS172" s="141"/>
      <c r="DT172" s="42"/>
      <c r="DU172" s="203"/>
      <c r="DV172" s="141"/>
      <c r="DW172" s="42"/>
      <c r="DX172" s="203"/>
      <c r="DY172" s="141"/>
      <c r="DZ172" s="42"/>
      <c r="EA172" s="203"/>
      <c r="EB172" s="141"/>
      <c r="EC172" s="42"/>
      <c r="ED172" s="203"/>
      <c r="EE172" s="141"/>
      <c r="EF172" s="42"/>
      <c r="EG172" s="203"/>
      <c r="EH172" s="141"/>
      <c r="EI172" s="42"/>
      <c r="EJ172" s="203"/>
      <c r="EK172" s="141"/>
      <c r="EL172" s="42"/>
      <c r="EM172" s="203"/>
      <c r="EN172" s="141"/>
      <c r="EO172" s="42"/>
      <c r="EP172" s="203"/>
      <c r="EQ172" s="141"/>
      <c r="ER172" s="42"/>
      <c r="ES172" s="203"/>
      <c r="ET172" s="141"/>
      <c r="EU172" s="42"/>
      <c r="EV172" s="203"/>
      <c r="EW172" s="141"/>
      <c r="EX172" s="42"/>
      <c r="EY172" s="203"/>
      <c r="EZ172" s="141"/>
      <c r="FA172" s="42"/>
      <c r="FB172" s="141"/>
      <c r="FC172" s="141"/>
      <c r="FD172" s="42"/>
      <c r="FE172" s="203"/>
      <c r="FF172" s="141"/>
      <c r="FG172" s="42"/>
      <c r="FH172" s="203"/>
      <c r="FI172" s="141"/>
      <c r="FJ172" s="42"/>
      <c r="FK172" s="203"/>
      <c r="FL172" s="141"/>
      <c r="FM172" s="42"/>
      <c r="FN172" s="203">
        <v>5000</v>
      </c>
      <c r="FO172" s="141"/>
      <c r="FP172" s="42">
        <f t="shared" si="2033"/>
        <v>0</v>
      </c>
      <c r="FQ172" s="203"/>
      <c r="FR172" s="141"/>
      <c r="FS172" s="42"/>
      <c r="FT172" s="203"/>
      <c r="FU172" s="141"/>
      <c r="FV172" s="42"/>
      <c r="FW172" s="203"/>
      <c r="FX172" s="141"/>
      <c r="FY172" s="42"/>
      <c r="FZ172" s="203"/>
      <c r="GA172" s="141"/>
      <c r="GB172" s="42"/>
      <c r="GC172" s="203"/>
      <c r="GD172" s="141"/>
      <c r="GE172" s="42"/>
      <c r="GF172" s="203"/>
      <c r="GG172" s="141"/>
      <c r="GH172" s="42"/>
      <c r="GI172" s="203"/>
      <c r="GJ172" s="141"/>
      <c r="GK172" s="42"/>
      <c r="GL172" s="203"/>
      <c r="GM172" s="141"/>
      <c r="GN172" s="42"/>
    </row>
    <row r="173" spans="1:196" ht="15.75" x14ac:dyDescent="0.25">
      <c r="A173" s="112" t="s">
        <v>587</v>
      </c>
      <c r="B173" s="50">
        <f t="shared" si="1593"/>
        <v>0</v>
      </c>
      <c r="C173" s="50">
        <f t="shared" si="1594"/>
        <v>0</v>
      </c>
      <c r="D173" s="46"/>
      <c r="E173" s="50"/>
      <c r="F173" s="50"/>
      <c r="G173" s="50"/>
      <c r="H173" s="144"/>
      <c r="I173" s="144"/>
      <c r="J173" s="144"/>
      <c r="K173" s="144"/>
      <c r="L173" s="144"/>
      <c r="M173" s="144"/>
      <c r="N173" s="144"/>
      <c r="O173" s="144"/>
      <c r="P173" s="42"/>
      <c r="Q173" s="141"/>
      <c r="R173" s="141"/>
      <c r="S173" s="42"/>
      <c r="T173" s="141"/>
      <c r="U173" s="141"/>
      <c r="V173" s="42"/>
      <c r="W173" s="141"/>
      <c r="X173" s="141"/>
      <c r="Y173" s="42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1"/>
      <c r="AJ173" s="141"/>
      <c r="AK173" s="42"/>
      <c r="AL173" s="141"/>
      <c r="AM173" s="141"/>
      <c r="AN173" s="42"/>
      <c r="AO173" s="141"/>
      <c r="AP173" s="141"/>
      <c r="AQ173" s="42"/>
      <c r="AR173" s="141"/>
      <c r="AS173" s="141"/>
      <c r="AT173" s="42"/>
      <c r="AU173" s="141"/>
      <c r="AV173" s="141"/>
      <c r="AW173" s="42"/>
      <c r="AX173" s="141"/>
      <c r="AY173" s="141"/>
      <c r="AZ173" s="203"/>
      <c r="BA173" s="141"/>
      <c r="BB173" s="141"/>
      <c r="BC173" s="42"/>
      <c r="BD173" s="141"/>
      <c r="BE173" s="141"/>
      <c r="BF173" s="42"/>
      <c r="BG173" s="141"/>
      <c r="BH173" s="141"/>
      <c r="BI173" s="42"/>
      <c r="BJ173" s="141"/>
      <c r="BK173" s="141"/>
      <c r="BL173" s="42"/>
      <c r="BM173" s="141"/>
      <c r="BN173" s="141"/>
      <c r="BO173" s="42"/>
      <c r="BP173" s="141"/>
      <c r="BQ173" s="141"/>
      <c r="BR173" s="42"/>
      <c r="BS173" s="141"/>
      <c r="BT173" s="141"/>
      <c r="BU173" s="42"/>
      <c r="BV173" s="141"/>
      <c r="BW173" s="141"/>
      <c r="BX173" s="42"/>
      <c r="BY173" s="141"/>
      <c r="BZ173" s="141"/>
      <c r="CA173" s="42"/>
      <c r="CB173" s="141"/>
      <c r="CC173" s="141"/>
      <c r="CD173" s="42"/>
      <c r="CE173" s="141"/>
      <c r="CF173" s="141"/>
      <c r="CG173" s="42"/>
      <c r="CH173" s="141"/>
      <c r="CI173" s="141"/>
      <c r="CJ173" s="42"/>
      <c r="CK173" s="141"/>
      <c r="CL173" s="141"/>
      <c r="CM173" s="42"/>
      <c r="CN173" s="141"/>
      <c r="CO173" s="141"/>
      <c r="CP173" s="42"/>
      <c r="CQ173" s="141"/>
      <c r="CR173" s="141"/>
      <c r="CS173" s="42"/>
      <c r="CT173" s="141"/>
      <c r="CU173" s="141"/>
      <c r="CV173" s="42"/>
      <c r="CW173" s="141"/>
      <c r="CX173" s="141"/>
      <c r="CY173" s="203"/>
      <c r="CZ173" s="141"/>
      <c r="DA173" s="141"/>
      <c r="DB173" s="42"/>
      <c r="DC173" s="141"/>
      <c r="DD173" s="141"/>
      <c r="DE173" s="42"/>
      <c r="DF173" s="141"/>
      <c r="DG173" s="141"/>
      <c r="DH173" s="42"/>
      <c r="DI173" s="141"/>
      <c r="DJ173" s="141"/>
      <c r="DK173" s="42"/>
      <c r="DL173" s="141"/>
      <c r="DM173" s="141"/>
      <c r="DN173" s="42"/>
      <c r="DO173" s="141"/>
      <c r="DP173" s="141"/>
      <c r="DQ173" s="42"/>
      <c r="DR173" s="141"/>
      <c r="DS173" s="141"/>
      <c r="DT173" s="42"/>
      <c r="DU173" s="141"/>
      <c r="DV173" s="141"/>
      <c r="DW173" s="42"/>
      <c r="DX173" s="141"/>
      <c r="DY173" s="141"/>
      <c r="DZ173" s="42"/>
      <c r="EA173" s="141"/>
      <c r="EB173" s="141"/>
      <c r="EC173" s="42"/>
      <c r="ED173" s="141"/>
      <c r="EE173" s="141"/>
      <c r="EF173" s="42"/>
      <c r="EG173" s="141"/>
      <c r="EH173" s="141"/>
      <c r="EI173" s="42"/>
      <c r="EJ173" s="141"/>
      <c r="EK173" s="141"/>
      <c r="EL173" s="42"/>
      <c r="EM173" s="141"/>
      <c r="EN173" s="141"/>
      <c r="EO173" s="42"/>
      <c r="EP173" s="141"/>
      <c r="EQ173" s="141"/>
      <c r="ER173" s="42"/>
      <c r="ES173" s="141"/>
      <c r="ET173" s="141"/>
      <c r="EU173" s="42"/>
      <c r="EV173" s="141"/>
      <c r="EW173" s="141"/>
      <c r="EX173" s="42"/>
      <c r="EY173" s="141"/>
      <c r="EZ173" s="141"/>
      <c r="FA173" s="42"/>
      <c r="FB173" s="141"/>
      <c r="FC173" s="141"/>
      <c r="FD173" s="42"/>
      <c r="FE173" s="141"/>
      <c r="FF173" s="141"/>
      <c r="FG173" s="42"/>
      <c r="FH173" s="141"/>
      <c r="FI173" s="141"/>
      <c r="FJ173" s="42"/>
      <c r="FK173" s="141"/>
      <c r="FL173" s="141"/>
      <c r="FM173" s="42"/>
      <c r="FN173" s="141"/>
      <c r="FO173" s="141"/>
      <c r="FP173" s="42"/>
      <c r="FQ173" s="141"/>
      <c r="FR173" s="141"/>
      <c r="FS173" s="42"/>
      <c r="FT173" s="141"/>
      <c r="FU173" s="141"/>
      <c r="FV173" s="42"/>
      <c r="FW173" s="141"/>
      <c r="FX173" s="141"/>
      <c r="FY173" s="42"/>
      <c r="FZ173" s="141"/>
      <c r="GA173" s="141"/>
      <c r="GB173" s="42"/>
      <c r="GC173" s="141"/>
      <c r="GD173" s="141"/>
      <c r="GE173" s="42"/>
      <c r="GF173" s="141"/>
      <c r="GG173" s="141"/>
      <c r="GH173" s="42"/>
      <c r="GI173" s="141"/>
      <c r="GJ173" s="141"/>
      <c r="GK173" s="42"/>
      <c r="GL173" s="141"/>
      <c r="GM173" s="141"/>
      <c r="GN173" s="42"/>
    </row>
    <row r="174" spans="1:196" ht="15.75" x14ac:dyDescent="0.25">
      <c r="A174" s="25" t="s">
        <v>330</v>
      </c>
      <c r="B174" s="50">
        <f t="shared" si="1593"/>
        <v>0</v>
      </c>
      <c r="C174" s="50">
        <f t="shared" si="1594"/>
        <v>0</v>
      </c>
      <c r="D174" s="46"/>
      <c r="E174" s="50"/>
      <c r="F174" s="50"/>
      <c r="G174" s="50"/>
      <c r="H174" s="144"/>
      <c r="I174" s="144"/>
      <c r="J174" s="144"/>
      <c r="K174" s="144"/>
      <c r="L174" s="144"/>
      <c r="M174" s="144"/>
      <c r="N174" s="144"/>
      <c r="O174" s="144"/>
      <c r="P174" s="42"/>
      <c r="Q174" s="141"/>
      <c r="R174" s="141"/>
      <c r="S174" s="42"/>
      <c r="T174" s="141"/>
      <c r="U174" s="141"/>
      <c r="V174" s="42"/>
      <c r="W174" s="141"/>
      <c r="X174" s="141"/>
      <c r="Y174" s="42"/>
      <c r="Z174" s="144"/>
      <c r="AA174" s="144"/>
      <c r="AB174" s="144"/>
      <c r="AC174" s="144"/>
      <c r="AD174" s="144"/>
      <c r="AE174" s="144"/>
      <c r="AF174" s="144"/>
      <c r="AG174" s="144"/>
      <c r="AH174" s="144"/>
      <c r="AI174" s="141"/>
      <c r="AJ174" s="141"/>
      <c r="AK174" s="42"/>
      <c r="AL174" s="141"/>
      <c r="AM174" s="141"/>
      <c r="AN174" s="42"/>
      <c r="AO174" s="141"/>
      <c r="AP174" s="141"/>
      <c r="AQ174" s="42"/>
      <c r="AR174" s="141"/>
      <c r="AS174" s="141"/>
      <c r="AT174" s="42"/>
      <c r="AU174" s="141"/>
      <c r="AV174" s="141"/>
      <c r="AW174" s="42"/>
      <c r="AX174" s="141"/>
      <c r="AY174" s="141"/>
      <c r="AZ174" s="203"/>
      <c r="BA174" s="141"/>
      <c r="BB174" s="141"/>
      <c r="BC174" s="42"/>
      <c r="BD174" s="141"/>
      <c r="BE174" s="141"/>
      <c r="BF174" s="42"/>
      <c r="BG174" s="141"/>
      <c r="BH174" s="141"/>
      <c r="BI174" s="42"/>
      <c r="BJ174" s="141"/>
      <c r="BK174" s="141"/>
      <c r="BL174" s="42"/>
      <c r="BM174" s="141"/>
      <c r="BN174" s="141"/>
      <c r="BO174" s="42"/>
      <c r="BP174" s="141"/>
      <c r="BQ174" s="141"/>
      <c r="BR174" s="42"/>
      <c r="BS174" s="141"/>
      <c r="BT174" s="141"/>
      <c r="BU174" s="42"/>
      <c r="BV174" s="141"/>
      <c r="BW174" s="141"/>
      <c r="BX174" s="42"/>
      <c r="BY174" s="141"/>
      <c r="BZ174" s="141"/>
      <c r="CA174" s="42"/>
      <c r="CB174" s="141"/>
      <c r="CC174" s="141"/>
      <c r="CD174" s="42"/>
      <c r="CE174" s="141"/>
      <c r="CF174" s="141"/>
      <c r="CG174" s="42"/>
      <c r="CH174" s="141"/>
      <c r="CI174" s="141"/>
      <c r="CJ174" s="42"/>
      <c r="CK174" s="141"/>
      <c r="CL174" s="141"/>
      <c r="CM174" s="42"/>
      <c r="CN174" s="141"/>
      <c r="CO174" s="141"/>
      <c r="CP174" s="42"/>
      <c r="CQ174" s="141"/>
      <c r="CR174" s="141"/>
      <c r="CS174" s="42"/>
      <c r="CT174" s="141"/>
      <c r="CU174" s="141"/>
      <c r="CV174" s="42"/>
      <c r="CW174" s="141"/>
      <c r="CX174" s="141"/>
      <c r="CY174" s="203"/>
      <c r="CZ174" s="141"/>
      <c r="DA174" s="141"/>
      <c r="DB174" s="42"/>
      <c r="DC174" s="141"/>
      <c r="DD174" s="141"/>
      <c r="DE174" s="42"/>
      <c r="DF174" s="141"/>
      <c r="DG174" s="141"/>
      <c r="DH174" s="42"/>
      <c r="DI174" s="141"/>
      <c r="DJ174" s="141"/>
      <c r="DK174" s="42"/>
      <c r="DL174" s="141"/>
      <c r="DM174" s="141"/>
      <c r="DN174" s="42"/>
      <c r="DO174" s="141"/>
      <c r="DP174" s="141"/>
      <c r="DQ174" s="42"/>
      <c r="DR174" s="141"/>
      <c r="DS174" s="141"/>
      <c r="DT174" s="42"/>
      <c r="DU174" s="141"/>
      <c r="DV174" s="141"/>
      <c r="DW174" s="42"/>
      <c r="DX174" s="141"/>
      <c r="DY174" s="141"/>
      <c r="DZ174" s="42"/>
      <c r="EA174" s="141"/>
      <c r="EB174" s="141"/>
      <c r="EC174" s="42"/>
      <c r="ED174" s="141"/>
      <c r="EE174" s="141"/>
      <c r="EF174" s="42"/>
      <c r="EG174" s="141"/>
      <c r="EH174" s="141"/>
      <c r="EI174" s="42"/>
      <c r="EJ174" s="141"/>
      <c r="EK174" s="141"/>
      <c r="EL174" s="42"/>
      <c r="EM174" s="203"/>
      <c r="EN174" s="203"/>
      <c r="EO174" s="42"/>
      <c r="EP174" s="141"/>
      <c r="EQ174" s="141"/>
      <c r="ER174" s="42"/>
      <c r="ES174" s="141"/>
      <c r="ET174" s="141"/>
      <c r="EU174" s="42"/>
      <c r="EV174" s="141"/>
      <c r="EW174" s="141"/>
      <c r="EX174" s="42"/>
      <c r="EY174" s="141"/>
      <c r="EZ174" s="141"/>
      <c r="FA174" s="42"/>
      <c r="FB174" s="141"/>
      <c r="FC174" s="141"/>
      <c r="FD174" s="42"/>
      <c r="FE174" s="141"/>
      <c r="FF174" s="141"/>
      <c r="FG174" s="42"/>
      <c r="FH174" s="141"/>
      <c r="FI174" s="141"/>
      <c r="FJ174" s="42"/>
      <c r="FK174" s="141"/>
      <c r="FL174" s="141"/>
      <c r="FM174" s="42"/>
      <c r="FN174" s="141"/>
      <c r="FO174" s="141"/>
      <c r="FP174" s="42"/>
      <c r="FQ174" s="141"/>
      <c r="FR174" s="141"/>
      <c r="FS174" s="42"/>
      <c r="FT174" s="141"/>
      <c r="FU174" s="141"/>
      <c r="FV174" s="42"/>
      <c r="FW174" s="141"/>
      <c r="FX174" s="141"/>
      <c r="FY174" s="42"/>
      <c r="FZ174" s="141"/>
      <c r="GA174" s="141"/>
      <c r="GB174" s="42"/>
      <c r="GC174" s="141"/>
      <c r="GD174" s="141"/>
      <c r="GE174" s="42"/>
      <c r="GF174" s="141"/>
      <c r="GG174" s="141"/>
      <c r="GH174" s="42"/>
      <c r="GI174" s="141"/>
      <c r="GJ174" s="141"/>
      <c r="GK174" s="42"/>
      <c r="GL174" s="141"/>
      <c r="GM174" s="141"/>
      <c r="GN174" s="42"/>
    </row>
    <row r="175" spans="1:196" ht="15.75" x14ac:dyDescent="0.25">
      <c r="A175" s="25" t="s">
        <v>549</v>
      </c>
      <c r="B175" s="50">
        <f t="shared" si="1593"/>
        <v>2163.2538799999998</v>
      </c>
      <c r="C175" s="50">
        <f t="shared" si="1594"/>
        <v>2163.2538799999998</v>
      </c>
      <c r="D175" s="46">
        <f t="shared" si="34"/>
        <v>100</v>
      </c>
      <c r="E175" s="50"/>
      <c r="F175" s="50"/>
      <c r="G175" s="50"/>
      <c r="H175" s="144"/>
      <c r="I175" s="144"/>
      <c r="J175" s="144"/>
      <c r="K175" s="144"/>
      <c r="L175" s="144"/>
      <c r="M175" s="144"/>
      <c r="N175" s="144"/>
      <c r="O175" s="144"/>
      <c r="P175" s="42"/>
      <c r="Q175" s="141"/>
      <c r="R175" s="141"/>
      <c r="S175" s="42"/>
      <c r="T175" s="141"/>
      <c r="U175" s="141"/>
      <c r="V175" s="42"/>
      <c r="W175" s="141"/>
      <c r="X175" s="141"/>
      <c r="Y175" s="42"/>
      <c r="Z175" s="144"/>
      <c r="AA175" s="144"/>
      <c r="AB175" s="144"/>
      <c r="AC175" s="144"/>
      <c r="AD175" s="144"/>
      <c r="AE175" s="144"/>
      <c r="AF175" s="144"/>
      <c r="AG175" s="144"/>
      <c r="AH175" s="144"/>
      <c r="AI175" s="141"/>
      <c r="AJ175" s="141"/>
      <c r="AK175" s="42"/>
      <c r="AL175" s="141"/>
      <c r="AM175" s="141"/>
      <c r="AN175" s="42"/>
      <c r="AO175" s="141"/>
      <c r="AP175" s="141"/>
      <c r="AQ175" s="42"/>
      <c r="AR175" s="141"/>
      <c r="AS175" s="141"/>
      <c r="AT175" s="42"/>
      <c r="AU175" s="141"/>
      <c r="AV175" s="141"/>
      <c r="AW175" s="42"/>
      <c r="AX175" s="141"/>
      <c r="AY175" s="141"/>
      <c r="AZ175" s="203"/>
      <c r="BA175" s="141"/>
      <c r="BB175" s="141"/>
      <c r="BC175" s="42"/>
      <c r="BD175" s="141"/>
      <c r="BE175" s="141"/>
      <c r="BF175" s="42"/>
      <c r="BG175" s="141"/>
      <c r="BH175" s="141"/>
      <c r="BI175" s="42"/>
      <c r="BJ175" s="141"/>
      <c r="BK175" s="141"/>
      <c r="BL175" s="42"/>
      <c r="BM175" s="141"/>
      <c r="BN175" s="141"/>
      <c r="BO175" s="42"/>
      <c r="BP175" s="141"/>
      <c r="BQ175" s="141"/>
      <c r="BR175" s="42"/>
      <c r="BS175" s="141"/>
      <c r="BT175" s="141"/>
      <c r="BU175" s="42"/>
      <c r="BV175" s="141"/>
      <c r="BW175" s="141"/>
      <c r="BX175" s="42"/>
      <c r="BY175" s="141"/>
      <c r="BZ175" s="141"/>
      <c r="CA175" s="42"/>
      <c r="CB175" s="141"/>
      <c r="CC175" s="141"/>
      <c r="CD175" s="42"/>
      <c r="CE175" s="141"/>
      <c r="CF175" s="141"/>
      <c r="CG175" s="42"/>
      <c r="CH175" s="141"/>
      <c r="CI175" s="141"/>
      <c r="CJ175" s="42"/>
      <c r="CK175" s="141"/>
      <c r="CL175" s="141"/>
      <c r="CM175" s="42"/>
      <c r="CN175" s="141"/>
      <c r="CO175" s="141"/>
      <c r="CP175" s="42"/>
      <c r="CQ175" s="141"/>
      <c r="CR175" s="141"/>
      <c r="CS175" s="42"/>
      <c r="CT175" s="141"/>
      <c r="CU175" s="141"/>
      <c r="CV175" s="42"/>
      <c r="CW175" s="141"/>
      <c r="CX175" s="141"/>
      <c r="CY175" s="203"/>
      <c r="CZ175" s="141"/>
      <c r="DA175" s="141"/>
      <c r="DB175" s="42"/>
      <c r="DC175" s="141"/>
      <c r="DD175" s="141"/>
      <c r="DE175" s="42"/>
      <c r="DF175" s="141"/>
      <c r="DG175" s="141"/>
      <c r="DH175" s="42"/>
      <c r="DI175" s="141"/>
      <c r="DJ175" s="141"/>
      <c r="DK175" s="42"/>
      <c r="DL175" s="141"/>
      <c r="DM175" s="141"/>
      <c r="DN175" s="42"/>
      <c r="DO175" s="141"/>
      <c r="DP175" s="141"/>
      <c r="DQ175" s="42"/>
      <c r="DR175" s="141"/>
      <c r="DS175" s="141"/>
      <c r="DT175" s="42"/>
      <c r="DU175" s="141"/>
      <c r="DV175" s="141"/>
      <c r="DW175" s="42"/>
      <c r="DX175" s="141"/>
      <c r="DY175" s="141"/>
      <c r="DZ175" s="42"/>
      <c r="EA175" s="141"/>
      <c r="EB175" s="141"/>
      <c r="EC175" s="42"/>
      <c r="ED175" s="141"/>
      <c r="EE175" s="141"/>
      <c r="EF175" s="42"/>
      <c r="EG175" s="141"/>
      <c r="EH175" s="141"/>
      <c r="EI175" s="42"/>
      <c r="EJ175" s="141"/>
      <c r="EK175" s="141"/>
      <c r="EL175" s="42"/>
      <c r="EM175" s="203">
        <v>2163.2538799999998</v>
      </c>
      <c r="EN175" s="203">
        <v>2163.2538799999998</v>
      </c>
      <c r="EO175" s="42">
        <f t="shared" si="2023"/>
        <v>100</v>
      </c>
      <c r="EP175" s="141"/>
      <c r="EQ175" s="141"/>
      <c r="ER175" s="42"/>
      <c r="ES175" s="141"/>
      <c r="ET175" s="141"/>
      <c r="EU175" s="42"/>
      <c r="EV175" s="141"/>
      <c r="EW175" s="141"/>
      <c r="EX175" s="42"/>
      <c r="EY175" s="141"/>
      <c r="EZ175" s="141"/>
      <c r="FA175" s="42"/>
      <c r="FB175" s="141"/>
      <c r="FC175" s="141"/>
      <c r="FD175" s="42"/>
      <c r="FE175" s="141"/>
      <c r="FF175" s="141"/>
      <c r="FG175" s="42"/>
      <c r="FH175" s="141"/>
      <c r="FI175" s="141"/>
      <c r="FJ175" s="42"/>
      <c r="FK175" s="141"/>
      <c r="FL175" s="141"/>
      <c r="FM175" s="42"/>
      <c r="FN175" s="141"/>
      <c r="FO175" s="141"/>
      <c r="FP175" s="42"/>
      <c r="FQ175" s="141"/>
      <c r="FR175" s="141"/>
      <c r="FS175" s="42"/>
      <c r="FT175" s="141"/>
      <c r="FU175" s="141"/>
      <c r="FV175" s="42"/>
      <c r="FW175" s="141"/>
      <c r="FX175" s="141"/>
      <c r="FY175" s="42"/>
      <c r="FZ175" s="141"/>
      <c r="GA175" s="141"/>
      <c r="GB175" s="42"/>
      <c r="GC175" s="141"/>
      <c r="GD175" s="141"/>
      <c r="GE175" s="42"/>
      <c r="GF175" s="141"/>
      <c r="GG175" s="141"/>
      <c r="GH175" s="42"/>
      <c r="GI175" s="141"/>
      <c r="GJ175" s="141"/>
      <c r="GK175" s="42"/>
      <c r="GL175" s="141"/>
      <c r="GM175" s="141"/>
      <c r="GN175" s="42"/>
    </row>
    <row r="176" spans="1:196" ht="15.75" x14ac:dyDescent="0.25">
      <c r="A176" s="25" t="s">
        <v>550</v>
      </c>
      <c r="B176" s="50">
        <f t="shared" si="1593"/>
        <v>2036.31834</v>
      </c>
      <c r="C176" s="50">
        <f t="shared" si="1594"/>
        <v>2036.31834</v>
      </c>
      <c r="D176" s="46">
        <f t="shared" si="34"/>
        <v>100</v>
      </c>
      <c r="E176" s="50"/>
      <c r="F176" s="50"/>
      <c r="G176" s="50"/>
      <c r="H176" s="144"/>
      <c r="I176" s="144"/>
      <c r="J176" s="144"/>
      <c r="K176" s="144"/>
      <c r="L176" s="144"/>
      <c r="M176" s="144"/>
      <c r="N176" s="144"/>
      <c r="O176" s="144"/>
      <c r="P176" s="42"/>
      <c r="Q176" s="141"/>
      <c r="R176" s="141"/>
      <c r="S176" s="42"/>
      <c r="T176" s="141"/>
      <c r="U176" s="141"/>
      <c r="V176" s="42"/>
      <c r="W176" s="141"/>
      <c r="X176" s="141"/>
      <c r="Y176" s="42"/>
      <c r="Z176" s="144"/>
      <c r="AA176" s="144"/>
      <c r="AB176" s="144"/>
      <c r="AC176" s="144"/>
      <c r="AD176" s="144"/>
      <c r="AE176" s="144"/>
      <c r="AF176" s="144"/>
      <c r="AG176" s="144"/>
      <c r="AH176" s="144"/>
      <c r="AI176" s="141"/>
      <c r="AJ176" s="141"/>
      <c r="AK176" s="42"/>
      <c r="AL176" s="141"/>
      <c r="AM176" s="141"/>
      <c r="AN176" s="42"/>
      <c r="AO176" s="141"/>
      <c r="AP176" s="141"/>
      <c r="AQ176" s="42"/>
      <c r="AR176" s="141"/>
      <c r="AS176" s="141"/>
      <c r="AT176" s="42"/>
      <c r="AU176" s="141"/>
      <c r="AV176" s="141"/>
      <c r="AW176" s="42"/>
      <c r="AX176" s="141"/>
      <c r="AY176" s="141"/>
      <c r="AZ176" s="203"/>
      <c r="BA176" s="141"/>
      <c r="BB176" s="141"/>
      <c r="BC176" s="42"/>
      <c r="BD176" s="141"/>
      <c r="BE176" s="141"/>
      <c r="BF176" s="42"/>
      <c r="BG176" s="141"/>
      <c r="BH176" s="141"/>
      <c r="BI176" s="42"/>
      <c r="BJ176" s="141"/>
      <c r="BK176" s="141"/>
      <c r="BL176" s="42"/>
      <c r="BM176" s="141"/>
      <c r="BN176" s="141"/>
      <c r="BO176" s="42"/>
      <c r="BP176" s="141"/>
      <c r="BQ176" s="141"/>
      <c r="BR176" s="42"/>
      <c r="BS176" s="141"/>
      <c r="BT176" s="141"/>
      <c r="BU176" s="42"/>
      <c r="BV176" s="141"/>
      <c r="BW176" s="141"/>
      <c r="BX176" s="42"/>
      <c r="BY176" s="141"/>
      <c r="BZ176" s="141"/>
      <c r="CA176" s="42"/>
      <c r="CB176" s="141"/>
      <c r="CC176" s="141"/>
      <c r="CD176" s="42"/>
      <c r="CE176" s="141"/>
      <c r="CF176" s="141"/>
      <c r="CG176" s="42"/>
      <c r="CH176" s="141"/>
      <c r="CI176" s="141"/>
      <c r="CJ176" s="42"/>
      <c r="CK176" s="141"/>
      <c r="CL176" s="141"/>
      <c r="CM176" s="42"/>
      <c r="CN176" s="141"/>
      <c r="CO176" s="141"/>
      <c r="CP176" s="42"/>
      <c r="CQ176" s="141"/>
      <c r="CR176" s="141"/>
      <c r="CS176" s="42"/>
      <c r="CT176" s="141"/>
      <c r="CU176" s="141"/>
      <c r="CV176" s="42"/>
      <c r="CW176" s="141"/>
      <c r="CX176" s="141"/>
      <c r="CY176" s="203"/>
      <c r="CZ176" s="141"/>
      <c r="DA176" s="141"/>
      <c r="DB176" s="42"/>
      <c r="DC176" s="141"/>
      <c r="DD176" s="141"/>
      <c r="DE176" s="42"/>
      <c r="DF176" s="141"/>
      <c r="DG176" s="141"/>
      <c r="DH176" s="42"/>
      <c r="DI176" s="141"/>
      <c r="DJ176" s="141"/>
      <c r="DK176" s="42"/>
      <c r="DL176" s="141"/>
      <c r="DM176" s="141"/>
      <c r="DN176" s="42"/>
      <c r="DO176" s="141"/>
      <c r="DP176" s="141"/>
      <c r="DQ176" s="42"/>
      <c r="DR176" s="141"/>
      <c r="DS176" s="141"/>
      <c r="DT176" s="42"/>
      <c r="DU176" s="141"/>
      <c r="DV176" s="141"/>
      <c r="DW176" s="42"/>
      <c r="DX176" s="141"/>
      <c r="DY176" s="141"/>
      <c r="DZ176" s="42"/>
      <c r="EA176" s="141"/>
      <c r="EB176" s="141"/>
      <c r="EC176" s="42"/>
      <c r="ED176" s="141"/>
      <c r="EE176" s="141"/>
      <c r="EF176" s="42"/>
      <c r="EG176" s="141"/>
      <c r="EH176" s="141"/>
      <c r="EI176" s="42"/>
      <c r="EJ176" s="141"/>
      <c r="EK176" s="141"/>
      <c r="EL176" s="42"/>
      <c r="EM176" s="203">
        <v>2036.31834</v>
      </c>
      <c r="EN176" s="203">
        <v>2036.31834</v>
      </c>
      <c r="EO176" s="42">
        <f>EN176/EM176*100</f>
        <v>100</v>
      </c>
      <c r="EP176" s="141"/>
      <c r="EQ176" s="141"/>
      <c r="ER176" s="42"/>
      <c r="ES176" s="141"/>
      <c r="ET176" s="141"/>
      <c r="EU176" s="42"/>
      <c r="EV176" s="141"/>
      <c r="EW176" s="141"/>
      <c r="EX176" s="42"/>
      <c r="EY176" s="141"/>
      <c r="EZ176" s="141"/>
      <c r="FA176" s="42"/>
      <c r="FB176" s="141"/>
      <c r="FC176" s="141"/>
      <c r="FD176" s="42"/>
      <c r="FE176" s="141"/>
      <c r="FF176" s="141"/>
      <c r="FG176" s="42"/>
      <c r="FH176" s="141"/>
      <c r="FI176" s="141"/>
      <c r="FJ176" s="42"/>
      <c r="FK176" s="141"/>
      <c r="FL176" s="141"/>
      <c r="FM176" s="42"/>
      <c r="FN176" s="141"/>
      <c r="FO176" s="141"/>
      <c r="FP176" s="42"/>
      <c r="FQ176" s="141"/>
      <c r="FR176" s="141"/>
      <c r="FS176" s="42"/>
      <c r="FT176" s="141"/>
      <c r="FU176" s="141"/>
      <c r="FV176" s="42"/>
      <c r="FW176" s="141"/>
      <c r="FX176" s="141"/>
      <c r="FY176" s="42"/>
      <c r="FZ176" s="141"/>
      <c r="GA176" s="141"/>
      <c r="GB176" s="42"/>
      <c r="GC176" s="141"/>
      <c r="GD176" s="141"/>
      <c r="GE176" s="42"/>
      <c r="GF176" s="141"/>
      <c r="GG176" s="141"/>
      <c r="GH176" s="42"/>
      <c r="GI176" s="141"/>
      <c r="GJ176" s="141"/>
      <c r="GK176" s="42"/>
      <c r="GL176" s="141"/>
      <c r="GM176" s="141"/>
      <c r="GN176" s="42"/>
    </row>
    <row r="177" spans="1:196" s="52" customFormat="1" ht="31.5" x14ac:dyDescent="0.25">
      <c r="A177" s="195" t="s">
        <v>328</v>
      </c>
      <c r="B177" s="134">
        <f t="shared" si="1593"/>
        <v>91465.628000000012</v>
      </c>
      <c r="C177" s="134">
        <f t="shared" si="1594"/>
        <v>87275.77218</v>
      </c>
      <c r="D177" s="49">
        <f t="shared" ref="D177" si="2035">C177/B177*100</f>
        <v>95.419201823006119</v>
      </c>
      <c r="E177" s="49">
        <f t="shared" ref="E177:AD177" si="2036">E178+E179+E180</f>
        <v>0</v>
      </c>
      <c r="F177" s="49">
        <f t="shared" ref="F177" si="2037">F178+F179+F180</f>
        <v>0</v>
      </c>
      <c r="G177" s="49"/>
      <c r="H177" s="49">
        <f t="shared" si="2036"/>
        <v>80000</v>
      </c>
      <c r="I177" s="49">
        <f t="shared" si="2036"/>
        <v>80000</v>
      </c>
      <c r="J177" s="134">
        <f t="shared" ref="J177" si="2038">I177/H177*100</f>
        <v>100</v>
      </c>
      <c r="K177" s="49">
        <f t="shared" si="2036"/>
        <v>877</v>
      </c>
      <c r="L177" s="49">
        <f t="shared" ref="L177" si="2039">L178+L179+L180</f>
        <v>877</v>
      </c>
      <c r="M177" s="48">
        <f t="shared" si="216"/>
        <v>100</v>
      </c>
      <c r="N177" s="49">
        <f t="shared" si="2036"/>
        <v>513</v>
      </c>
      <c r="O177" s="49">
        <f t="shared" si="2036"/>
        <v>349.39833000000004</v>
      </c>
      <c r="P177" s="48">
        <f t="shared" si="1771"/>
        <v>68.108836257309946</v>
      </c>
      <c r="Q177" s="49">
        <f t="shared" ref="Q177:R177" si="2040">Q178+Q179+Q180</f>
        <v>1977</v>
      </c>
      <c r="R177" s="49">
        <f t="shared" si="2040"/>
        <v>1199.5803799999999</v>
      </c>
      <c r="S177" s="48">
        <f t="shared" ref="S177:S178" si="2041">R177/Q177*100</f>
        <v>60.676802225594329</v>
      </c>
      <c r="T177" s="49">
        <f t="shared" ref="T177" si="2042">T178+T179+T180</f>
        <v>710</v>
      </c>
      <c r="U177" s="49">
        <f t="shared" ref="U177" si="2043">U178+U179+U180</f>
        <v>710</v>
      </c>
      <c r="V177" s="48">
        <f t="shared" ref="V177:V178" si="2044">U177/T177*100</f>
        <v>100</v>
      </c>
      <c r="W177" s="49">
        <f t="shared" ref="W177" si="2045">W178+W179+W180</f>
        <v>0</v>
      </c>
      <c r="X177" s="49">
        <f t="shared" ref="X177" si="2046">X178+X179+X180</f>
        <v>0</v>
      </c>
      <c r="Y177" s="48"/>
      <c r="Z177" s="49">
        <f t="shared" si="2036"/>
        <v>0</v>
      </c>
      <c r="AA177" s="49">
        <f t="shared" ref="AA177" si="2047">AA178+AA179+AA180</f>
        <v>0</v>
      </c>
      <c r="AB177" s="49">
        <f t="shared" si="2036"/>
        <v>0</v>
      </c>
      <c r="AC177" s="49">
        <f t="shared" si="2036"/>
        <v>0</v>
      </c>
      <c r="AD177" s="49">
        <f t="shared" si="2036"/>
        <v>0</v>
      </c>
      <c r="AE177" s="49">
        <f t="shared" ref="AE177:AG177" si="2048">AE178+AE179+AE180</f>
        <v>0</v>
      </c>
      <c r="AF177" s="49">
        <f t="shared" si="2048"/>
        <v>0</v>
      </c>
      <c r="AG177" s="49">
        <f t="shared" si="2048"/>
        <v>0</v>
      </c>
      <c r="AH177" s="48"/>
      <c r="AI177" s="49">
        <f t="shared" ref="AI177:AJ177" si="2049">AI178+AI179+AI180</f>
        <v>1100</v>
      </c>
      <c r="AJ177" s="49">
        <f t="shared" si="2049"/>
        <v>1100</v>
      </c>
      <c r="AK177" s="48">
        <f t="shared" ref="AK177:AK178" si="2050">AJ177/AI177*100</f>
        <v>100</v>
      </c>
      <c r="AL177" s="49">
        <f t="shared" ref="AL177:AM177" si="2051">AL178+AL179+AL180</f>
        <v>0</v>
      </c>
      <c r="AM177" s="49">
        <f t="shared" si="2051"/>
        <v>0</v>
      </c>
      <c r="AN177" s="48"/>
      <c r="AO177" s="49">
        <f t="shared" ref="AO177:AP177" si="2052">AO178+AO179+AO180</f>
        <v>0</v>
      </c>
      <c r="AP177" s="49">
        <f t="shared" si="2052"/>
        <v>0</v>
      </c>
      <c r="AQ177" s="48"/>
      <c r="AR177" s="49">
        <f t="shared" ref="AR177:AS177" si="2053">AR178+AR179+AR180</f>
        <v>0</v>
      </c>
      <c r="AS177" s="49">
        <f t="shared" si="2053"/>
        <v>0</v>
      </c>
      <c r="AT177" s="48"/>
      <c r="AU177" s="49">
        <f t="shared" ref="AU177:AV177" si="2054">AU178+AU179+AU180</f>
        <v>0</v>
      </c>
      <c r="AV177" s="49">
        <f t="shared" si="2054"/>
        <v>0</v>
      </c>
      <c r="AW177" s="48"/>
      <c r="AX177" s="49">
        <f t="shared" ref="AX177:AY177" si="2055">AX178+AX179+AX180</f>
        <v>100</v>
      </c>
      <c r="AY177" s="49">
        <f t="shared" si="2055"/>
        <v>100</v>
      </c>
      <c r="AZ177" s="293">
        <f t="shared" si="1672"/>
        <v>100</v>
      </c>
      <c r="BA177" s="49"/>
      <c r="BB177" s="49"/>
      <c r="BC177" s="48"/>
      <c r="BD177" s="49"/>
      <c r="BE177" s="49"/>
      <c r="BF177" s="48"/>
      <c r="BG177" s="49"/>
      <c r="BH177" s="49"/>
      <c r="BI177" s="48"/>
      <c r="BJ177" s="49">
        <f t="shared" ref="BJ177:BK177" si="2056">BJ178+BJ179+BJ180</f>
        <v>2299.1</v>
      </c>
      <c r="BK177" s="49">
        <f t="shared" si="2056"/>
        <v>1724.325</v>
      </c>
      <c r="BL177" s="48">
        <f t="shared" ref="BL177:BL178" si="2057">BK177/BJ177*100</f>
        <v>75</v>
      </c>
      <c r="BM177" s="49"/>
      <c r="BN177" s="49"/>
      <c r="BO177" s="48"/>
      <c r="BP177" s="49">
        <f t="shared" ref="BP177:BQ177" si="2058">BP178+BP179+BP180</f>
        <v>0</v>
      </c>
      <c r="BQ177" s="49">
        <f t="shared" si="2058"/>
        <v>0</v>
      </c>
      <c r="BR177" s="48"/>
      <c r="BS177" s="49">
        <f t="shared" ref="BS177:BT177" si="2059">BS178+BS179+BS180</f>
        <v>0</v>
      </c>
      <c r="BT177" s="49">
        <f t="shared" si="2059"/>
        <v>0</v>
      </c>
      <c r="BU177" s="48"/>
      <c r="BV177" s="49">
        <f t="shared" ref="BV177:BW177" si="2060">BV178+BV179+BV180</f>
        <v>0</v>
      </c>
      <c r="BW177" s="49">
        <f t="shared" si="2060"/>
        <v>0</v>
      </c>
      <c r="BX177" s="48"/>
      <c r="BY177" s="49">
        <f t="shared" ref="BY177:BZ177" si="2061">BY178+BY179+BY180</f>
        <v>0</v>
      </c>
      <c r="BZ177" s="49">
        <f t="shared" si="2061"/>
        <v>0</v>
      </c>
      <c r="CA177" s="48"/>
      <c r="CB177" s="49">
        <f t="shared" ref="CB177:CC177" si="2062">CB178+CB179+CB180</f>
        <v>3185</v>
      </c>
      <c r="CC177" s="49">
        <f t="shared" si="2062"/>
        <v>955.46847000000002</v>
      </c>
      <c r="CD177" s="48">
        <f t="shared" ref="CD177:CD178" si="2063">CC177/CB177*100</f>
        <v>29.999010047095766</v>
      </c>
      <c r="CE177" s="49">
        <f t="shared" ref="CE177:CF177" si="2064">CE178+CE179+CE180</f>
        <v>0</v>
      </c>
      <c r="CF177" s="49">
        <f t="shared" si="2064"/>
        <v>0</v>
      </c>
      <c r="CG177" s="48"/>
      <c r="CH177" s="49">
        <f t="shared" ref="CH177:CI177" si="2065">CH178+CH179+CH180</f>
        <v>0</v>
      </c>
      <c r="CI177" s="49">
        <f t="shared" si="2065"/>
        <v>0</v>
      </c>
      <c r="CJ177" s="48"/>
      <c r="CK177" s="49">
        <f t="shared" ref="CK177:CL177" si="2066">CK178+CK179+CK180</f>
        <v>0</v>
      </c>
      <c r="CL177" s="49">
        <f t="shared" si="2066"/>
        <v>0</v>
      </c>
      <c r="CM177" s="48"/>
      <c r="CN177" s="49">
        <f t="shared" ref="CN177:CO177" si="2067">CN178+CN179+CN180</f>
        <v>0</v>
      </c>
      <c r="CO177" s="49">
        <f t="shared" si="2067"/>
        <v>0</v>
      </c>
      <c r="CP177" s="48"/>
      <c r="CQ177" s="49">
        <f t="shared" ref="CQ177:CR177" si="2068">CQ178+CQ179+CQ180</f>
        <v>0</v>
      </c>
      <c r="CR177" s="49">
        <f t="shared" si="2068"/>
        <v>0</v>
      </c>
      <c r="CS177" s="48"/>
      <c r="CT177" s="49">
        <f t="shared" ref="CT177:CU177" si="2069">CT178+CT179+CT180</f>
        <v>0</v>
      </c>
      <c r="CU177" s="49">
        <f t="shared" si="2069"/>
        <v>0</v>
      </c>
      <c r="CV177" s="48"/>
      <c r="CW177" s="49">
        <f t="shared" ref="CW177:CX177" si="2070">CW178+CW179+CW180</f>
        <v>0</v>
      </c>
      <c r="CX177" s="49">
        <f t="shared" si="2070"/>
        <v>0</v>
      </c>
      <c r="CY177" s="293"/>
      <c r="CZ177" s="49">
        <f t="shared" ref="CZ177:DA177" si="2071">CZ178+CZ179+CZ180</f>
        <v>0</v>
      </c>
      <c r="DA177" s="49">
        <f t="shared" si="2071"/>
        <v>0</v>
      </c>
      <c r="DB177" s="48"/>
      <c r="DC177" s="49">
        <f t="shared" ref="DC177:DD177" si="2072">DC178+DC179+DC180</f>
        <v>0</v>
      </c>
      <c r="DD177" s="49">
        <f t="shared" si="2072"/>
        <v>0</v>
      </c>
      <c r="DE177" s="48"/>
      <c r="DF177" s="49">
        <f t="shared" ref="DF177:DG177" si="2073">DF178+DF179+DF180</f>
        <v>0</v>
      </c>
      <c r="DG177" s="49">
        <f t="shared" si="2073"/>
        <v>0</v>
      </c>
      <c r="DH177" s="48"/>
      <c r="DI177" s="49">
        <f t="shared" ref="DI177:DJ177" si="2074">DI178+DI179+DI180</f>
        <v>0</v>
      </c>
      <c r="DJ177" s="49">
        <f t="shared" si="2074"/>
        <v>0</v>
      </c>
      <c r="DK177" s="48"/>
      <c r="DL177" s="49">
        <f t="shared" ref="DL177:DM177" si="2075">DL178+DL179+DL180</f>
        <v>0</v>
      </c>
      <c r="DM177" s="49">
        <f t="shared" si="2075"/>
        <v>0</v>
      </c>
      <c r="DN177" s="48"/>
      <c r="DO177" s="49">
        <f t="shared" ref="DO177:DP177" si="2076">DO178+DO179+DO180</f>
        <v>0</v>
      </c>
      <c r="DP177" s="49">
        <f t="shared" si="2076"/>
        <v>0</v>
      </c>
      <c r="DQ177" s="48"/>
      <c r="DR177" s="49">
        <f t="shared" ref="DR177:DS177" si="2077">DR178+DR179+DR180</f>
        <v>0</v>
      </c>
      <c r="DS177" s="49">
        <f t="shared" si="2077"/>
        <v>0</v>
      </c>
      <c r="DT177" s="48"/>
      <c r="DU177" s="49">
        <f t="shared" ref="DU177:DV177" si="2078">DU178+DU179+DU180</f>
        <v>0</v>
      </c>
      <c r="DV177" s="49">
        <f t="shared" si="2078"/>
        <v>0</v>
      </c>
      <c r="DW177" s="48"/>
      <c r="DX177" s="49">
        <f t="shared" ref="DX177:DY177" si="2079">DX178+DX179+DX180</f>
        <v>285.928</v>
      </c>
      <c r="DY177" s="49">
        <f t="shared" si="2079"/>
        <v>0</v>
      </c>
      <c r="DZ177" s="48"/>
      <c r="EA177" s="49">
        <f t="shared" ref="EA177:EB177" si="2080">EA178+EA179+EA180</f>
        <v>0</v>
      </c>
      <c r="EB177" s="49">
        <f t="shared" si="2080"/>
        <v>0</v>
      </c>
      <c r="EC177" s="48"/>
      <c r="ED177" s="49">
        <f t="shared" ref="ED177:EE177" si="2081">ED178+ED179+ED180</f>
        <v>0</v>
      </c>
      <c r="EE177" s="49">
        <f t="shared" si="2081"/>
        <v>0</v>
      </c>
      <c r="EF177" s="48"/>
      <c r="EG177" s="49">
        <f t="shared" ref="EG177:EH177" si="2082">EG178+EG179+EG180</f>
        <v>100</v>
      </c>
      <c r="EH177" s="49">
        <f t="shared" si="2082"/>
        <v>100</v>
      </c>
      <c r="EI177" s="48">
        <f t="shared" ref="EI177:EI187" si="2083">EH177/EG177*100</f>
        <v>100</v>
      </c>
      <c r="EJ177" s="49">
        <f t="shared" ref="EJ177:EK177" si="2084">EJ178+EJ179+EJ180</f>
        <v>60</v>
      </c>
      <c r="EK177" s="49">
        <f t="shared" si="2084"/>
        <v>60</v>
      </c>
      <c r="EL177" s="48">
        <f t="shared" ref="EL177:EL178" si="2085">EK177/EJ177*100</f>
        <v>100</v>
      </c>
      <c r="EM177" s="49">
        <f t="shared" ref="EM177:EN177" si="2086">EM178+EM179+EM180</f>
        <v>0</v>
      </c>
      <c r="EN177" s="49">
        <f t="shared" si="2086"/>
        <v>0</v>
      </c>
      <c r="EO177" s="48"/>
      <c r="EP177" s="49">
        <f t="shared" ref="EP177:EQ177" si="2087">EP178+EP179+EP180</f>
        <v>0</v>
      </c>
      <c r="EQ177" s="49">
        <f t="shared" si="2087"/>
        <v>0</v>
      </c>
      <c r="ER177" s="48"/>
      <c r="ES177" s="49">
        <f t="shared" ref="ES177:ET177" si="2088">ES178+ES179+ES180</f>
        <v>0</v>
      </c>
      <c r="ET177" s="49">
        <f t="shared" si="2088"/>
        <v>0</v>
      </c>
      <c r="EU177" s="48"/>
      <c r="EV177" s="49">
        <f t="shared" ref="EV177:EW177" si="2089">EV178+EV179+EV180</f>
        <v>0</v>
      </c>
      <c r="EW177" s="49">
        <f t="shared" si="2089"/>
        <v>0</v>
      </c>
      <c r="EX177" s="48"/>
      <c r="EY177" s="49">
        <f t="shared" ref="EY177:EZ177" si="2090">EY178+EY179+EY180</f>
        <v>100</v>
      </c>
      <c r="EZ177" s="49">
        <f t="shared" si="2090"/>
        <v>100</v>
      </c>
      <c r="FA177" s="48">
        <f t="shared" ref="FA177:FA181" si="2091">EZ177/EY177*100</f>
        <v>100</v>
      </c>
      <c r="FB177" s="49">
        <f t="shared" ref="FB177:FC177" si="2092">FB178+FB179+FB180</f>
        <v>0</v>
      </c>
      <c r="FC177" s="49">
        <f t="shared" si="2092"/>
        <v>0</v>
      </c>
      <c r="FD177" s="48"/>
      <c r="FE177" s="49">
        <f t="shared" ref="FE177:FF177" si="2093">FE178+FE179+FE180</f>
        <v>0</v>
      </c>
      <c r="FF177" s="49">
        <f t="shared" si="2093"/>
        <v>0</v>
      </c>
      <c r="FG177" s="48"/>
      <c r="FH177" s="49">
        <f t="shared" ref="FH177:FI177" si="2094">FH178+FH179+FH180</f>
        <v>0</v>
      </c>
      <c r="FI177" s="49">
        <f t="shared" si="2094"/>
        <v>0</v>
      </c>
      <c r="FJ177" s="48"/>
      <c r="FK177" s="49"/>
      <c r="FL177" s="49"/>
      <c r="FM177" s="48"/>
      <c r="FN177" s="49">
        <f t="shared" ref="FN177:FO177" si="2095">FN178+FN179+FN180</f>
        <v>0</v>
      </c>
      <c r="FO177" s="49">
        <f t="shared" si="2095"/>
        <v>0</v>
      </c>
      <c r="FP177" s="48"/>
      <c r="FQ177" s="49"/>
      <c r="FR177" s="49"/>
      <c r="FS177" s="48"/>
      <c r="FT177" s="49"/>
      <c r="FU177" s="49"/>
      <c r="FV177" s="48"/>
      <c r="FW177" s="49">
        <f t="shared" ref="FW177:FX177" si="2096">FW178+FW179+FW180</f>
        <v>158.6</v>
      </c>
      <c r="FX177" s="49">
        <f t="shared" si="2096"/>
        <v>0</v>
      </c>
      <c r="FY177" s="48"/>
      <c r="FZ177" s="49"/>
      <c r="GA177" s="49"/>
      <c r="GB177" s="48"/>
      <c r="GC177" s="49"/>
      <c r="GD177" s="49"/>
      <c r="GE177" s="48"/>
      <c r="GF177" s="49"/>
      <c r="GG177" s="49"/>
      <c r="GH177" s="48"/>
      <c r="GI177" s="49"/>
      <c r="GJ177" s="49"/>
      <c r="GK177" s="48"/>
      <c r="GL177" s="49"/>
      <c r="GM177" s="49"/>
      <c r="GN177" s="48"/>
    </row>
    <row r="178" spans="1:196" ht="31.5" x14ac:dyDescent="0.25">
      <c r="A178" s="25" t="s">
        <v>274</v>
      </c>
      <c r="B178" s="50">
        <f t="shared" si="1593"/>
        <v>11365.628000000001</v>
      </c>
      <c r="C178" s="50">
        <f t="shared" si="1594"/>
        <v>7175.772179999999</v>
      </c>
      <c r="D178" s="46">
        <f t="shared" si="34"/>
        <v>63.135729763458727</v>
      </c>
      <c r="E178" s="46"/>
      <c r="F178" s="46"/>
      <c r="G178" s="46"/>
      <c r="H178" s="46"/>
      <c r="I178" s="46"/>
      <c r="J178" s="50"/>
      <c r="K178" s="46">
        <v>877</v>
      </c>
      <c r="L178" s="46">
        <v>877</v>
      </c>
      <c r="M178" s="42">
        <f t="shared" si="216"/>
        <v>100</v>
      </c>
      <c r="N178" s="46">
        <v>513</v>
      </c>
      <c r="O178" s="46">
        <v>349.39833000000004</v>
      </c>
      <c r="P178" s="42">
        <f t="shared" si="1771"/>
        <v>68.108836257309946</v>
      </c>
      <c r="Q178" s="204">
        <v>1977</v>
      </c>
      <c r="R178" s="204">
        <v>1199.5803799999999</v>
      </c>
      <c r="S178" s="42">
        <f t="shared" si="2041"/>
        <v>60.676802225594329</v>
      </c>
      <c r="T178" s="203">
        <v>710</v>
      </c>
      <c r="U178" s="203">
        <v>710</v>
      </c>
      <c r="V178" s="42">
        <f t="shared" si="2044"/>
        <v>100</v>
      </c>
      <c r="W178" s="203"/>
      <c r="X178" s="203"/>
      <c r="Y178" s="42"/>
      <c r="Z178" s="46"/>
      <c r="AA178" s="46"/>
      <c r="AB178" s="42"/>
      <c r="AC178" s="46"/>
      <c r="AD178" s="46"/>
      <c r="AE178" s="42"/>
      <c r="AF178" s="46"/>
      <c r="AG178" s="46"/>
      <c r="AH178" s="42"/>
      <c r="AI178" s="203">
        <v>1100</v>
      </c>
      <c r="AJ178" s="203">
        <v>1100</v>
      </c>
      <c r="AK178" s="42">
        <f t="shared" si="2050"/>
        <v>100</v>
      </c>
      <c r="AL178" s="203"/>
      <c r="AM178" s="203"/>
      <c r="AN178" s="42"/>
      <c r="AO178" s="203"/>
      <c r="AP178" s="203"/>
      <c r="AQ178" s="42"/>
      <c r="AR178" s="203"/>
      <c r="AS178" s="295"/>
      <c r="AT178" s="42"/>
      <c r="AU178" s="203"/>
      <c r="AV178" s="203"/>
      <c r="AW178" s="42"/>
      <c r="AX178" s="203">
        <v>100</v>
      </c>
      <c r="AY178" s="203">
        <v>100</v>
      </c>
      <c r="AZ178" s="203">
        <f t="shared" si="1672"/>
        <v>100</v>
      </c>
      <c r="BA178" s="203"/>
      <c r="BB178" s="203"/>
      <c r="BC178" s="42"/>
      <c r="BD178" s="203"/>
      <c r="BE178" s="203"/>
      <c r="BF178" s="42"/>
      <c r="BG178" s="203"/>
      <c r="BH178" s="203"/>
      <c r="BI178" s="42"/>
      <c r="BJ178" s="203">
        <v>2299.1</v>
      </c>
      <c r="BK178" s="203">
        <v>1724.325</v>
      </c>
      <c r="BL178" s="42">
        <f t="shared" si="2057"/>
        <v>75</v>
      </c>
      <c r="BM178" s="203"/>
      <c r="BN178" s="203"/>
      <c r="BO178" s="42"/>
      <c r="BP178" s="203"/>
      <c r="BQ178" s="203"/>
      <c r="BR178" s="42"/>
      <c r="BS178" s="203"/>
      <c r="BT178" s="203"/>
      <c r="BU178" s="42"/>
      <c r="BV178" s="203"/>
      <c r="BW178" s="203"/>
      <c r="BX178" s="42"/>
      <c r="BY178" s="203"/>
      <c r="BZ178" s="203"/>
      <c r="CA178" s="42"/>
      <c r="CB178" s="203">
        <v>3185</v>
      </c>
      <c r="CC178" s="203">
        <v>955.46847000000002</v>
      </c>
      <c r="CD178" s="42">
        <f t="shared" si="2063"/>
        <v>29.999010047095766</v>
      </c>
      <c r="CE178" s="203"/>
      <c r="CF178" s="203"/>
      <c r="CG178" s="42"/>
      <c r="CH178" s="203"/>
      <c r="CI178" s="203"/>
      <c r="CJ178" s="42"/>
      <c r="CK178" s="203"/>
      <c r="CL178" s="203"/>
      <c r="CM178" s="42"/>
      <c r="CN178" s="203"/>
      <c r="CO178" s="203"/>
      <c r="CP178" s="42"/>
      <c r="CQ178" s="203"/>
      <c r="CR178" s="203"/>
      <c r="CS178" s="42"/>
      <c r="CT178" s="203"/>
      <c r="CU178" s="203"/>
      <c r="CV178" s="42"/>
      <c r="CW178" s="203"/>
      <c r="CX178" s="203"/>
      <c r="CY178" s="203"/>
      <c r="CZ178" s="203"/>
      <c r="DA178" s="203"/>
      <c r="DB178" s="42"/>
      <c r="DC178" s="203"/>
      <c r="DD178" s="203"/>
      <c r="DE178" s="42"/>
      <c r="DF178" s="203"/>
      <c r="DG178" s="203"/>
      <c r="DH178" s="42"/>
      <c r="DI178" s="203"/>
      <c r="DJ178" s="203"/>
      <c r="DK178" s="42"/>
      <c r="DL178" s="203"/>
      <c r="DM178" s="203"/>
      <c r="DN178" s="42"/>
      <c r="DO178" s="203"/>
      <c r="DP178" s="203"/>
      <c r="DQ178" s="42"/>
      <c r="DR178" s="203"/>
      <c r="DS178" s="203"/>
      <c r="DT178" s="42"/>
      <c r="DU178" s="203"/>
      <c r="DV178" s="203"/>
      <c r="DW178" s="42"/>
      <c r="DX178" s="203">
        <v>285.928</v>
      </c>
      <c r="DY178" s="203"/>
      <c r="DZ178" s="42"/>
      <c r="EA178" s="203"/>
      <c r="EB178" s="203"/>
      <c r="EC178" s="42"/>
      <c r="ED178" s="203"/>
      <c r="EE178" s="203"/>
      <c r="EF178" s="42"/>
      <c r="EG178" s="203">
        <v>100</v>
      </c>
      <c r="EH178" s="203">
        <v>100</v>
      </c>
      <c r="EI178" s="42">
        <f t="shared" si="2083"/>
        <v>100</v>
      </c>
      <c r="EJ178" s="203">
        <v>60</v>
      </c>
      <c r="EK178" s="203">
        <v>60</v>
      </c>
      <c r="EL178" s="42">
        <f t="shared" si="2085"/>
        <v>100</v>
      </c>
      <c r="EM178" s="203"/>
      <c r="EN178" s="203"/>
      <c r="EO178" s="42"/>
      <c r="EP178" s="203"/>
      <c r="EQ178" s="203"/>
      <c r="ER178" s="42"/>
      <c r="ES178" s="203"/>
      <c r="ET178" s="203"/>
      <c r="EU178" s="42"/>
      <c r="EV178" s="203"/>
      <c r="EW178" s="203"/>
      <c r="EX178" s="42"/>
      <c r="EY178" s="203"/>
      <c r="EZ178" s="203">
        <v>0</v>
      </c>
      <c r="FA178" s="48"/>
      <c r="FB178" s="203"/>
      <c r="FC178" s="203"/>
      <c r="FD178" s="42"/>
      <c r="FE178" s="203"/>
      <c r="FF178" s="203">
        <v>0</v>
      </c>
      <c r="FG178" s="42"/>
      <c r="FH178" s="203"/>
      <c r="FI178" s="203">
        <v>0</v>
      </c>
      <c r="FJ178" s="42"/>
      <c r="FK178" s="203"/>
      <c r="FL178" s="203"/>
      <c r="FM178" s="42"/>
      <c r="FN178" s="203"/>
      <c r="FO178" s="203"/>
      <c r="FP178" s="42"/>
      <c r="FQ178" s="203"/>
      <c r="FR178" s="203"/>
      <c r="FS178" s="42"/>
      <c r="FT178" s="203"/>
      <c r="FU178" s="203"/>
      <c r="FV178" s="42"/>
      <c r="FW178" s="203">
        <v>158.6</v>
      </c>
      <c r="FX178" s="203"/>
      <c r="FY178" s="42"/>
      <c r="FZ178" s="203"/>
      <c r="GA178" s="203"/>
      <c r="GB178" s="42"/>
      <c r="GC178" s="203"/>
      <c r="GD178" s="203"/>
      <c r="GE178" s="42"/>
      <c r="GF178" s="203"/>
      <c r="GG178" s="203"/>
      <c r="GH178" s="42"/>
      <c r="GI178" s="203"/>
      <c r="GJ178" s="203"/>
      <c r="GK178" s="42"/>
      <c r="GL178" s="203"/>
      <c r="GM178" s="203"/>
      <c r="GN178" s="42"/>
    </row>
    <row r="179" spans="1:196" ht="15.75" x14ac:dyDescent="0.25">
      <c r="A179" s="25" t="s">
        <v>326</v>
      </c>
      <c r="B179" s="50">
        <f t="shared" si="1593"/>
        <v>80100</v>
      </c>
      <c r="C179" s="50">
        <f t="shared" si="1594"/>
        <v>80100</v>
      </c>
      <c r="D179" s="50">
        <f>C179/B179*100</f>
        <v>100</v>
      </c>
      <c r="E179" s="50"/>
      <c r="F179" s="50"/>
      <c r="G179" s="46"/>
      <c r="H179" s="46">
        <v>80000</v>
      </c>
      <c r="I179" s="46">
        <v>80000</v>
      </c>
      <c r="J179" s="50">
        <f>I179/H179*100</f>
        <v>100</v>
      </c>
      <c r="K179" s="50"/>
      <c r="L179" s="50"/>
      <c r="M179" s="144"/>
      <c r="N179" s="50"/>
      <c r="O179" s="144"/>
      <c r="P179" s="42"/>
      <c r="Q179" s="50"/>
      <c r="R179" s="141"/>
      <c r="S179" s="42"/>
      <c r="T179" s="50"/>
      <c r="U179" s="50"/>
      <c r="V179" s="42"/>
      <c r="W179" s="50"/>
      <c r="X179" s="50"/>
      <c r="Y179" s="42"/>
      <c r="Z179" s="50"/>
      <c r="AA179" s="50"/>
      <c r="AB179" s="144"/>
      <c r="AC179" s="50"/>
      <c r="AD179" s="144"/>
      <c r="AE179" s="144"/>
      <c r="AF179" s="50"/>
      <c r="AG179" s="144"/>
      <c r="AH179" s="144"/>
      <c r="AI179" s="50"/>
      <c r="AJ179" s="141"/>
      <c r="AK179" s="42"/>
      <c r="AL179" s="50"/>
      <c r="AM179" s="141"/>
      <c r="AN179" s="42"/>
      <c r="AO179" s="50"/>
      <c r="AP179" s="141"/>
      <c r="AQ179" s="42"/>
      <c r="AR179" s="50"/>
      <c r="AS179" s="141"/>
      <c r="AT179" s="42"/>
      <c r="AU179" s="50"/>
      <c r="AV179" s="141"/>
      <c r="AW179" s="42"/>
      <c r="AX179" s="50"/>
      <c r="AY179" s="50"/>
      <c r="AZ179" s="203"/>
      <c r="BA179" s="50"/>
      <c r="BB179" s="141"/>
      <c r="BC179" s="42"/>
      <c r="BD179" s="50"/>
      <c r="BE179" s="141"/>
      <c r="BF179" s="42"/>
      <c r="BG179" s="50"/>
      <c r="BH179" s="141"/>
      <c r="BI179" s="42"/>
      <c r="BJ179" s="50"/>
      <c r="BK179" s="141"/>
      <c r="BL179" s="42"/>
      <c r="BM179" s="50"/>
      <c r="BN179" s="141"/>
      <c r="BO179" s="42"/>
      <c r="BP179" s="50"/>
      <c r="BQ179" s="141"/>
      <c r="BR179" s="42"/>
      <c r="BS179" s="50"/>
      <c r="BT179" s="141"/>
      <c r="BU179" s="42"/>
      <c r="BV179" s="50"/>
      <c r="BW179" s="141"/>
      <c r="BX179" s="42"/>
      <c r="BY179" s="50"/>
      <c r="BZ179" s="141"/>
      <c r="CA179" s="42"/>
      <c r="CB179" s="50"/>
      <c r="CC179" s="141"/>
      <c r="CD179" s="42"/>
      <c r="CE179" s="50"/>
      <c r="CF179" s="141"/>
      <c r="CG179" s="42"/>
      <c r="CH179" s="50"/>
      <c r="CI179" s="141"/>
      <c r="CJ179" s="42"/>
      <c r="CK179" s="50"/>
      <c r="CL179" s="141"/>
      <c r="CM179" s="42"/>
      <c r="CN179" s="50"/>
      <c r="CO179" s="141"/>
      <c r="CP179" s="42"/>
      <c r="CQ179" s="50"/>
      <c r="CR179" s="141"/>
      <c r="CS179" s="42"/>
      <c r="CT179" s="50"/>
      <c r="CU179" s="141"/>
      <c r="CV179" s="42"/>
      <c r="CW179" s="50"/>
      <c r="CX179" s="50"/>
      <c r="CY179" s="203"/>
      <c r="CZ179" s="50"/>
      <c r="DA179" s="141"/>
      <c r="DB179" s="42"/>
      <c r="DC179" s="50"/>
      <c r="DD179" s="141"/>
      <c r="DE179" s="42"/>
      <c r="DF179" s="50"/>
      <c r="DG179" s="141"/>
      <c r="DH179" s="42"/>
      <c r="DI179" s="50"/>
      <c r="DJ179" s="141"/>
      <c r="DK179" s="42"/>
      <c r="DL179" s="50"/>
      <c r="DM179" s="141"/>
      <c r="DN179" s="42"/>
      <c r="DO179" s="50"/>
      <c r="DP179" s="141"/>
      <c r="DQ179" s="42"/>
      <c r="DR179" s="50"/>
      <c r="DS179" s="141"/>
      <c r="DT179" s="42"/>
      <c r="DU179" s="50"/>
      <c r="DV179" s="141"/>
      <c r="DW179" s="42"/>
      <c r="DX179" s="50"/>
      <c r="DY179" s="141"/>
      <c r="DZ179" s="42"/>
      <c r="EA179" s="50"/>
      <c r="EB179" s="141"/>
      <c r="EC179" s="42"/>
      <c r="ED179" s="50"/>
      <c r="EE179" s="141"/>
      <c r="EF179" s="42"/>
      <c r="EG179" s="50"/>
      <c r="EH179" s="141"/>
      <c r="EI179" s="42"/>
      <c r="EJ179" s="50"/>
      <c r="EK179" s="141"/>
      <c r="EL179" s="42"/>
      <c r="EM179" s="50"/>
      <c r="EN179" s="141"/>
      <c r="EO179" s="42"/>
      <c r="EP179" s="50"/>
      <c r="EQ179" s="141"/>
      <c r="ER179" s="42"/>
      <c r="ES179" s="50"/>
      <c r="ET179" s="141"/>
      <c r="EU179" s="42"/>
      <c r="EV179" s="50"/>
      <c r="EW179" s="141"/>
      <c r="EX179" s="42"/>
      <c r="EY179" s="50">
        <v>100</v>
      </c>
      <c r="EZ179" s="50">
        <v>100</v>
      </c>
      <c r="FA179" s="42">
        <f t="shared" si="2091"/>
        <v>100</v>
      </c>
      <c r="FB179" s="50"/>
      <c r="FC179" s="141"/>
      <c r="FD179" s="42"/>
      <c r="FE179" s="50"/>
      <c r="FF179" s="141"/>
      <c r="FG179" s="42"/>
      <c r="FH179" s="50"/>
      <c r="FI179" s="141"/>
      <c r="FJ179" s="42"/>
      <c r="FK179" s="50"/>
      <c r="FL179" s="141"/>
      <c r="FM179" s="42"/>
      <c r="FN179" s="50"/>
      <c r="FO179" s="141"/>
      <c r="FP179" s="42"/>
      <c r="FQ179" s="50"/>
      <c r="FR179" s="141"/>
      <c r="FS179" s="42"/>
      <c r="FT179" s="50"/>
      <c r="FU179" s="141"/>
      <c r="FV179" s="42"/>
      <c r="FW179" s="50"/>
      <c r="FX179" s="141"/>
      <c r="FY179" s="42"/>
      <c r="FZ179" s="50"/>
      <c r="GA179" s="141"/>
      <c r="GB179" s="42"/>
      <c r="GC179" s="50"/>
      <c r="GD179" s="141"/>
      <c r="GE179" s="42"/>
      <c r="GF179" s="50"/>
      <c r="GG179" s="141"/>
      <c r="GH179" s="42"/>
      <c r="GI179" s="50"/>
      <c r="GJ179" s="141"/>
      <c r="GK179" s="42"/>
      <c r="GL179" s="50"/>
      <c r="GM179" s="141"/>
      <c r="GN179" s="42"/>
    </row>
    <row r="180" spans="1:196" ht="15.75" x14ac:dyDescent="0.25">
      <c r="A180" s="25" t="s">
        <v>327</v>
      </c>
      <c r="B180" s="50">
        <f t="shared" si="1593"/>
        <v>0</v>
      </c>
      <c r="C180" s="50">
        <f t="shared" si="1594"/>
        <v>0</v>
      </c>
      <c r="D180" s="50"/>
      <c r="E180" s="50"/>
      <c r="F180" s="50"/>
      <c r="G180" s="46"/>
      <c r="H180" s="50"/>
      <c r="I180" s="144"/>
      <c r="J180" s="144"/>
      <c r="K180" s="50"/>
      <c r="L180" s="50"/>
      <c r="M180" s="144"/>
      <c r="N180" s="50"/>
      <c r="O180" s="144"/>
      <c r="P180" s="42"/>
      <c r="Q180" s="50"/>
      <c r="R180" s="141"/>
      <c r="S180" s="42"/>
      <c r="T180" s="50"/>
      <c r="U180" s="50"/>
      <c r="V180" s="42"/>
      <c r="W180" s="50"/>
      <c r="X180" s="50"/>
      <c r="Y180" s="42"/>
      <c r="Z180" s="50"/>
      <c r="AA180" s="50"/>
      <c r="AB180" s="144"/>
      <c r="AC180" s="50"/>
      <c r="AD180" s="144"/>
      <c r="AE180" s="144"/>
      <c r="AF180" s="50"/>
      <c r="AG180" s="144"/>
      <c r="AH180" s="144"/>
      <c r="AI180" s="50"/>
      <c r="AJ180" s="141"/>
      <c r="AK180" s="42"/>
      <c r="AL180" s="50"/>
      <c r="AM180" s="141"/>
      <c r="AN180" s="42"/>
      <c r="AO180" s="50"/>
      <c r="AP180" s="141"/>
      <c r="AQ180" s="42"/>
      <c r="AR180" s="50"/>
      <c r="AS180" s="141"/>
      <c r="AT180" s="42"/>
      <c r="AU180" s="50"/>
      <c r="AV180" s="141"/>
      <c r="AW180" s="42"/>
      <c r="AX180" s="50"/>
      <c r="AY180" s="141"/>
      <c r="AZ180" s="203"/>
      <c r="BA180" s="50"/>
      <c r="BB180" s="141"/>
      <c r="BC180" s="42"/>
      <c r="BD180" s="50"/>
      <c r="BE180" s="141"/>
      <c r="BF180" s="42"/>
      <c r="BG180" s="50"/>
      <c r="BH180" s="141"/>
      <c r="BI180" s="42"/>
      <c r="BJ180" s="50"/>
      <c r="BK180" s="141"/>
      <c r="BL180" s="42"/>
      <c r="BM180" s="50"/>
      <c r="BN180" s="141"/>
      <c r="BO180" s="42"/>
      <c r="BP180" s="50"/>
      <c r="BQ180" s="141"/>
      <c r="BR180" s="42"/>
      <c r="BS180" s="50"/>
      <c r="BT180" s="141"/>
      <c r="BU180" s="42"/>
      <c r="BV180" s="50"/>
      <c r="BW180" s="141"/>
      <c r="BX180" s="42"/>
      <c r="BY180" s="50"/>
      <c r="BZ180" s="141"/>
      <c r="CA180" s="42"/>
      <c r="CB180" s="50"/>
      <c r="CC180" s="141"/>
      <c r="CD180" s="42"/>
      <c r="CE180" s="50"/>
      <c r="CF180" s="141"/>
      <c r="CG180" s="42"/>
      <c r="CH180" s="50"/>
      <c r="CI180" s="141"/>
      <c r="CJ180" s="42"/>
      <c r="CK180" s="50"/>
      <c r="CL180" s="141"/>
      <c r="CM180" s="42"/>
      <c r="CN180" s="50"/>
      <c r="CO180" s="141"/>
      <c r="CP180" s="42"/>
      <c r="CQ180" s="50"/>
      <c r="CR180" s="141"/>
      <c r="CS180" s="42"/>
      <c r="CT180" s="50"/>
      <c r="CU180" s="141"/>
      <c r="CV180" s="42"/>
      <c r="CW180" s="50"/>
      <c r="CX180" s="141"/>
      <c r="CY180" s="203"/>
      <c r="CZ180" s="50"/>
      <c r="DA180" s="141"/>
      <c r="DB180" s="42"/>
      <c r="DC180" s="50"/>
      <c r="DD180" s="141"/>
      <c r="DE180" s="42"/>
      <c r="DF180" s="50"/>
      <c r="DG180" s="141"/>
      <c r="DH180" s="42"/>
      <c r="DI180" s="50"/>
      <c r="DJ180" s="141"/>
      <c r="DK180" s="42"/>
      <c r="DL180" s="50"/>
      <c r="DM180" s="141"/>
      <c r="DN180" s="42"/>
      <c r="DO180" s="50"/>
      <c r="DP180" s="141"/>
      <c r="DQ180" s="42"/>
      <c r="DR180" s="50"/>
      <c r="DS180" s="141"/>
      <c r="DT180" s="42"/>
      <c r="DU180" s="50"/>
      <c r="DV180" s="141"/>
      <c r="DW180" s="42"/>
      <c r="DX180" s="50"/>
      <c r="DY180" s="141"/>
      <c r="DZ180" s="42"/>
      <c r="EA180" s="50"/>
      <c r="EB180" s="141"/>
      <c r="EC180" s="42"/>
      <c r="ED180" s="50"/>
      <c r="EE180" s="141"/>
      <c r="EF180" s="42"/>
      <c r="EG180" s="50"/>
      <c r="EH180" s="141"/>
      <c r="EI180" s="42"/>
      <c r="EJ180" s="50"/>
      <c r="EK180" s="141"/>
      <c r="EL180" s="42"/>
      <c r="EM180" s="50"/>
      <c r="EN180" s="141"/>
      <c r="EO180" s="42"/>
      <c r="EP180" s="50"/>
      <c r="EQ180" s="141"/>
      <c r="ER180" s="42"/>
      <c r="ES180" s="50"/>
      <c r="ET180" s="141"/>
      <c r="EU180" s="42"/>
      <c r="EV180" s="50"/>
      <c r="EW180" s="141"/>
      <c r="EX180" s="42"/>
      <c r="EY180" s="50"/>
      <c r="EZ180" s="141"/>
      <c r="FA180" s="42"/>
      <c r="FB180" s="50"/>
      <c r="FC180" s="141"/>
      <c r="FD180" s="42"/>
      <c r="FE180" s="50"/>
      <c r="FF180" s="141"/>
      <c r="FG180" s="42"/>
      <c r="FH180" s="50"/>
      <c r="FI180" s="141"/>
      <c r="FJ180" s="42"/>
      <c r="FK180" s="50"/>
      <c r="FL180" s="141"/>
      <c r="FM180" s="42"/>
      <c r="FN180" s="50"/>
      <c r="FO180" s="141"/>
      <c r="FP180" s="42"/>
      <c r="FQ180" s="50"/>
      <c r="FR180" s="141"/>
      <c r="FS180" s="42"/>
      <c r="FT180" s="50"/>
      <c r="FU180" s="141"/>
      <c r="FV180" s="42"/>
      <c r="FW180" s="50"/>
      <c r="FX180" s="141"/>
      <c r="FY180" s="42"/>
      <c r="FZ180" s="50"/>
      <c r="GA180" s="141"/>
      <c r="GB180" s="42"/>
      <c r="GC180" s="50"/>
      <c r="GD180" s="141"/>
      <c r="GE180" s="42"/>
      <c r="GF180" s="50"/>
      <c r="GG180" s="141"/>
      <c r="GH180" s="42"/>
      <c r="GI180" s="50"/>
      <c r="GJ180" s="141"/>
      <c r="GK180" s="42"/>
      <c r="GL180" s="50"/>
      <c r="GM180" s="141"/>
      <c r="GN180" s="42"/>
    </row>
    <row r="181" spans="1:196" s="52" customFormat="1" ht="31.5" x14ac:dyDescent="0.25">
      <c r="A181" s="195" t="s">
        <v>268</v>
      </c>
      <c r="B181" s="134">
        <f t="shared" si="1593"/>
        <v>425839.95160999999</v>
      </c>
      <c r="C181" s="134">
        <f t="shared" si="1594"/>
        <v>233931.83773999999</v>
      </c>
      <c r="D181" s="49">
        <f t="shared" si="34"/>
        <v>54.934215743628357</v>
      </c>
      <c r="E181" s="49">
        <f>E182+E183+E184+E186+E187</f>
        <v>0</v>
      </c>
      <c r="F181" s="49">
        <f>F182+F183+F184+F186+F187</f>
        <v>0</v>
      </c>
      <c r="G181" s="49"/>
      <c r="H181" s="49">
        <f t="shared" ref="H181:K181" si="2097">H182+H183+H184+H186+H187</f>
        <v>0</v>
      </c>
      <c r="I181" s="49">
        <f t="shared" si="2097"/>
        <v>0</v>
      </c>
      <c r="J181" s="49">
        <f t="shared" si="2097"/>
        <v>0</v>
      </c>
      <c r="K181" s="49">
        <f t="shared" si="2097"/>
        <v>559.1</v>
      </c>
      <c r="L181" s="49">
        <f t="shared" ref="L181" si="2098">L182+L183+L184+L186+L187</f>
        <v>559.1</v>
      </c>
      <c r="M181" s="48">
        <f t="shared" si="216"/>
        <v>100</v>
      </c>
      <c r="N181" s="49">
        <f>N182+N183+N184+N186+N187</f>
        <v>12255</v>
      </c>
      <c r="O181" s="49">
        <f>O182+O183+O184+O186+O187</f>
        <v>9468.6466999999993</v>
      </c>
      <c r="P181" s="48">
        <f t="shared" si="1771"/>
        <v>77.263538963688276</v>
      </c>
      <c r="Q181" s="49">
        <f>Q182+Q183+Q184+Q186+Q187</f>
        <v>32850</v>
      </c>
      <c r="R181" s="49">
        <f>R182+R183+R184+R186+R187</f>
        <v>24554.931489999999</v>
      </c>
      <c r="S181" s="48">
        <f t="shared" ref="S181:S182" si="2099">R181/Q181*100</f>
        <v>74.748649893455095</v>
      </c>
      <c r="T181" s="49">
        <f>T182+T183+T184+T186+T187</f>
        <v>1400</v>
      </c>
      <c r="U181" s="49">
        <f>U182+U183+U184+U186+U187</f>
        <v>1384.57906</v>
      </c>
      <c r="V181" s="48">
        <f t="shared" ref="V181:V182" si="2100">U181/T181*100</f>
        <v>98.898504285714282</v>
      </c>
      <c r="W181" s="49">
        <f>W182+W183+W184+W186+W187</f>
        <v>4945</v>
      </c>
      <c r="X181" s="49">
        <f>X182+X183+X184+X186+X187</f>
        <v>2787.38328</v>
      </c>
      <c r="Y181" s="48">
        <f t="shared" ref="Y181:Y182" si="2101">X181/W181*100</f>
        <v>56.367710414560158</v>
      </c>
      <c r="Z181" s="49">
        <f t="shared" ref="Z181:AG181" si="2102">Z182+Z183+Z184+Z186+Z187</f>
        <v>0</v>
      </c>
      <c r="AA181" s="49">
        <f t="shared" ref="AA181" si="2103">AA182+AA183+AA184+AA186+AA187</f>
        <v>0</v>
      </c>
      <c r="AB181" s="49">
        <f t="shared" si="2102"/>
        <v>0</v>
      </c>
      <c r="AC181" s="49">
        <f t="shared" si="2102"/>
        <v>0</v>
      </c>
      <c r="AD181" s="49">
        <f t="shared" si="2102"/>
        <v>0</v>
      </c>
      <c r="AE181" s="49">
        <f t="shared" si="2102"/>
        <v>0</v>
      </c>
      <c r="AF181" s="49">
        <f t="shared" si="2102"/>
        <v>0</v>
      </c>
      <c r="AG181" s="49">
        <f t="shared" si="2102"/>
        <v>0</v>
      </c>
      <c r="AH181" s="48"/>
      <c r="AI181" s="49">
        <f>AI182+AI183+AI184+AI186+AI187</f>
        <v>6885.6761499999993</v>
      </c>
      <c r="AJ181" s="49">
        <f>AJ182+AJ183+AJ184+AJ186+AJ187</f>
        <v>3900</v>
      </c>
      <c r="AK181" s="48">
        <f t="shared" ref="AK181:AK187" si="2104">AJ181/AI181*100</f>
        <v>56.639317839541448</v>
      </c>
      <c r="AL181" s="49">
        <f>AL182+AL183+AL184+AL186+AL187</f>
        <v>0</v>
      </c>
      <c r="AM181" s="49">
        <f>AM182+AM183+AM184+AM186+AM187</f>
        <v>0</v>
      </c>
      <c r="AN181" s="48"/>
      <c r="AO181" s="49">
        <f>AO182+AO183+AO184+AO186+AO187</f>
        <v>142925.07465</v>
      </c>
      <c r="AP181" s="49">
        <f>AP182+AP183+AP184+AP186+AP187</f>
        <v>132860.03985999999</v>
      </c>
      <c r="AQ181" s="48">
        <f>AP181/AO181*100</f>
        <v>92.95782436031773</v>
      </c>
      <c r="AR181" s="49">
        <f>SUM(AR182:AR187)</f>
        <v>717.5</v>
      </c>
      <c r="AS181" s="49">
        <f>SUM(AS182:AS187)</f>
        <v>607.5</v>
      </c>
      <c r="AT181" s="48">
        <f t="shared" ref="AT181" si="2105">AS181/AR181*100</f>
        <v>84.668989547038336</v>
      </c>
      <c r="AU181" s="49">
        <f>AU182+AU183+AU184+AU186+AU187</f>
        <v>0</v>
      </c>
      <c r="AV181" s="49">
        <f>AV182+AV183+AV184+AV186+AV187</f>
        <v>0</v>
      </c>
      <c r="AW181" s="48"/>
      <c r="AX181" s="49">
        <f>AX182+AX183+AX184+AX186+AX187</f>
        <v>100</v>
      </c>
      <c r="AY181" s="49">
        <f>AY182+AY183+AY184+AY186+AY187</f>
        <v>100</v>
      </c>
      <c r="AZ181" s="293">
        <f t="shared" si="1672"/>
        <v>100</v>
      </c>
      <c r="BA181" s="49"/>
      <c r="BB181" s="49"/>
      <c r="BC181" s="48"/>
      <c r="BD181" s="49"/>
      <c r="BE181" s="49"/>
      <c r="BF181" s="48"/>
      <c r="BG181" s="49"/>
      <c r="BH181" s="49"/>
      <c r="BI181" s="48"/>
      <c r="BJ181" s="49">
        <f>BJ182+BJ183+BJ184+BJ186+BJ187</f>
        <v>18010</v>
      </c>
      <c r="BK181" s="49">
        <f>BK182+BK183+BK184+BK186+BK187</f>
        <v>12106</v>
      </c>
      <c r="BL181" s="48">
        <f t="shared" ref="BL181:BL182" si="2106">BK181/BJ181*100</f>
        <v>67.218212104386453</v>
      </c>
      <c r="BM181" s="49"/>
      <c r="BN181" s="49"/>
      <c r="BO181" s="48"/>
      <c r="BP181" s="49"/>
      <c r="BQ181" s="49"/>
      <c r="BR181" s="48"/>
      <c r="BS181" s="49">
        <f>SUM(BS182:BS187)</f>
        <v>31867.899999999998</v>
      </c>
      <c r="BT181" s="49">
        <f>SUM(BT182:BT187)</f>
        <v>31867.899999999998</v>
      </c>
      <c r="BU181" s="48">
        <f t="shared" ref="BU181:BU186" si="2107">BT181/BS181*100</f>
        <v>100</v>
      </c>
      <c r="BV181" s="49"/>
      <c r="BW181" s="49"/>
      <c r="BX181" s="48"/>
      <c r="BY181" s="49"/>
      <c r="BZ181" s="49"/>
      <c r="CA181" s="48"/>
      <c r="CB181" s="49">
        <f>CB182+CB183+CB184+CB186+CB187</f>
        <v>0</v>
      </c>
      <c r="CC181" s="49">
        <f>CC182+CC183+CC184+CC186+CC187</f>
        <v>0</v>
      </c>
      <c r="CD181" s="48"/>
      <c r="CE181" s="49">
        <f>CE182+CE183+CE184+CE186+CE187</f>
        <v>0</v>
      </c>
      <c r="CF181" s="49">
        <f>CF182+CF183+CF184+CF186+CF187</f>
        <v>0</v>
      </c>
      <c r="CG181" s="48"/>
      <c r="CH181" s="49">
        <f>CH182+CH183+CH184+CH186+CH187</f>
        <v>0</v>
      </c>
      <c r="CI181" s="49">
        <f>CI182+CI183+CI184+CI186+CI187</f>
        <v>0</v>
      </c>
      <c r="CJ181" s="48"/>
      <c r="CK181" s="49">
        <f>CK182+CK183+CK184+CK186+CK187</f>
        <v>4439.2053800000003</v>
      </c>
      <c r="CL181" s="49">
        <f>CL182+CL183+CL184+CL186+CL187</f>
        <v>4439.2053800000003</v>
      </c>
      <c r="CM181" s="48">
        <f>CL181/CK181*100</f>
        <v>100</v>
      </c>
      <c r="CN181" s="49">
        <f>CN182+CN183+CN184+CN186+CN187</f>
        <v>0</v>
      </c>
      <c r="CO181" s="49">
        <f>CO182+CO183+CO184+CO186+CO187</f>
        <v>0</v>
      </c>
      <c r="CP181" s="48"/>
      <c r="CQ181" s="49">
        <f>CQ182+CQ183+CQ184+CQ186+CQ187</f>
        <v>0</v>
      </c>
      <c r="CR181" s="49">
        <f>CR182+CR183+CR184+CR186+CR187</f>
        <v>0</v>
      </c>
      <c r="CS181" s="48"/>
      <c r="CT181" s="49">
        <f>CT182+CT183+CT184+CT186+CT187</f>
        <v>0</v>
      </c>
      <c r="CU181" s="49">
        <f>CU182+CU183+CU184+CU186+CU187</f>
        <v>0</v>
      </c>
      <c r="CV181" s="48"/>
      <c r="CW181" s="49">
        <f>CW182+CW183+CW184+CW186+CW187</f>
        <v>0</v>
      </c>
      <c r="CX181" s="49">
        <f>CX182+CX183+CX184+CX186+CX187</f>
        <v>0</v>
      </c>
      <c r="CY181" s="293"/>
      <c r="CZ181" s="49">
        <f>CZ182+CZ183+CZ184+CZ186+CZ187</f>
        <v>0</v>
      </c>
      <c r="DA181" s="49">
        <f>DA182+DA183+DA184+DA186+DA187</f>
        <v>0</v>
      </c>
      <c r="DB181" s="48"/>
      <c r="DC181" s="49">
        <f>DC182+DC183+DC184+DC186+DC187</f>
        <v>0</v>
      </c>
      <c r="DD181" s="49">
        <f>DD182+DD183+DD184+DD186+DD187</f>
        <v>0</v>
      </c>
      <c r="DE181" s="48"/>
      <c r="DF181" s="49">
        <f>DF182+DF183+DF184+DF186+DF187</f>
        <v>0</v>
      </c>
      <c r="DG181" s="49">
        <f>DG182+DG183+DG184+DG186+DG187</f>
        <v>0</v>
      </c>
      <c r="DH181" s="48"/>
      <c r="DI181" s="49">
        <f>DI182+DI183+DI184+DI186+DI187</f>
        <v>0</v>
      </c>
      <c r="DJ181" s="49">
        <f>DJ182+DJ183+DJ184+DJ186+DJ187</f>
        <v>0</v>
      </c>
      <c r="DK181" s="48"/>
      <c r="DL181" s="49">
        <f>DL182+DL183+DL184+DL186+DL187</f>
        <v>8227</v>
      </c>
      <c r="DM181" s="49">
        <f>DM182+DM183+DM184+DM186+DM187</f>
        <v>3925.2519700000003</v>
      </c>
      <c r="DN181" s="48">
        <f t="shared" ref="DN181:DN182" si="2108">DM181/DL181*100</f>
        <v>47.711826546736361</v>
      </c>
      <c r="DO181" s="49">
        <f>DO182+DO183+DO184+DO186+DO187</f>
        <v>0</v>
      </c>
      <c r="DP181" s="49">
        <f>DP182+DP183+DP184+DP186+DP187</f>
        <v>0</v>
      </c>
      <c r="DQ181" s="48"/>
      <c r="DR181" s="49">
        <f>DR182+DR183+DR184+DR186+DR187</f>
        <v>0</v>
      </c>
      <c r="DS181" s="49">
        <f>DS182+DS183+DS184+DS186+DS187</f>
        <v>0</v>
      </c>
      <c r="DT181" s="48"/>
      <c r="DU181" s="49">
        <f>DU182+DU183+DU184+DU186+DU187</f>
        <v>0</v>
      </c>
      <c r="DV181" s="49">
        <f>DV182+DV183+DV184+DV186+DV187</f>
        <v>0</v>
      </c>
      <c r="DW181" s="48"/>
      <c r="DX181" s="49">
        <f>DX182+DX183+DX184+DX186+DX187</f>
        <v>6047.1066600000004</v>
      </c>
      <c r="DY181" s="49">
        <f>DY182+DY183+DY184+DY186+DY187</f>
        <v>0</v>
      </c>
      <c r="DZ181" s="48"/>
      <c r="EA181" s="49">
        <f>EA182+EA183+EA184+EA186+EA187</f>
        <v>0</v>
      </c>
      <c r="EB181" s="49">
        <f>EB182+EB183+EB184+EB186+EB187</f>
        <v>0</v>
      </c>
      <c r="EC181" s="48"/>
      <c r="ED181" s="49">
        <f>ED182+ED183+ED184+ED186+ED187</f>
        <v>0</v>
      </c>
      <c r="EE181" s="49">
        <f>EE182+EE183+EE184+EE186+EE187</f>
        <v>0</v>
      </c>
      <c r="EF181" s="48"/>
      <c r="EG181" s="49">
        <f>EG182+EG183+EG184+EG186+EG187</f>
        <v>845</v>
      </c>
      <c r="EH181" s="49">
        <f>EH182+EH183+EH184+EH186+EH187</f>
        <v>845</v>
      </c>
      <c r="EI181" s="48">
        <f t="shared" si="2083"/>
        <v>100</v>
      </c>
      <c r="EJ181" s="49">
        <f>EJ182+EJ183+EJ184+EJ186+EJ187</f>
        <v>1391.8</v>
      </c>
      <c r="EK181" s="49">
        <f>EK182+EK183+EK184+EK186+EK187</f>
        <v>1391.8</v>
      </c>
      <c r="EL181" s="48">
        <f t="shared" ref="EL181:EL182" si="2109">EK181/EJ181*100</f>
        <v>100</v>
      </c>
      <c r="EM181" s="49">
        <f>EM182+EM183+EM184+EM186+EM187</f>
        <v>8494.6525600000004</v>
      </c>
      <c r="EN181" s="49">
        <f>EN182+EN183+EN184+EN186+EN187</f>
        <v>0</v>
      </c>
      <c r="EO181" s="48"/>
      <c r="EP181" s="49">
        <f>EP182+EP183+EP184+EP186+EP187</f>
        <v>2184.5</v>
      </c>
      <c r="EQ181" s="49">
        <f>EQ182+EQ183+EQ184+EQ186+EQ187</f>
        <v>2184.5</v>
      </c>
      <c r="ER181" s="48">
        <f t="shared" ref="ER181:ER182" si="2110">EQ181/EP181*100</f>
        <v>100</v>
      </c>
      <c r="ES181" s="49"/>
      <c r="ET181" s="49"/>
      <c r="EU181" s="48"/>
      <c r="EV181" s="49"/>
      <c r="EW181" s="49"/>
      <c r="EX181" s="48"/>
      <c r="EY181" s="49">
        <f>EY182+EY183+EY184+EY186+EY187</f>
        <v>1020</v>
      </c>
      <c r="EZ181" s="49">
        <f>EZ182+EZ183+EZ184+EZ186+EZ187</f>
        <v>900</v>
      </c>
      <c r="FA181" s="48">
        <f t="shared" si="2091"/>
        <v>88.235294117647058</v>
      </c>
      <c r="FB181" s="49">
        <f>FB182+FB183+FB184+FB186+FB187</f>
        <v>0</v>
      </c>
      <c r="FC181" s="49">
        <f>FC182+FC183+FC184+FC186+FC187</f>
        <v>0</v>
      </c>
      <c r="FD181" s="48"/>
      <c r="FE181" s="49">
        <f>FE182+FE183+FE184+FE186+FE187</f>
        <v>0</v>
      </c>
      <c r="FF181" s="49">
        <f>FF182+FF183+FF184+FF186+FF187</f>
        <v>0</v>
      </c>
      <c r="FG181" s="48"/>
      <c r="FH181" s="49">
        <f>FH182+FH183+FH184+FH186+FH187</f>
        <v>0</v>
      </c>
      <c r="FI181" s="49">
        <f>FI182+FI183+FI184+FI186+FI187</f>
        <v>0</v>
      </c>
      <c r="FJ181" s="48"/>
      <c r="FK181" s="49"/>
      <c r="FL181" s="49"/>
      <c r="FM181" s="48"/>
      <c r="FN181" s="49">
        <f>FN182+FN183+FN184+FN186+FN187</f>
        <v>30000</v>
      </c>
      <c r="FO181" s="49">
        <f>FO182+FO183+FO184+FO186+FO187</f>
        <v>0</v>
      </c>
      <c r="FP181" s="48">
        <f t="shared" ref="FP181:FP187" si="2111">FO181/FN181*100</f>
        <v>0</v>
      </c>
      <c r="FQ181" s="49">
        <f>FQ182+FQ183+FQ184+FQ186+FQ187</f>
        <v>110000</v>
      </c>
      <c r="FR181" s="49">
        <f>FR182+FR183+FR184+FR186+FR187</f>
        <v>0</v>
      </c>
      <c r="FS181" s="48">
        <f t="shared" ref="FS181:FS187" si="2112">FR181/FQ181*100</f>
        <v>0</v>
      </c>
      <c r="FT181" s="49">
        <f>FT182+FT183+FT184+FT186+FT187</f>
        <v>0</v>
      </c>
      <c r="FU181" s="49">
        <f>FU182+FU183+FU184+FU186+FU187</f>
        <v>0</v>
      </c>
      <c r="FV181" s="48"/>
      <c r="FW181" s="49">
        <f>FW182+FW183+FW184+FW186+FW187</f>
        <v>0</v>
      </c>
      <c r="FX181" s="49">
        <f>FX182+FX183+FX184+FX186+FX187</f>
        <v>0</v>
      </c>
      <c r="FY181" s="48"/>
      <c r="FZ181" s="49">
        <f>FZ182+FZ183+FZ184+FZ186+FZ187</f>
        <v>50</v>
      </c>
      <c r="GA181" s="49">
        <f>GA182+GA183+GA184+GA186+GA187</f>
        <v>50</v>
      </c>
      <c r="GB181" s="48">
        <f>GA181/FZ181*100</f>
        <v>100</v>
      </c>
      <c r="GC181" s="49">
        <f>GC182+GC183+GC184+GC186+GC187</f>
        <v>0</v>
      </c>
      <c r="GD181" s="49">
        <f>GD182+GD183+GD184+GD186+GD187</f>
        <v>0</v>
      </c>
      <c r="GE181" s="48"/>
      <c r="GF181" s="49">
        <f>GF182+GF183+GF184+GF186+GF187</f>
        <v>0</v>
      </c>
      <c r="GG181" s="49">
        <f>GG182+GG183+GG184+GG186+GG187</f>
        <v>0</v>
      </c>
      <c r="GH181" s="48"/>
      <c r="GI181" s="49">
        <f>GI182+GI183+GI184+GI186+GI187</f>
        <v>625.43620999999996</v>
      </c>
      <c r="GJ181" s="49">
        <f>GJ182+GJ183+GJ184+GJ186+GJ187</f>
        <v>0</v>
      </c>
      <c r="GK181" s="48"/>
      <c r="GL181" s="49">
        <f>GL182+GL183+GL184+GL186+GL187</f>
        <v>0</v>
      </c>
      <c r="GM181" s="49">
        <f>GM182+GM183+GM184+GM186+GM187</f>
        <v>0</v>
      </c>
      <c r="GN181" s="48"/>
    </row>
    <row r="182" spans="1:196" ht="31.5" x14ac:dyDescent="0.25">
      <c r="A182" s="25" t="s">
        <v>267</v>
      </c>
      <c r="B182" s="50">
        <f t="shared" si="1593"/>
        <v>357593.43924999994</v>
      </c>
      <c r="C182" s="50">
        <f t="shared" si="1594"/>
        <v>199456.43773999999</v>
      </c>
      <c r="D182" s="46">
        <f t="shared" si="34"/>
        <v>55.777432091128617</v>
      </c>
      <c r="E182" s="46"/>
      <c r="F182" s="46"/>
      <c r="G182" s="46"/>
      <c r="H182" s="46"/>
      <c r="I182" s="46"/>
      <c r="J182" s="42"/>
      <c r="K182" s="46">
        <v>559.1</v>
      </c>
      <c r="L182" s="46">
        <v>559.1</v>
      </c>
      <c r="M182" s="42">
        <f t="shared" si="216"/>
        <v>100</v>
      </c>
      <c r="N182" s="46">
        <v>12255</v>
      </c>
      <c r="O182" s="46">
        <v>9468.6466999999993</v>
      </c>
      <c r="P182" s="42">
        <f t="shared" si="1771"/>
        <v>77.263538963688276</v>
      </c>
      <c r="Q182" s="204">
        <v>32850</v>
      </c>
      <c r="R182" s="204">
        <v>24554.931489999999</v>
      </c>
      <c r="S182" s="42">
        <f t="shared" si="2099"/>
        <v>74.748649893455095</v>
      </c>
      <c r="T182" s="203">
        <v>1400</v>
      </c>
      <c r="U182" s="203">
        <v>1384.57906</v>
      </c>
      <c r="V182" s="42">
        <f t="shared" si="2100"/>
        <v>98.898504285714282</v>
      </c>
      <c r="W182" s="203">
        <v>4945</v>
      </c>
      <c r="X182" s="203">
        <v>2787.38328</v>
      </c>
      <c r="Y182" s="42">
        <f t="shared" si="2101"/>
        <v>56.367710414560158</v>
      </c>
      <c r="Z182" s="46"/>
      <c r="AA182" s="46"/>
      <c r="AB182" s="42"/>
      <c r="AC182" s="46"/>
      <c r="AD182" s="46"/>
      <c r="AE182" s="42"/>
      <c r="AF182" s="46"/>
      <c r="AG182" s="46"/>
      <c r="AH182" s="42"/>
      <c r="AI182" s="203">
        <v>2900</v>
      </c>
      <c r="AJ182" s="203">
        <v>2900</v>
      </c>
      <c r="AK182" s="42">
        <f t="shared" si="2104"/>
        <v>100</v>
      </c>
      <c r="AL182" s="203"/>
      <c r="AM182" s="203"/>
      <c r="AN182" s="42"/>
      <c r="AO182" s="203">
        <v>142925.07465</v>
      </c>
      <c r="AP182" s="203">
        <v>132860.03985999999</v>
      </c>
      <c r="AQ182" s="42">
        <f>AP182/AO182*100</f>
        <v>92.95782436031773</v>
      </c>
      <c r="AR182" s="203"/>
      <c r="AS182" s="295"/>
      <c r="AT182" s="42"/>
      <c r="AU182" s="203"/>
      <c r="AV182" s="203"/>
      <c r="AW182" s="42"/>
      <c r="AX182" s="203">
        <v>100</v>
      </c>
      <c r="AY182" s="203">
        <v>100</v>
      </c>
      <c r="AZ182" s="203">
        <f t="shared" si="1672"/>
        <v>100</v>
      </c>
      <c r="BA182" s="203"/>
      <c r="BB182" s="203"/>
      <c r="BC182" s="42"/>
      <c r="BD182" s="203"/>
      <c r="BE182" s="203"/>
      <c r="BF182" s="42"/>
      <c r="BG182" s="203"/>
      <c r="BH182" s="203"/>
      <c r="BI182" s="42"/>
      <c r="BJ182" s="203">
        <v>18010</v>
      </c>
      <c r="BK182" s="203">
        <v>12106</v>
      </c>
      <c r="BL182" s="42">
        <f t="shared" si="2106"/>
        <v>67.218212104386453</v>
      </c>
      <c r="BM182" s="203"/>
      <c r="BN182" s="203"/>
      <c r="BO182" s="42"/>
      <c r="BP182" s="203"/>
      <c r="BQ182" s="203"/>
      <c r="BR182" s="42"/>
      <c r="BS182" s="203"/>
      <c r="BT182" s="203"/>
      <c r="BU182" s="42"/>
      <c r="BV182" s="203"/>
      <c r="BW182" s="203"/>
      <c r="BX182" s="42"/>
      <c r="BY182" s="203"/>
      <c r="BZ182" s="203"/>
      <c r="CA182" s="42"/>
      <c r="CB182" s="203"/>
      <c r="CC182" s="203"/>
      <c r="CD182" s="42"/>
      <c r="CE182" s="203"/>
      <c r="CF182" s="203"/>
      <c r="CG182" s="42"/>
      <c r="CH182" s="203"/>
      <c r="CI182" s="203"/>
      <c r="CJ182" s="42"/>
      <c r="CK182" s="203">
        <v>4439.2053800000003</v>
      </c>
      <c r="CL182" s="203">
        <v>4439.2053800000003</v>
      </c>
      <c r="CM182" s="42">
        <f>CL182/CK182*100</f>
        <v>100</v>
      </c>
      <c r="CN182" s="203"/>
      <c r="CO182" s="203"/>
      <c r="CP182" s="42"/>
      <c r="CQ182" s="203"/>
      <c r="CR182" s="203"/>
      <c r="CS182" s="42"/>
      <c r="CT182" s="203"/>
      <c r="CU182" s="203"/>
      <c r="CV182" s="42"/>
      <c r="CW182" s="203"/>
      <c r="CX182" s="203"/>
      <c r="CY182" s="203"/>
      <c r="CZ182" s="203"/>
      <c r="DA182" s="203"/>
      <c r="DB182" s="42"/>
      <c r="DC182" s="203"/>
      <c r="DD182" s="203"/>
      <c r="DE182" s="42"/>
      <c r="DF182" s="203"/>
      <c r="DG182" s="203"/>
      <c r="DH182" s="42"/>
      <c r="DI182" s="203"/>
      <c r="DJ182" s="203"/>
      <c r="DK182" s="42"/>
      <c r="DL182" s="203">
        <v>8227</v>
      </c>
      <c r="DM182" s="203">
        <v>3925.2519700000003</v>
      </c>
      <c r="DN182" s="42">
        <f t="shared" si="2108"/>
        <v>47.711826546736361</v>
      </c>
      <c r="DO182" s="203"/>
      <c r="DP182" s="203"/>
      <c r="DQ182" s="42"/>
      <c r="DR182" s="203"/>
      <c r="DS182" s="203"/>
      <c r="DT182" s="42"/>
      <c r="DU182" s="203"/>
      <c r="DV182" s="203"/>
      <c r="DW182" s="42"/>
      <c r="DX182" s="203">
        <v>6047.1066600000004</v>
      </c>
      <c r="DY182" s="203"/>
      <c r="DZ182" s="42"/>
      <c r="EA182" s="203"/>
      <c r="EB182" s="203"/>
      <c r="EC182" s="42"/>
      <c r="ED182" s="203"/>
      <c r="EE182" s="203"/>
      <c r="EF182" s="42"/>
      <c r="EG182" s="203">
        <v>745</v>
      </c>
      <c r="EH182" s="203">
        <v>745</v>
      </c>
      <c r="EI182" s="42">
        <f t="shared" si="2083"/>
        <v>100</v>
      </c>
      <c r="EJ182" s="203">
        <v>1391.8</v>
      </c>
      <c r="EK182" s="203">
        <v>1391.8</v>
      </c>
      <c r="EL182" s="42">
        <f t="shared" si="2109"/>
        <v>100</v>
      </c>
      <c r="EM182" s="203">
        <v>8494.6525600000004</v>
      </c>
      <c r="EN182" s="203"/>
      <c r="EO182" s="42"/>
      <c r="EP182" s="203">
        <v>2184.5</v>
      </c>
      <c r="EQ182" s="203">
        <v>2184.5</v>
      </c>
      <c r="ER182" s="42">
        <f t="shared" si="2110"/>
        <v>100</v>
      </c>
      <c r="ES182" s="203"/>
      <c r="ET182" s="203"/>
      <c r="EU182" s="42"/>
      <c r="EV182" s="203"/>
      <c r="EW182" s="203"/>
      <c r="EX182" s="42"/>
      <c r="EY182" s="203">
        <v>70</v>
      </c>
      <c r="EZ182" s="203"/>
      <c r="FA182" s="42"/>
      <c r="FB182" s="203"/>
      <c r="FC182" s="203"/>
      <c r="FD182" s="42"/>
      <c r="FE182" s="203"/>
      <c r="FF182" s="203"/>
      <c r="FG182" s="42"/>
      <c r="FH182" s="203"/>
      <c r="FI182" s="203"/>
      <c r="FJ182" s="42"/>
      <c r="FK182" s="203"/>
      <c r="FL182" s="203"/>
      <c r="FM182" s="42"/>
      <c r="FN182" s="203"/>
      <c r="FO182" s="203"/>
      <c r="FP182" s="42"/>
      <c r="FQ182" s="203">
        <v>110000</v>
      </c>
      <c r="FR182" s="203"/>
      <c r="FS182" s="42"/>
      <c r="FT182" s="203"/>
      <c r="FU182" s="203"/>
      <c r="FV182" s="42"/>
      <c r="FW182" s="203"/>
      <c r="FX182" s="203"/>
      <c r="FY182" s="42"/>
      <c r="FZ182" s="203">
        <v>50</v>
      </c>
      <c r="GA182" s="203">
        <v>50</v>
      </c>
      <c r="GB182" s="42">
        <f>GA182/FZ182*100</f>
        <v>100</v>
      </c>
      <c r="GC182" s="203"/>
      <c r="GD182" s="203"/>
      <c r="GE182" s="42"/>
      <c r="GF182" s="203"/>
      <c r="GG182" s="203"/>
      <c r="GH182" s="42"/>
      <c r="GI182" s="203"/>
      <c r="GJ182" s="203"/>
      <c r="GK182" s="42"/>
      <c r="GL182" s="203"/>
      <c r="GM182" s="203"/>
      <c r="GN182" s="42"/>
    </row>
    <row r="183" spans="1:196" ht="15.75" x14ac:dyDescent="0.25">
      <c r="A183" s="25" t="s">
        <v>222</v>
      </c>
      <c r="B183" s="50">
        <f t="shared" si="1593"/>
        <v>6993</v>
      </c>
      <c r="C183" s="50">
        <f t="shared" si="1594"/>
        <v>6993</v>
      </c>
      <c r="D183" s="50"/>
      <c r="E183" s="50"/>
      <c r="F183" s="50"/>
      <c r="G183" s="50"/>
      <c r="H183" s="144"/>
      <c r="I183" s="144"/>
      <c r="J183" s="144"/>
      <c r="K183" s="144"/>
      <c r="L183" s="144"/>
      <c r="M183" s="144"/>
      <c r="N183" s="144"/>
      <c r="O183" s="144"/>
      <c r="P183" s="42"/>
      <c r="Q183" s="141"/>
      <c r="R183" s="141"/>
      <c r="S183" s="42"/>
      <c r="T183" s="141"/>
      <c r="U183" s="141"/>
      <c r="V183" s="42"/>
      <c r="W183" s="141"/>
      <c r="X183" s="141"/>
      <c r="Y183" s="42"/>
      <c r="Z183" s="144"/>
      <c r="AA183" s="144"/>
      <c r="AB183" s="144"/>
      <c r="AC183" s="144"/>
      <c r="AD183" s="144"/>
      <c r="AE183" s="144"/>
      <c r="AF183" s="144"/>
      <c r="AG183" s="144"/>
      <c r="AH183" s="144"/>
      <c r="AI183" s="141"/>
      <c r="AJ183" s="141"/>
      <c r="AK183" s="42"/>
      <c r="AL183" s="141"/>
      <c r="AM183" s="141"/>
      <c r="AN183" s="42"/>
      <c r="AO183" s="141"/>
      <c r="AP183" s="141"/>
      <c r="AQ183" s="42"/>
      <c r="AR183" s="141"/>
      <c r="AS183" s="141"/>
      <c r="AT183" s="42"/>
      <c r="AU183" s="141"/>
      <c r="AV183" s="141"/>
      <c r="AW183" s="42"/>
      <c r="AX183" s="141"/>
      <c r="AY183" s="141"/>
      <c r="AZ183" s="42"/>
      <c r="BA183" s="141"/>
      <c r="BB183" s="141"/>
      <c r="BC183" s="42"/>
      <c r="BD183" s="141"/>
      <c r="BE183" s="141"/>
      <c r="BF183" s="42"/>
      <c r="BG183" s="141"/>
      <c r="BH183" s="141"/>
      <c r="BI183" s="42"/>
      <c r="BJ183" s="141"/>
      <c r="BK183" s="141"/>
      <c r="BL183" s="42"/>
      <c r="BM183" s="141"/>
      <c r="BN183" s="141"/>
      <c r="BO183" s="42"/>
      <c r="BP183" s="141"/>
      <c r="BQ183" s="141"/>
      <c r="BR183" s="42"/>
      <c r="BS183" s="203">
        <v>6993</v>
      </c>
      <c r="BT183" s="203">
        <v>6993</v>
      </c>
      <c r="BU183" s="42">
        <f t="shared" si="2107"/>
        <v>100</v>
      </c>
      <c r="BV183" s="141"/>
      <c r="BW183" s="141"/>
      <c r="BX183" s="42"/>
      <c r="BY183" s="141"/>
      <c r="BZ183" s="141"/>
      <c r="CA183" s="42"/>
      <c r="CB183" s="141"/>
      <c r="CC183" s="141"/>
      <c r="CD183" s="42"/>
      <c r="CE183" s="141"/>
      <c r="CF183" s="141"/>
      <c r="CG183" s="42"/>
      <c r="CH183" s="141"/>
      <c r="CI183" s="141"/>
      <c r="CJ183" s="42"/>
      <c r="CK183" s="141"/>
      <c r="CL183" s="141"/>
      <c r="CM183" s="42"/>
      <c r="CN183" s="141"/>
      <c r="CO183" s="141"/>
      <c r="CP183" s="42"/>
      <c r="CQ183" s="141"/>
      <c r="CR183" s="141"/>
      <c r="CS183" s="42"/>
      <c r="CT183" s="141"/>
      <c r="CU183" s="141"/>
      <c r="CV183" s="42"/>
      <c r="CW183" s="141"/>
      <c r="CX183" s="141"/>
      <c r="CY183" s="42"/>
      <c r="CZ183" s="141"/>
      <c r="DA183" s="141"/>
      <c r="DB183" s="42"/>
      <c r="DC183" s="141"/>
      <c r="DD183" s="141"/>
      <c r="DE183" s="42"/>
      <c r="DF183" s="141"/>
      <c r="DG183" s="141"/>
      <c r="DH183" s="42"/>
      <c r="DI183" s="141"/>
      <c r="DJ183" s="141"/>
      <c r="DK183" s="42"/>
      <c r="DL183" s="141"/>
      <c r="DM183" s="141"/>
      <c r="DN183" s="42"/>
      <c r="DO183" s="141"/>
      <c r="DP183" s="141"/>
      <c r="DQ183" s="42"/>
      <c r="DR183" s="141"/>
      <c r="DS183" s="141"/>
      <c r="DT183" s="42"/>
      <c r="DU183" s="141"/>
      <c r="DV183" s="141"/>
      <c r="DW183" s="42"/>
      <c r="DX183" s="141"/>
      <c r="DY183" s="141"/>
      <c r="DZ183" s="42"/>
      <c r="EA183" s="141"/>
      <c r="EB183" s="141"/>
      <c r="EC183" s="42"/>
      <c r="ED183" s="141"/>
      <c r="EE183" s="141"/>
      <c r="EF183" s="42"/>
      <c r="EG183" s="141"/>
      <c r="EH183" s="141"/>
      <c r="EI183" s="42"/>
      <c r="EJ183" s="141"/>
      <c r="EK183" s="141"/>
      <c r="EL183" s="42"/>
      <c r="EM183" s="141"/>
      <c r="EN183" s="141"/>
      <c r="EO183" s="42"/>
      <c r="EP183" s="141"/>
      <c r="EQ183" s="141"/>
      <c r="ER183" s="42"/>
      <c r="ES183" s="141"/>
      <c r="ET183" s="141"/>
      <c r="EU183" s="42"/>
      <c r="EV183" s="141"/>
      <c r="EW183" s="141"/>
      <c r="EX183" s="42"/>
      <c r="EY183" s="141"/>
      <c r="EZ183" s="141"/>
      <c r="FA183" s="42"/>
      <c r="FB183" s="141"/>
      <c r="FC183" s="141"/>
      <c r="FD183" s="42"/>
      <c r="FE183" s="141"/>
      <c r="FF183" s="141"/>
      <c r="FG183" s="42"/>
      <c r="FH183" s="141"/>
      <c r="FI183" s="141"/>
      <c r="FJ183" s="42"/>
      <c r="FK183" s="141"/>
      <c r="FL183" s="141"/>
      <c r="FM183" s="42"/>
      <c r="FN183" s="141"/>
      <c r="FO183" s="141"/>
      <c r="FP183" s="42"/>
      <c r="FQ183" s="141"/>
      <c r="FR183" s="141"/>
      <c r="FS183" s="42"/>
      <c r="FT183" s="141"/>
      <c r="FU183" s="141"/>
      <c r="FV183" s="42"/>
      <c r="FW183" s="141"/>
      <c r="FX183" s="141"/>
      <c r="FY183" s="42"/>
      <c r="FZ183" s="141"/>
      <c r="GA183" s="141"/>
      <c r="GB183" s="42"/>
      <c r="GC183" s="141"/>
      <c r="GD183" s="141"/>
      <c r="GE183" s="42"/>
      <c r="GF183" s="141"/>
      <c r="GG183" s="141"/>
      <c r="GH183" s="42"/>
      <c r="GI183" s="141"/>
      <c r="GJ183" s="141"/>
      <c r="GK183" s="42"/>
      <c r="GL183" s="141"/>
      <c r="GM183" s="141"/>
      <c r="GN183" s="42"/>
    </row>
    <row r="184" spans="1:196" ht="15.75" x14ac:dyDescent="0.25">
      <c r="A184" s="25" t="s">
        <v>264</v>
      </c>
      <c r="B184" s="50">
        <f t="shared" si="1593"/>
        <v>2795.8</v>
      </c>
      <c r="C184" s="50">
        <f t="shared" si="1594"/>
        <v>2795.8</v>
      </c>
      <c r="D184" s="50"/>
      <c r="E184" s="50"/>
      <c r="F184" s="50"/>
      <c r="G184" s="50"/>
      <c r="H184" s="144"/>
      <c r="I184" s="144"/>
      <c r="J184" s="144"/>
      <c r="K184" s="144"/>
      <c r="L184" s="144"/>
      <c r="M184" s="144"/>
      <c r="N184" s="144"/>
      <c r="O184" s="144"/>
      <c r="P184" s="42"/>
      <c r="Q184" s="141"/>
      <c r="R184" s="141"/>
      <c r="S184" s="42"/>
      <c r="T184" s="141"/>
      <c r="U184" s="141"/>
      <c r="V184" s="42"/>
      <c r="W184" s="141"/>
      <c r="X184" s="141"/>
      <c r="Y184" s="42"/>
      <c r="Z184" s="144"/>
      <c r="AA184" s="144"/>
      <c r="AB184" s="144"/>
      <c r="AC184" s="144"/>
      <c r="AD184" s="144"/>
      <c r="AE184" s="144"/>
      <c r="AF184" s="144"/>
      <c r="AG184" s="144"/>
      <c r="AH184" s="144"/>
      <c r="AI184" s="141"/>
      <c r="AJ184" s="141"/>
      <c r="AK184" s="42"/>
      <c r="AL184" s="141"/>
      <c r="AM184" s="141"/>
      <c r="AN184" s="42"/>
      <c r="AO184" s="141"/>
      <c r="AP184" s="141"/>
      <c r="AQ184" s="42"/>
      <c r="AR184" s="141"/>
      <c r="AS184" s="141"/>
      <c r="AT184" s="42"/>
      <c r="AU184" s="141"/>
      <c r="AV184" s="141"/>
      <c r="AW184" s="42"/>
      <c r="AX184" s="141"/>
      <c r="AY184" s="141"/>
      <c r="AZ184" s="42"/>
      <c r="BA184" s="141"/>
      <c r="BB184" s="141"/>
      <c r="BC184" s="42"/>
      <c r="BD184" s="141"/>
      <c r="BE184" s="141"/>
      <c r="BF184" s="42"/>
      <c r="BG184" s="141"/>
      <c r="BH184" s="141"/>
      <c r="BI184" s="42"/>
      <c r="BJ184" s="141"/>
      <c r="BK184" s="141"/>
      <c r="BL184" s="42"/>
      <c r="BM184" s="141"/>
      <c r="BN184" s="141"/>
      <c r="BO184" s="42"/>
      <c r="BP184" s="141"/>
      <c r="BQ184" s="141"/>
      <c r="BR184" s="42"/>
      <c r="BS184" s="203">
        <v>2795.8</v>
      </c>
      <c r="BT184" s="203">
        <v>2795.8</v>
      </c>
      <c r="BU184" s="42">
        <f t="shared" si="2107"/>
        <v>100</v>
      </c>
      <c r="BV184" s="141"/>
      <c r="BW184" s="141"/>
      <c r="BX184" s="42"/>
      <c r="BY184" s="141"/>
      <c r="BZ184" s="141"/>
      <c r="CA184" s="42"/>
      <c r="CB184" s="141"/>
      <c r="CC184" s="141"/>
      <c r="CD184" s="42"/>
      <c r="CE184" s="141"/>
      <c r="CF184" s="141"/>
      <c r="CG184" s="42"/>
      <c r="CH184" s="141"/>
      <c r="CI184" s="141"/>
      <c r="CJ184" s="42"/>
      <c r="CK184" s="141"/>
      <c r="CL184" s="141"/>
      <c r="CM184" s="42"/>
      <c r="CN184" s="141"/>
      <c r="CO184" s="141"/>
      <c r="CP184" s="42"/>
      <c r="CQ184" s="141"/>
      <c r="CR184" s="141"/>
      <c r="CS184" s="42"/>
      <c r="CT184" s="141"/>
      <c r="CU184" s="141"/>
      <c r="CV184" s="42"/>
      <c r="CW184" s="141"/>
      <c r="CX184" s="141"/>
      <c r="CY184" s="42"/>
      <c r="CZ184" s="141"/>
      <c r="DA184" s="141"/>
      <c r="DB184" s="42"/>
      <c r="DC184" s="141"/>
      <c r="DD184" s="141"/>
      <c r="DE184" s="42"/>
      <c r="DF184" s="141"/>
      <c r="DG184" s="141"/>
      <c r="DH184" s="42"/>
      <c r="DI184" s="141"/>
      <c r="DJ184" s="141"/>
      <c r="DK184" s="42"/>
      <c r="DL184" s="141"/>
      <c r="DM184" s="141"/>
      <c r="DN184" s="42"/>
      <c r="DO184" s="141"/>
      <c r="DP184" s="141"/>
      <c r="DQ184" s="42"/>
      <c r="DR184" s="141"/>
      <c r="DS184" s="141"/>
      <c r="DT184" s="42"/>
      <c r="DU184" s="141"/>
      <c r="DV184" s="141"/>
      <c r="DW184" s="42"/>
      <c r="DX184" s="141"/>
      <c r="DY184" s="141"/>
      <c r="DZ184" s="42"/>
      <c r="EA184" s="141"/>
      <c r="EB184" s="141"/>
      <c r="EC184" s="42"/>
      <c r="ED184" s="141"/>
      <c r="EE184" s="141"/>
      <c r="EF184" s="42"/>
      <c r="EG184" s="141"/>
      <c r="EH184" s="141"/>
      <c r="EI184" s="42"/>
      <c r="EJ184" s="141"/>
      <c r="EK184" s="141"/>
      <c r="EL184" s="42"/>
      <c r="EM184" s="141"/>
      <c r="EN184" s="141"/>
      <c r="EO184" s="42"/>
      <c r="EP184" s="141"/>
      <c r="EQ184" s="141"/>
      <c r="ER184" s="42"/>
      <c r="ES184" s="141"/>
      <c r="ET184" s="141"/>
      <c r="EU184" s="42"/>
      <c r="EV184" s="141"/>
      <c r="EW184" s="141"/>
      <c r="EX184" s="42"/>
      <c r="EY184" s="141"/>
      <c r="EZ184" s="141"/>
      <c r="FA184" s="42"/>
      <c r="FB184" s="141"/>
      <c r="FC184" s="141"/>
      <c r="FD184" s="42"/>
      <c r="FE184" s="141"/>
      <c r="FF184" s="141"/>
      <c r="FG184" s="42"/>
      <c r="FH184" s="141"/>
      <c r="FI184" s="141"/>
      <c r="FJ184" s="42"/>
      <c r="FK184" s="141"/>
      <c r="FL184" s="141"/>
      <c r="FM184" s="42"/>
      <c r="FN184" s="141"/>
      <c r="FO184" s="141"/>
      <c r="FP184" s="42"/>
      <c r="FQ184" s="141"/>
      <c r="FR184" s="141"/>
      <c r="FS184" s="42"/>
      <c r="FT184" s="141"/>
      <c r="FU184" s="141"/>
      <c r="FV184" s="42"/>
      <c r="FW184" s="141"/>
      <c r="FX184" s="141"/>
      <c r="FY184" s="42"/>
      <c r="FZ184" s="141"/>
      <c r="GA184" s="141"/>
      <c r="GB184" s="42"/>
      <c r="GC184" s="141"/>
      <c r="GD184" s="141"/>
      <c r="GE184" s="42"/>
      <c r="GF184" s="141"/>
      <c r="GG184" s="141"/>
      <c r="GH184" s="42"/>
      <c r="GI184" s="141"/>
      <c r="GJ184" s="141"/>
      <c r="GK184" s="42"/>
      <c r="GL184" s="141"/>
      <c r="GM184" s="141"/>
      <c r="GN184" s="42"/>
    </row>
    <row r="185" spans="1:196" ht="15.75" x14ac:dyDescent="0.25">
      <c r="A185" s="112" t="s">
        <v>556</v>
      </c>
      <c r="B185" s="50">
        <f t="shared" si="1593"/>
        <v>6721.05</v>
      </c>
      <c r="C185" s="50">
        <f t="shared" si="1594"/>
        <v>6721.05</v>
      </c>
      <c r="D185" s="50">
        <f t="shared" ref="D185:D187" si="2113">C185/B185*100</f>
        <v>100</v>
      </c>
      <c r="E185" s="50"/>
      <c r="F185" s="50"/>
      <c r="G185" s="50"/>
      <c r="H185" s="144"/>
      <c r="I185" s="144"/>
      <c r="J185" s="144"/>
      <c r="K185" s="144"/>
      <c r="L185" s="144"/>
      <c r="M185" s="144"/>
      <c r="N185" s="144"/>
      <c r="O185" s="144"/>
      <c r="P185" s="42"/>
      <c r="Q185" s="141"/>
      <c r="R185" s="141"/>
      <c r="S185" s="42"/>
      <c r="T185" s="141"/>
      <c r="U185" s="141"/>
      <c r="V185" s="42"/>
      <c r="W185" s="141"/>
      <c r="X185" s="141"/>
      <c r="Y185" s="42"/>
      <c r="Z185" s="144"/>
      <c r="AA185" s="144"/>
      <c r="AB185" s="144"/>
      <c r="AC185" s="144"/>
      <c r="AD185" s="144"/>
      <c r="AE185" s="144"/>
      <c r="AF185" s="144"/>
      <c r="AG185" s="144"/>
      <c r="AH185" s="144"/>
      <c r="AI185" s="141"/>
      <c r="AJ185" s="141"/>
      <c r="AK185" s="42"/>
      <c r="AL185" s="141"/>
      <c r="AM185" s="141"/>
      <c r="AN185" s="42"/>
      <c r="AO185" s="141"/>
      <c r="AP185" s="141"/>
      <c r="AQ185" s="42"/>
      <c r="AR185" s="203"/>
      <c r="AS185" s="203"/>
      <c r="AT185" s="42"/>
      <c r="AU185" s="141"/>
      <c r="AV185" s="141"/>
      <c r="AW185" s="42"/>
      <c r="AX185" s="141"/>
      <c r="AY185" s="141"/>
      <c r="AZ185" s="42"/>
      <c r="BA185" s="141"/>
      <c r="BB185" s="141"/>
      <c r="BC185" s="42"/>
      <c r="BD185" s="141"/>
      <c r="BE185" s="141"/>
      <c r="BF185" s="42"/>
      <c r="BG185" s="141"/>
      <c r="BH185" s="141"/>
      <c r="BI185" s="42"/>
      <c r="BJ185" s="141"/>
      <c r="BK185" s="141"/>
      <c r="BL185" s="42"/>
      <c r="BM185" s="141"/>
      <c r="BN185" s="141"/>
      <c r="BO185" s="42"/>
      <c r="BP185" s="141"/>
      <c r="BQ185" s="141"/>
      <c r="BR185" s="42"/>
      <c r="BS185" s="203">
        <v>6721.05</v>
      </c>
      <c r="BT185" s="203">
        <v>6721.05</v>
      </c>
      <c r="BU185" s="42">
        <f t="shared" si="2107"/>
        <v>100</v>
      </c>
      <c r="BV185" s="141"/>
      <c r="BW185" s="141"/>
      <c r="BX185" s="42"/>
      <c r="BY185" s="141"/>
      <c r="BZ185" s="141"/>
      <c r="CA185" s="42"/>
      <c r="CB185" s="141"/>
      <c r="CC185" s="141"/>
      <c r="CD185" s="42"/>
      <c r="CE185" s="141"/>
      <c r="CF185" s="141"/>
      <c r="CG185" s="42"/>
      <c r="CH185" s="141"/>
      <c r="CI185" s="141"/>
      <c r="CJ185" s="42"/>
      <c r="CK185" s="141"/>
      <c r="CL185" s="141"/>
      <c r="CM185" s="42"/>
      <c r="CN185" s="141"/>
      <c r="CO185" s="141"/>
      <c r="CP185" s="42"/>
      <c r="CQ185" s="141"/>
      <c r="CR185" s="141"/>
      <c r="CS185" s="42"/>
      <c r="CT185" s="141"/>
      <c r="CU185" s="141"/>
      <c r="CV185" s="42"/>
      <c r="CW185" s="141"/>
      <c r="CX185" s="141"/>
      <c r="CY185" s="42"/>
      <c r="CZ185" s="141"/>
      <c r="DA185" s="141"/>
      <c r="DB185" s="42"/>
      <c r="DC185" s="141"/>
      <c r="DD185" s="141"/>
      <c r="DE185" s="42"/>
      <c r="DF185" s="141"/>
      <c r="DG185" s="141"/>
      <c r="DH185" s="42"/>
      <c r="DI185" s="141"/>
      <c r="DJ185" s="141"/>
      <c r="DK185" s="42"/>
      <c r="DL185" s="141"/>
      <c r="DM185" s="141"/>
      <c r="DN185" s="42"/>
      <c r="DO185" s="141"/>
      <c r="DP185" s="141"/>
      <c r="DQ185" s="42"/>
      <c r="DR185" s="141"/>
      <c r="DS185" s="141"/>
      <c r="DT185" s="42"/>
      <c r="DU185" s="141"/>
      <c r="DV185" s="141"/>
      <c r="DW185" s="42"/>
      <c r="DX185" s="141"/>
      <c r="DY185" s="141"/>
      <c r="DZ185" s="42"/>
      <c r="EA185" s="141"/>
      <c r="EB185" s="141"/>
      <c r="EC185" s="42"/>
      <c r="ED185" s="141"/>
      <c r="EE185" s="141"/>
      <c r="EF185" s="42"/>
      <c r="EG185" s="141"/>
      <c r="EH185" s="141"/>
      <c r="EI185" s="42"/>
      <c r="EJ185" s="141"/>
      <c r="EK185" s="141"/>
      <c r="EL185" s="42"/>
      <c r="EM185" s="141"/>
      <c r="EN185" s="141"/>
      <c r="EO185" s="42"/>
      <c r="EP185" s="141"/>
      <c r="EQ185" s="141"/>
      <c r="ER185" s="42"/>
      <c r="ES185" s="141"/>
      <c r="ET185" s="141"/>
      <c r="EU185" s="42"/>
      <c r="EV185" s="141"/>
      <c r="EW185" s="141"/>
      <c r="EX185" s="42"/>
      <c r="EY185" s="141"/>
      <c r="EZ185" s="141"/>
      <c r="FA185" s="42"/>
      <c r="FB185" s="141"/>
      <c r="FC185" s="141"/>
      <c r="FD185" s="42"/>
      <c r="FE185" s="141"/>
      <c r="FF185" s="141"/>
      <c r="FG185" s="42"/>
      <c r="FH185" s="141"/>
      <c r="FI185" s="141"/>
      <c r="FJ185" s="42"/>
      <c r="FK185" s="141"/>
      <c r="FL185" s="141"/>
      <c r="FM185" s="42"/>
      <c r="FN185" s="141"/>
      <c r="FO185" s="141"/>
      <c r="FP185" s="42"/>
      <c r="FQ185" s="141"/>
      <c r="FR185" s="141"/>
      <c r="FS185" s="42"/>
      <c r="FT185" s="141"/>
      <c r="FU185" s="141"/>
      <c r="FV185" s="42"/>
      <c r="FW185" s="141"/>
      <c r="FX185" s="141"/>
      <c r="FY185" s="42"/>
      <c r="FZ185" s="141"/>
      <c r="GA185" s="141"/>
      <c r="GB185" s="42"/>
      <c r="GC185" s="141"/>
      <c r="GD185" s="141"/>
      <c r="GE185" s="42"/>
      <c r="GF185" s="141"/>
      <c r="GG185" s="141"/>
      <c r="GH185" s="42"/>
      <c r="GI185" s="141"/>
      <c r="GJ185" s="141"/>
      <c r="GK185" s="42"/>
      <c r="GL185" s="141"/>
      <c r="GM185" s="141"/>
      <c r="GN185" s="42"/>
    </row>
    <row r="186" spans="1:196" ht="15.75" x14ac:dyDescent="0.25">
      <c r="A186" s="25" t="s">
        <v>265</v>
      </c>
      <c r="B186" s="50">
        <f t="shared" si="1593"/>
        <v>2858.05</v>
      </c>
      <c r="C186" s="50">
        <f t="shared" si="1594"/>
        <v>2858.05</v>
      </c>
      <c r="D186" s="50">
        <f t="shared" si="2113"/>
        <v>100</v>
      </c>
      <c r="E186" s="50"/>
      <c r="F186" s="50"/>
      <c r="G186" s="50"/>
      <c r="H186" s="144"/>
      <c r="I186" s="144"/>
      <c r="J186" s="144"/>
      <c r="K186" s="144"/>
      <c r="L186" s="144"/>
      <c r="M186" s="144"/>
      <c r="N186" s="144"/>
      <c r="O186" s="144"/>
      <c r="P186" s="42"/>
      <c r="Q186" s="141"/>
      <c r="R186" s="141"/>
      <c r="S186" s="42"/>
      <c r="T186" s="141"/>
      <c r="U186" s="141"/>
      <c r="V186" s="42"/>
      <c r="W186" s="141"/>
      <c r="X186" s="141"/>
      <c r="Y186" s="42"/>
      <c r="Z186" s="144"/>
      <c r="AA186" s="144"/>
      <c r="AB186" s="144"/>
      <c r="AC186" s="144"/>
      <c r="AD186" s="144"/>
      <c r="AE186" s="144"/>
      <c r="AF186" s="144"/>
      <c r="AG186" s="144"/>
      <c r="AH186" s="144"/>
      <c r="AI186" s="141"/>
      <c r="AJ186" s="141"/>
      <c r="AK186" s="42"/>
      <c r="AL186" s="141"/>
      <c r="AM186" s="141"/>
      <c r="AN186" s="42"/>
      <c r="AO186" s="141"/>
      <c r="AP186" s="141"/>
      <c r="AQ186" s="42"/>
      <c r="AR186" s="141"/>
      <c r="AS186" s="141"/>
      <c r="AT186" s="42"/>
      <c r="AU186" s="141"/>
      <c r="AV186" s="141"/>
      <c r="AW186" s="42"/>
      <c r="AX186" s="141"/>
      <c r="AY186" s="141"/>
      <c r="AZ186" s="42"/>
      <c r="BA186" s="141"/>
      <c r="BB186" s="141"/>
      <c r="BC186" s="42"/>
      <c r="BD186" s="141"/>
      <c r="BE186" s="141"/>
      <c r="BF186" s="42"/>
      <c r="BG186" s="141"/>
      <c r="BH186" s="141"/>
      <c r="BI186" s="42"/>
      <c r="BJ186" s="141"/>
      <c r="BK186" s="141"/>
      <c r="BL186" s="42"/>
      <c r="BM186" s="141"/>
      <c r="BN186" s="141"/>
      <c r="BO186" s="42"/>
      <c r="BP186" s="141"/>
      <c r="BQ186" s="141"/>
      <c r="BR186" s="42"/>
      <c r="BS186" s="203">
        <v>2858.05</v>
      </c>
      <c r="BT186" s="203">
        <v>2858.05</v>
      </c>
      <c r="BU186" s="42">
        <f t="shared" si="2107"/>
        <v>100</v>
      </c>
      <c r="BV186" s="141"/>
      <c r="BW186" s="141"/>
      <c r="BX186" s="42"/>
      <c r="BY186" s="141"/>
      <c r="BZ186" s="141"/>
      <c r="CA186" s="42"/>
      <c r="CB186" s="141"/>
      <c r="CC186" s="141"/>
      <c r="CD186" s="42"/>
      <c r="CE186" s="141"/>
      <c r="CF186" s="141"/>
      <c r="CG186" s="42"/>
      <c r="CH186" s="141"/>
      <c r="CI186" s="141"/>
      <c r="CJ186" s="42"/>
      <c r="CK186" s="141"/>
      <c r="CL186" s="141"/>
      <c r="CM186" s="42"/>
      <c r="CN186" s="141"/>
      <c r="CO186" s="141"/>
      <c r="CP186" s="42"/>
      <c r="CQ186" s="141"/>
      <c r="CR186" s="141"/>
      <c r="CS186" s="42"/>
      <c r="CT186" s="141"/>
      <c r="CU186" s="141"/>
      <c r="CV186" s="42"/>
      <c r="CW186" s="141"/>
      <c r="CX186" s="141"/>
      <c r="CY186" s="42"/>
      <c r="CZ186" s="141"/>
      <c r="DA186" s="141"/>
      <c r="DB186" s="42"/>
      <c r="DC186" s="141"/>
      <c r="DD186" s="141"/>
      <c r="DE186" s="42"/>
      <c r="DF186" s="141"/>
      <c r="DG186" s="141"/>
      <c r="DH186" s="42"/>
      <c r="DI186" s="141"/>
      <c r="DJ186" s="141"/>
      <c r="DK186" s="42"/>
      <c r="DL186" s="141"/>
      <c r="DM186" s="141"/>
      <c r="DN186" s="42"/>
      <c r="DO186" s="141"/>
      <c r="DP186" s="141"/>
      <c r="DQ186" s="42"/>
      <c r="DR186" s="141"/>
      <c r="DS186" s="141"/>
      <c r="DT186" s="42"/>
      <c r="DU186" s="141"/>
      <c r="DV186" s="141"/>
      <c r="DW186" s="42"/>
      <c r="DX186" s="141"/>
      <c r="DY186" s="141"/>
      <c r="DZ186" s="42"/>
      <c r="EA186" s="141"/>
      <c r="EB186" s="141"/>
      <c r="EC186" s="42"/>
      <c r="ED186" s="141"/>
      <c r="EE186" s="141"/>
      <c r="EF186" s="42"/>
      <c r="EG186" s="141"/>
      <c r="EH186" s="141"/>
      <c r="EI186" s="42"/>
      <c r="EJ186" s="141"/>
      <c r="EK186" s="141"/>
      <c r="EL186" s="42"/>
      <c r="EM186" s="141"/>
      <c r="EN186" s="141"/>
      <c r="EO186" s="42"/>
      <c r="EP186" s="141"/>
      <c r="EQ186" s="141"/>
      <c r="ER186" s="42"/>
      <c r="ES186" s="141"/>
      <c r="ET186" s="141"/>
      <c r="EU186" s="42"/>
      <c r="EV186" s="141"/>
      <c r="EW186" s="141"/>
      <c r="EX186" s="42"/>
      <c r="EY186" s="141"/>
      <c r="EZ186" s="141"/>
      <c r="FA186" s="42"/>
      <c r="FB186" s="141"/>
      <c r="FC186" s="141"/>
      <c r="FD186" s="42"/>
      <c r="FE186" s="141"/>
      <c r="FF186" s="141"/>
      <c r="FG186" s="42"/>
      <c r="FH186" s="141"/>
      <c r="FI186" s="141"/>
      <c r="FJ186" s="42"/>
      <c r="FK186" s="141"/>
      <c r="FL186" s="141"/>
      <c r="FM186" s="42"/>
      <c r="FN186" s="141"/>
      <c r="FO186" s="141"/>
      <c r="FP186" s="42"/>
      <c r="FQ186" s="141"/>
      <c r="FR186" s="141"/>
      <c r="FS186" s="42"/>
      <c r="FT186" s="141"/>
      <c r="FU186" s="141"/>
      <c r="FV186" s="42"/>
      <c r="FW186" s="141"/>
      <c r="FX186" s="141"/>
      <c r="FY186" s="42"/>
      <c r="FZ186" s="141"/>
      <c r="GA186" s="141"/>
      <c r="GB186" s="42"/>
      <c r="GC186" s="141"/>
      <c r="GD186" s="141"/>
      <c r="GE186" s="42"/>
      <c r="GF186" s="141"/>
      <c r="GG186" s="141"/>
      <c r="GH186" s="42"/>
      <c r="GI186" s="141"/>
      <c r="GJ186" s="141"/>
      <c r="GK186" s="42"/>
      <c r="GL186" s="141"/>
      <c r="GM186" s="141"/>
      <c r="GN186" s="42"/>
    </row>
    <row r="187" spans="1:196" ht="15.75" x14ac:dyDescent="0.25">
      <c r="A187" s="25" t="s">
        <v>266</v>
      </c>
      <c r="B187" s="50">
        <f t="shared" si="1593"/>
        <v>48878.612359999999</v>
      </c>
      <c r="C187" s="50">
        <f t="shared" si="1594"/>
        <v>15107.5</v>
      </c>
      <c r="D187" s="50">
        <f t="shared" si="2113"/>
        <v>30.908201502797329</v>
      </c>
      <c r="E187" s="50"/>
      <c r="F187" s="50"/>
      <c r="G187" s="50"/>
      <c r="H187" s="46"/>
      <c r="I187" s="46"/>
      <c r="J187" s="46"/>
      <c r="K187" s="46"/>
      <c r="L187" s="46"/>
      <c r="M187" s="46"/>
      <c r="N187" s="46"/>
      <c r="O187" s="46"/>
      <c r="P187" s="42"/>
      <c r="Q187" s="46"/>
      <c r="R187" s="46"/>
      <c r="S187" s="42"/>
      <c r="T187" s="46"/>
      <c r="U187" s="46"/>
      <c r="V187" s="42"/>
      <c r="W187" s="46"/>
      <c r="X187" s="46"/>
      <c r="Y187" s="42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>
        <v>3985.6761499999998</v>
      </c>
      <c r="AJ187" s="46">
        <v>1000</v>
      </c>
      <c r="AK187" s="42">
        <f t="shared" si="2104"/>
        <v>25.089845796929588</v>
      </c>
      <c r="AL187" s="46"/>
      <c r="AM187" s="46"/>
      <c r="AN187" s="42"/>
      <c r="AO187" s="46"/>
      <c r="AP187" s="46"/>
      <c r="AQ187" s="42"/>
      <c r="AR187" s="203">
        <v>717.5</v>
      </c>
      <c r="AS187" s="203">
        <v>607.5</v>
      </c>
      <c r="AT187" s="42">
        <f>AS187/AR187*100</f>
        <v>84.668989547038336</v>
      </c>
      <c r="AU187" s="46"/>
      <c r="AV187" s="46"/>
      <c r="AW187" s="42"/>
      <c r="AX187" s="46"/>
      <c r="AY187" s="46"/>
      <c r="AZ187" s="42"/>
      <c r="BA187" s="46"/>
      <c r="BB187" s="46"/>
      <c r="BC187" s="42"/>
      <c r="BD187" s="46"/>
      <c r="BE187" s="46"/>
      <c r="BF187" s="42"/>
      <c r="BG187" s="46"/>
      <c r="BH187" s="46"/>
      <c r="BI187" s="42"/>
      <c r="BJ187" s="46"/>
      <c r="BK187" s="46"/>
      <c r="BL187" s="42"/>
      <c r="BM187" s="46"/>
      <c r="BN187" s="46"/>
      <c r="BO187" s="42"/>
      <c r="BP187" s="46"/>
      <c r="BQ187" s="46"/>
      <c r="BR187" s="42"/>
      <c r="BS187" s="203">
        <v>12500</v>
      </c>
      <c r="BT187" s="203">
        <v>12500</v>
      </c>
      <c r="BU187" s="42">
        <f>BT187/BS187*100</f>
        <v>100</v>
      </c>
      <c r="BV187" s="46"/>
      <c r="BW187" s="46"/>
      <c r="BX187" s="42"/>
      <c r="BY187" s="46"/>
      <c r="BZ187" s="46"/>
      <c r="CA187" s="42"/>
      <c r="CB187" s="46"/>
      <c r="CC187" s="46"/>
      <c r="CD187" s="42"/>
      <c r="CE187" s="46"/>
      <c r="CF187" s="46"/>
      <c r="CG187" s="42"/>
      <c r="CH187" s="46"/>
      <c r="CI187" s="46"/>
      <c r="CJ187" s="42"/>
      <c r="CK187" s="46"/>
      <c r="CL187" s="46"/>
      <c r="CM187" s="42"/>
      <c r="CN187" s="46"/>
      <c r="CO187" s="46"/>
      <c r="CP187" s="42"/>
      <c r="CQ187" s="46"/>
      <c r="CR187" s="46"/>
      <c r="CS187" s="42"/>
      <c r="CT187" s="46"/>
      <c r="CU187" s="46"/>
      <c r="CV187" s="42"/>
      <c r="CW187" s="46"/>
      <c r="CX187" s="46"/>
      <c r="CY187" s="42"/>
      <c r="CZ187" s="46"/>
      <c r="DA187" s="46"/>
      <c r="DB187" s="42"/>
      <c r="DC187" s="46"/>
      <c r="DD187" s="46"/>
      <c r="DE187" s="42"/>
      <c r="DF187" s="46"/>
      <c r="DG187" s="46"/>
      <c r="DH187" s="42"/>
      <c r="DI187" s="46"/>
      <c r="DJ187" s="46"/>
      <c r="DK187" s="42"/>
      <c r="DL187" s="46"/>
      <c r="DM187" s="46"/>
      <c r="DN187" s="42"/>
      <c r="DO187" s="46"/>
      <c r="DP187" s="46"/>
      <c r="DQ187" s="42"/>
      <c r="DR187" s="46"/>
      <c r="DS187" s="46"/>
      <c r="DT187" s="42"/>
      <c r="DU187" s="46"/>
      <c r="DV187" s="46"/>
      <c r="DW187" s="42"/>
      <c r="DX187" s="46"/>
      <c r="DY187" s="46"/>
      <c r="DZ187" s="42"/>
      <c r="EA187" s="46"/>
      <c r="EB187" s="46"/>
      <c r="EC187" s="42"/>
      <c r="ED187" s="46"/>
      <c r="EE187" s="46"/>
      <c r="EF187" s="42"/>
      <c r="EG187" s="46">
        <v>100</v>
      </c>
      <c r="EH187" s="46">
        <v>100</v>
      </c>
      <c r="EI187" s="42">
        <f t="shared" si="2083"/>
        <v>100</v>
      </c>
      <c r="EJ187" s="46"/>
      <c r="EK187" s="46"/>
      <c r="EL187" s="42"/>
      <c r="EM187" s="46"/>
      <c r="EN187" s="46"/>
      <c r="EO187" s="42"/>
      <c r="EP187" s="46"/>
      <c r="EQ187" s="46"/>
      <c r="ER187" s="42"/>
      <c r="ES187" s="46"/>
      <c r="ET187" s="46"/>
      <c r="EU187" s="42"/>
      <c r="EV187" s="46"/>
      <c r="EW187" s="46"/>
      <c r="EX187" s="42"/>
      <c r="EY187" s="46">
        <v>950</v>
      </c>
      <c r="EZ187" s="46">
        <v>900</v>
      </c>
      <c r="FA187" s="42">
        <f t="shared" ref="FA187:FA189" si="2114">EZ187/EY187*100</f>
        <v>94.73684210526315</v>
      </c>
      <c r="FB187" s="46"/>
      <c r="FC187" s="46"/>
      <c r="FD187" s="42"/>
      <c r="FE187" s="46"/>
      <c r="FF187" s="46"/>
      <c r="FG187" s="42"/>
      <c r="FH187" s="46"/>
      <c r="FI187" s="46"/>
      <c r="FJ187" s="42"/>
      <c r="FK187" s="46"/>
      <c r="FL187" s="46"/>
      <c r="FM187" s="42"/>
      <c r="FN187" s="46">
        <v>30000</v>
      </c>
      <c r="FO187" s="46"/>
      <c r="FP187" s="42">
        <f t="shared" si="2111"/>
        <v>0</v>
      </c>
      <c r="FQ187" s="46"/>
      <c r="FR187" s="46"/>
      <c r="FS187" s="42"/>
      <c r="FT187" s="46"/>
      <c r="FU187" s="46"/>
      <c r="FV187" s="42"/>
      <c r="FW187" s="46"/>
      <c r="FX187" s="46"/>
      <c r="FY187" s="42"/>
      <c r="FZ187" s="46"/>
      <c r="GA187" s="46"/>
      <c r="GB187" s="42"/>
      <c r="GC187" s="46"/>
      <c r="GD187" s="46"/>
      <c r="GE187" s="42"/>
      <c r="GF187" s="46"/>
      <c r="GG187" s="46"/>
      <c r="GH187" s="42"/>
      <c r="GI187" s="46">
        <v>625.43620999999996</v>
      </c>
      <c r="GJ187" s="46"/>
      <c r="GK187" s="42"/>
      <c r="GL187" s="46"/>
      <c r="GM187" s="46"/>
      <c r="GN187" s="42"/>
    </row>
    <row r="188" spans="1:196" ht="32.25" customHeight="1" x14ac:dyDescent="0.25">
      <c r="A188" s="194" t="s">
        <v>98</v>
      </c>
      <c r="B188" s="202">
        <f t="shared" si="1593"/>
        <v>2773332.0789999999</v>
      </c>
      <c r="C188" s="202">
        <f t="shared" si="1594"/>
        <v>1876690.1536799998</v>
      </c>
      <c r="D188" s="200">
        <f t="shared" si="34"/>
        <v>67.669146723918161</v>
      </c>
      <c r="E188" s="200">
        <f>SUM(E189:E192)</f>
        <v>0</v>
      </c>
      <c r="F188" s="200">
        <f>SUM(F189:F192)</f>
        <v>0</v>
      </c>
      <c r="G188" s="200"/>
      <c r="H188" s="200">
        <f t="shared" ref="H188:I188" si="2115">SUM(H189:H192)</f>
        <v>70000</v>
      </c>
      <c r="I188" s="200">
        <f t="shared" si="2115"/>
        <v>49000.000270000004</v>
      </c>
      <c r="J188" s="200">
        <f t="shared" ref="J188" si="2116">I188/H188*100</f>
        <v>70.000000385714287</v>
      </c>
      <c r="K188" s="200">
        <f t="shared" ref="K188" si="2117">SUM(K189:K192)</f>
        <v>2127.8000000000002</v>
      </c>
      <c r="L188" s="200">
        <f t="shared" ref="L188" si="2118">SUM(L189:L192)</f>
        <v>1522.80224</v>
      </c>
      <c r="M188" s="200">
        <f t="shared" si="216"/>
        <v>71.566981859197284</v>
      </c>
      <c r="N188" s="200">
        <f t="shared" ref="N188:O188" si="2119">SUM(N189:N192)</f>
        <v>36039</v>
      </c>
      <c r="O188" s="200">
        <f t="shared" si="2119"/>
        <v>33980.609440000007</v>
      </c>
      <c r="P188" s="200">
        <f t="shared" si="1771"/>
        <v>94.288435972141315</v>
      </c>
      <c r="Q188" s="200">
        <f t="shared" ref="Q188:R188" si="2120">SUM(Q189:Q192)</f>
        <v>100557</v>
      </c>
      <c r="R188" s="200">
        <f t="shared" si="2120"/>
        <v>97450.244999999995</v>
      </c>
      <c r="S188" s="200">
        <f t="shared" ref="S188:S192" si="2121">R188/Q188*100</f>
        <v>96.910453772487244</v>
      </c>
      <c r="T188" s="200">
        <f t="shared" ref="T188" si="2122">SUM(T189:T192)</f>
        <v>27973</v>
      </c>
      <c r="U188" s="200">
        <f t="shared" ref="U188" si="2123">SUM(U189:U192)</f>
        <v>23414.743160000002</v>
      </c>
      <c r="V188" s="200">
        <f t="shared" ref="V188:V192" si="2124">U188/T188*100</f>
        <v>83.704798055267588</v>
      </c>
      <c r="W188" s="200">
        <f t="shared" ref="W188" si="2125">SUM(W189:W192)</f>
        <v>9687</v>
      </c>
      <c r="X188" s="200">
        <f t="shared" ref="X188" si="2126">SUM(X189:X192)</f>
        <v>9687</v>
      </c>
      <c r="Y188" s="200">
        <f t="shared" ref="Y188:Y189" si="2127">X188/W188*100</f>
        <v>100</v>
      </c>
      <c r="Z188" s="200">
        <f t="shared" ref="Z188" si="2128">SUM(Z189:Z192)</f>
        <v>29600</v>
      </c>
      <c r="AA188" s="200">
        <f t="shared" ref="AA188" si="2129">SUM(AA189:AA192)</f>
        <v>28688.749789999998</v>
      </c>
      <c r="AB188" s="200">
        <f>AA188/Z188*100</f>
        <v>96.921451993243238</v>
      </c>
      <c r="AC188" s="200">
        <f t="shared" ref="AC188:AD188" si="2130">SUM(AC189:AC192)</f>
        <v>284853.39600000001</v>
      </c>
      <c r="AD188" s="200">
        <f t="shared" si="2130"/>
        <v>213640.04699999999</v>
      </c>
      <c r="AE188" s="200">
        <f>AD188/AC188*100</f>
        <v>75</v>
      </c>
      <c r="AF188" s="200">
        <f t="shared" ref="AF188:AG188" si="2131">SUM(AF189:AF192)</f>
        <v>5000</v>
      </c>
      <c r="AG188" s="200">
        <f t="shared" si="2131"/>
        <v>5000</v>
      </c>
      <c r="AH188" s="200">
        <f>AG188/AF188*100</f>
        <v>100</v>
      </c>
      <c r="AI188" s="200">
        <f t="shared" ref="AI188:AJ188" si="2132">SUM(AI189:AI192)</f>
        <v>187795.09986000002</v>
      </c>
      <c r="AJ188" s="200">
        <f t="shared" si="2132"/>
        <v>132991.00883000001</v>
      </c>
      <c r="AK188" s="200">
        <f t="shared" ref="AK188:AK191" si="2133">AJ188/AI188*100</f>
        <v>70.817081451616104</v>
      </c>
      <c r="AL188" s="200">
        <f t="shared" ref="AL188:AM188" si="2134">SUM(AL189:AL192)</f>
        <v>310000</v>
      </c>
      <c r="AM188" s="200">
        <f t="shared" si="2134"/>
        <v>310000</v>
      </c>
      <c r="AN188" s="200">
        <f>AM188/AL188*100</f>
        <v>100</v>
      </c>
      <c r="AO188" s="200">
        <f t="shared" ref="AO188:AP188" si="2135">SUM(AO189:AO192)</f>
        <v>86000</v>
      </c>
      <c r="AP188" s="200">
        <f t="shared" si="2135"/>
        <v>24977.538670000002</v>
      </c>
      <c r="AQ188" s="200">
        <f>AP188/AO188*100</f>
        <v>29.043649616279072</v>
      </c>
      <c r="AR188" s="200">
        <f>SUM(AR189:AR192)</f>
        <v>0</v>
      </c>
      <c r="AS188" s="200">
        <f t="shared" ref="AS188" si="2136">SUM(AS189:AS192)</f>
        <v>0</v>
      </c>
      <c r="AT188" s="200"/>
      <c r="AU188" s="200">
        <f t="shared" ref="AU188:AV188" si="2137">SUM(AU189:AU192)</f>
        <v>52032</v>
      </c>
      <c r="AV188" s="200">
        <f t="shared" si="2137"/>
        <v>42000</v>
      </c>
      <c r="AW188" s="200">
        <f>AV188/AU188*100</f>
        <v>80.719557195571952</v>
      </c>
      <c r="AX188" s="200">
        <f t="shared" ref="AX188" si="2138">SUM(AX189:AX192)</f>
        <v>300</v>
      </c>
      <c r="AY188" s="200">
        <f>SUM(AY189:AY192)</f>
        <v>300</v>
      </c>
      <c r="AZ188" s="200">
        <f>AY188/AX188*100</f>
        <v>100</v>
      </c>
      <c r="BA188" s="200">
        <f t="shared" ref="BA188:BB188" si="2139">SUM(BA189:BA192)</f>
        <v>679463.3</v>
      </c>
      <c r="BB188" s="200">
        <f t="shared" si="2139"/>
        <v>424472.84959</v>
      </c>
      <c r="BC188" s="200">
        <f t="shared" ref="BC188:BC189" si="2140">BB188/BA188*100</f>
        <v>62.471784655624518</v>
      </c>
      <c r="BD188" s="200">
        <f t="shared" ref="BD188:BE188" si="2141">SUM(BD189:BD192)</f>
        <v>52117</v>
      </c>
      <c r="BE188" s="200">
        <f t="shared" si="2141"/>
        <v>46694.177130000004</v>
      </c>
      <c r="BF188" s="200">
        <f t="shared" ref="BF188:BF189" si="2142">BE188/BD188*100</f>
        <v>89.594905942398839</v>
      </c>
      <c r="BG188" s="200">
        <f t="shared" ref="BG188:BH188" si="2143">SUM(BG189:BG192)</f>
        <v>80000</v>
      </c>
      <c r="BH188" s="200">
        <f t="shared" si="2143"/>
        <v>71633.518519999998</v>
      </c>
      <c r="BI188" s="200">
        <f t="shared" ref="BI188:BI189" si="2144">BH188/BG188*100</f>
        <v>89.541898149999994</v>
      </c>
      <c r="BJ188" s="200">
        <f t="shared" ref="BJ188:BK188" si="2145">SUM(BJ189:BJ192)</f>
        <v>72023.134559999991</v>
      </c>
      <c r="BK188" s="200">
        <f t="shared" si="2145"/>
        <v>54696.130120000002</v>
      </c>
      <c r="BL188" s="200">
        <f t="shared" ref="BL188:BL192" si="2146">BK188/BJ188*100</f>
        <v>75.942446068401168</v>
      </c>
      <c r="BM188" s="200">
        <f t="shared" ref="BM188:BN188" si="2147">SUM(BM189:BM192)</f>
        <v>0</v>
      </c>
      <c r="BN188" s="200">
        <f t="shared" si="2147"/>
        <v>0</v>
      </c>
      <c r="BO188" s="200"/>
      <c r="BP188" s="200">
        <f t="shared" ref="BP188:BQ188" si="2148">SUM(BP189:BP192)</f>
        <v>0</v>
      </c>
      <c r="BQ188" s="200">
        <f t="shared" si="2148"/>
        <v>0</v>
      </c>
      <c r="BR188" s="200"/>
      <c r="BS188" s="200">
        <f t="shared" ref="BS188:BT188" si="2149">SUM(BS189:BS192)</f>
        <v>27593.4</v>
      </c>
      <c r="BT188" s="200">
        <f t="shared" si="2149"/>
        <v>0</v>
      </c>
      <c r="BU188" s="200">
        <f t="shared" ref="BU188" si="2150">BT188/BS188*100</f>
        <v>0</v>
      </c>
      <c r="BV188" s="200">
        <f t="shared" ref="BV188:BW188" si="2151">SUM(BV189:BV192)</f>
        <v>0</v>
      </c>
      <c r="BW188" s="200">
        <f t="shared" si="2151"/>
        <v>0</v>
      </c>
      <c r="BX188" s="200"/>
      <c r="BY188" s="200">
        <f t="shared" ref="BY188:BZ188" si="2152">SUM(BY189:BY192)</f>
        <v>0</v>
      </c>
      <c r="BZ188" s="200">
        <f t="shared" si="2152"/>
        <v>0</v>
      </c>
      <c r="CA188" s="200"/>
      <c r="CB188" s="200">
        <f t="shared" ref="CB188:CC188" si="2153">SUM(CB189:CB192)</f>
        <v>370</v>
      </c>
      <c r="CC188" s="200">
        <f t="shared" si="2153"/>
        <v>359.99088</v>
      </c>
      <c r="CD188" s="200">
        <f t="shared" ref="CD188:CD192" si="2154">CC188/CB188*100</f>
        <v>97.294832432432429</v>
      </c>
      <c r="CE188" s="200">
        <f t="shared" ref="CE188:CF188" si="2155">SUM(CE189:CE192)</f>
        <v>183156.42712000001</v>
      </c>
      <c r="CF188" s="200">
        <f t="shared" si="2155"/>
        <v>161235.86366999999</v>
      </c>
      <c r="CG188" s="200">
        <f t="shared" ref="CG188:CG189" si="2156">CF188/CE188*100</f>
        <v>88.03178037774336</v>
      </c>
      <c r="CH188" s="200">
        <f t="shared" ref="CH188:CI188" si="2157">SUM(CH189:CH192)</f>
        <v>0</v>
      </c>
      <c r="CI188" s="200">
        <f t="shared" si="2157"/>
        <v>0</v>
      </c>
      <c r="CJ188" s="200"/>
      <c r="CK188" s="200">
        <f t="shared" ref="CK188:CL188" si="2158">SUM(CK189:CK192)</f>
        <v>0</v>
      </c>
      <c r="CL188" s="200">
        <f t="shared" si="2158"/>
        <v>0</v>
      </c>
      <c r="CM188" s="200"/>
      <c r="CN188" s="200">
        <f t="shared" ref="CN188:CO188" si="2159">SUM(CN189:CN192)</f>
        <v>0</v>
      </c>
      <c r="CO188" s="200">
        <f t="shared" si="2159"/>
        <v>0</v>
      </c>
      <c r="CP188" s="200"/>
      <c r="CQ188" s="200">
        <f t="shared" ref="CQ188:CR188" si="2160">SUM(CQ189:CQ192)</f>
        <v>50000</v>
      </c>
      <c r="CR188" s="200">
        <f t="shared" si="2160"/>
        <v>40400</v>
      </c>
      <c r="CS188" s="200">
        <f t="shared" ref="CS188:CS189" si="2161">CR188/CQ188*100</f>
        <v>80.800000000000011</v>
      </c>
      <c r="CT188" s="200">
        <f t="shared" ref="CT188:CU188" si="2162">SUM(CT189:CT192)</f>
        <v>0</v>
      </c>
      <c r="CU188" s="200">
        <f t="shared" si="2162"/>
        <v>0</v>
      </c>
      <c r="CV188" s="200"/>
      <c r="CW188" s="200">
        <f t="shared" ref="CW188" si="2163">SUM(CW189:CW192)</f>
        <v>0</v>
      </c>
      <c r="CX188" s="200">
        <f>SUM(CX189:CX192)</f>
        <v>0</v>
      </c>
      <c r="CY188" s="200"/>
      <c r="CZ188" s="200">
        <f t="shared" ref="CZ188:DA188" si="2164">SUM(CZ189:CZ192)</f>
        <v>4600</v>
      </c>
      <c r="DA188" s="200">
        <f t="shared" si="2164"/>
        <v>4600</v>
      </c>
      <c r="DB188" s="200">
        <f t="shared" ref="DB188:DB189" si="2165">DA188/CZ188*100</f>
        <v>100</v>
      </c>
      <c r="DC188" s="200">
        <f t="shared" ref="DC188:DD188" si="2166">SUM(DC189:DC192)</f>
        <v>0</v>
      </c>
      <c r="DD188" s="200">
        <f t="shared" si="2166"/>
        <v>0</v>
      </c>
      <c r="DE188" s="200"/>
      <c r="DF188" s="200">
        <f t="shared" ref="DF188:DG188" si="2167">SUM(DF189:DF192)</f>
        <v>10000</v>
      </c>
      <c r="DG188" s="200">
        <f t="shared" si="2167"/>
        <v>10000</v>
      </c>
      <c r="DH188" s="200">
        <f t="shared" ref="DH188:DH189" si="2168">DG188/DF188*100</f>
        <v>100</v>
      </c>
      <c r="DI188" s="200">
        <f t="shared" ref="DI188:DJ188" si="2169">SUM(DI189:DI192)</f>
        <v>0</v>
      </c>
      <c r="DJ188" s="200">
        <f t="shared" si="2169"/>
        <v>0</v>
      </c>
      <c r="DK188" s="200"/>
      <c r="DL188" s="200">
        <f t="shared" ref="DL188:DM188" si="2170">SUM(DL189:DL192)</f>
        <v>0</v>
      </c>
      <c r="DM188" s="200">
        <f t="shared" si="2170"/>
        <v>0</v>
      </c>
      <c r="DN188" s="200"/>
      <c r="DO188" s="200">
        <f t="shared" ref="DO188:DP188" si="2171">SUM(DO189:DO192)</f>
        <v>0</v>
      </c>
      <c r="DP188" s="200">
        <f t="shared" si="2171"/>
        <v>0</v>
      </c>
      <c r="DQ188" s="200"/>
      <c r="DR188" s="200">
        <f t="shared" ref="DR188:DS188" si="2172">SUM(DR189:DR192)</f>
        <v>0</v>
      </c>
      <c r="DS188" s="200">
        <f t="shared" si="2172"/>
        <v>0</v>
      </c>
      <c r="DT188" s="200"/>
      <c r="DU188" s="200">
        <f t="shared" ref="DU188:DV188" si="2173">SUM(DU189:DU192)</f>
        <v>0</v>
      </c>
      <c r="DV188" s="200">
        <f t="shared" si="2173"/>
        <v>0</v>
      </c>
      <c r="DW188" s="200"/>
      <c r="DX188" s="200">
        <f t="shared" ref="DX188:DY188" si="2174">SUM(DX189:DX192)</f>
        <v>16823.608</v>
      </c>
      <c r="DY188" s="200">
        <f t="shared" si="2174"/>
        <v>0</v>
      </c>
      <c r="DZ188" s="200"/>
      <c r="EA188" s="200">
        <f t="shared" ref="EA188:EB188" si="2175">SUM(EA189:EA192)</f>
        <v>940.80201</v>
      </c>
      <c r="EB188" s="200">
        <f t="shared" si="2175"/>
        <v>698.85864000000004</v>
      </c>
      <c r="EC188" s="200">
        <f t="shared" ref="EC188:EC190" si="2176">EB188/EA188*100</f>
        <v>74.283285172828244</v>
      </c>
      <c r="ED188" s="200">
        <f t="shared" ref="ED188:EE188" si="2177">SUM(ED189:ED192)</f>
        <v>0</v>
      </c>
      <c r="EE188" s="200">
        <f t="shared" si="2177"/>
        <v>0</v>
      </c>
      <c r="EF188" s="200"/>
      <c r="EG188" s="200">
        <f t="shared" ref="EG188:EH188" si="2178">SUM(EG189:EG192)</f>
        <v>630</v>
      </c>
      <c r="EH188" s="200">
        <f t="shared" si="2178"/>
        <v>630</v>
      </c>
      <c r="EI188" s="200">
        <f t="shared" ref="EI188:EI189" si="2179">EH188/EG188*100</f>
        <v>100</v>
      </c>
      <c r="EJ188" s="200">
        <f t="shared" ref="EJ188:EK188" si="2180">SUM(EJ189:EJ192)</f>
        <v>8308</v>
      </c>
      <c r="EK188" s="200">
        <f t="shared" si="2180"/>
        <v>8308</v>
      </c>
      <c r="EL188" s="200">
        <f t="shared" ref="EL188:EL192" si="2181">EK188/EJ188*100</f>
        <v>100</v>
      </c>
      <c r="EM188" s="200">
        <f t="shared" ref="EM188:EN188" si="2182">SUM(EM189:EM192)</f>
        <v>0</v>
      </c>
      <c r="EN188" s="200">
        <f t="shared" si="2182"/>
        <v>0</v>
      </c>
      <c r="EO188" s="200"/>
      <c r="EP188" s="200">
        <f t="shared" ref="EP188:EQ188" si="2183">SUM(EP189:EP192)</f>
        <v>0</v>
      </c>
      <c r="EQ188" s="200">
        <f t="shared" si="2183"/>
        <v>0</v>
      </c>
      <c r="ER188" s="200"/>
      <c r="ES188" s="200">
        <f t="shared" ref="ES188:ET188" si="2184">SUM(ES189:ES192)</f>
        <v>0</v>
      </c>
      <c r="ET188" s="200">
        <f t="shared" si="2184"/>
        <v>0</v>
      </c>
      <c r="EU188" s="200"/>
      <c r="EV188" s="200">
        <f t="shared" ref="EV188:EW188" si="2185">SUM(EV189:EV192)</f>
        <v>27000</v>
      </c>
      <c r="EW188" s="200">
        <f t="shared" si="2185"/>
        <v>27000</v>
      </c>
      <c r="EX188" s="200">
        <f t="shared" ref="EX188" si="2186">EW188/EV188*100</f>
        <v>100</v>
      </c>
      <c r="EY188" s="200">
        <f t="shared" ref="EY188:EZ188" si="2187">SUM(EY189:EY192)</f>
        <v>550</v>
      </c>
      <c r="EZ188" s="200">
        <f t="shared" si="2187"/>
        <v>450</v>
      </c>
      <c r="FA188" s="200">
        <f t="shared" si="2114"/>
        <v>81.818181818181827</v>
      </c>
      <c r="FB188" s="200">
        <f t="shared" ref="FB188:FC188" si="2188">SUM(FB189:FB192)</f>
        <v>125</v>
      </c>
      <c r="FC188" s="200">
        <f t="shared" si="2188"/>
        <v>0</v>
      </c>
      <c r="FD188" s="200"/>
      <c r="FE188" s="200">
        <f t="shared" ref="FE188:FF188" si="2189">SUM(FE189:FE192)</f>
        <v>0</v>
      </c>
      <c r="FF188" s="200">
        <f t="shared" si="2189"/>
        <v>0</v>
      </c>
      <c r="FG188" s="200"/>
      <c r="FH188" s="200">
        <f t="shared" ref="FH188:FI188" si="2190">SUM(FH189:FH192)</f>
        <v>0</v>
      </c>
      <c r="FI188" s="200">
        <f t="shared" si="2190"/>
        <v>0</v>
      </c>
      <c r="FJ188" s="200"/>
      <c r="FK188" s="200">
        <f t="shared" ref="FK188:FL188" si="2191">SUM(FK189:FK192)</f>
        <v>76000</v>
      </c>
      <c r="FL188" s="200">
        <f t="shared" si="2191"/>
        <v>0</v>
      </c>
      <c r="FM188" s="200">
        <f t="shared" ref="FM187:FM189" si="2192">FL188/FK188*100</f>
        <v>0</v>
      </c>
      <c r="FN188" s="200">
        <f t="shared" ref="FN188:FO188" si="2193">SUM(FN189:FN192)</f>
        <v>31664</v>
      </c>
      <c r="FO188" s="200">
        <f t="shared" si="2193"/>
        <v>3330.70928</v>
      </c>
      <c r="FP188" s="200">
        <f t="shared" ref="FP188:FP192" si="2194">FO188/FN188*100</f>
        <v>10.518915108640728</v>
      </c>
      <c r="FQ188" s="200">
        <f t="shared" ref="FQ188:FR188" si="2195">SUM(FQ189:FQ192)</f>
        <v>0</v>
      </c>
      <c r="FR188" s="200">
        <f t="shared" si="2195"/>
        <v>0</v>
      </c>
      <c r="FS188" s="200"/>
      <c r="FT188" s="200">
        <f t="shared" ref="FT188:FU188" si="2196">SUM(FT189:FT192)</f>
        <v>200000</v>
      </c>
      <c r="FU188" s="200">
        <f t="shared" si="2196"/>
        <v>0</v>
      </c>
      <c r="FV188" s="200"/>
      <c r="FW188" s="200">
        <f t="shared" ref="FW188:FX188" si="2197">SUM(FW189:FW192)</f>
        <v>475.79999999999995</v>
      </c>
      <c r="FX188" s="200">
        <f t="shared" si="2197"/>
        <v>0</v>
      </c>
      <c r="FY188" s="200"/>
      <c r="FZ188" s="200">
        <f t="shared" ref="FZ188:GA188" si="2198">SUM(FZ189:FZ192)</f>
        <v>0</v>
      </c>
      <c r="GA188" s="200">
        <f t="shared" si="2198"/>
        <v>0</v>
      </c>
      <c r="GB188" s="200"/>
      <c r="GC188" s="200">
        <f t="shared" ref="GC188:GD188" si="2199">SUM(GC189:GC192)</f>
        <v>0</v>
      </c>
      <c r="GD188" s="200">
        <f t="shared" si="2199"/>
        <v>0</v>
      </c>
      <c r="GE188" s="200"/>
      <c r="GF188" s="200">
        <f t="shared" ref="GF188:GG188" si="2200">SUM(GF189:GF192)</f>
        <v>0</v>
      </c>
      <c r="GG188" s="200">
        <f t="shared" si="2200"/>
        <v>0</v>
      </c>
      <c r="GH188" s="200"/>
      <c r="GI188" s="200">
        <f t="shared" ref="GI188:GJ188" si="2201">SUM(GI189:GI192)</f>
        <v>0</v>
      </c>
      <c r="GJ188" s="200">
        <f t="shared" si="2201"/>
        <v>0</v>
      </c>
      <c r="GK188" s="200"/>
      <c r="GL188" s="200">
        <f t="shared" ref="GL188:GM188" si="2202">SUM(GL189:GL192)</f>
        <v>49527.311450000001</v>
      </c>
      <c r="GM188" s="200">
        <f t="shared" si="2202"/>
        <v>49527.311450000001</v>
      </c>
      <c r="GN188" s="200">
        <f>GM188/GL188*100</f>
        <v>100</v>
      </c>
    </row>
    <row r="189" spans="1:196" ht="15.75" x14ac:dyDescent="0.25">
      <c r="A189" s="31" t="s">
        <v>99</v>
      </c>
      <c r="B189" s="50">
        <f t="shared" si="1593"/>
        <v>2475397.1411299999</v>
      </c>
      <c r="C189" s="50">
        <f t="shared" si="1594"/>
        <v>1668706.2946499998</v>
      </c>
      <c r="D189" s="46">
        <f t="shared" si="34"/>
        <v>67.411659604981537</v>
      </c>
      <c r="E189" s="46"/>
      <c r="F189" s="46"/>
      <c r="G189" s="46"/>
      <c r="H189" s="46"/>
      <c r="I189" s="46"/>
      <c r="J189" s="46"/>
      <c r="K189" s="46"/>
      <c r="L189" s="46"/>
      <c r="M189" s="42"/>
      <c r="N189" s="46">
        <v>35095</v>
      </c>
      <c r="O189" s="46">
        <v>33215.869440000002</v>
      </c>
      <c r="P189" s="42">
        <f t="shared" si="1771"/>
        <v>94.645588944294062</v>
      </c>
      <c r="Q189" s="204">
        <v>98416</v>
      </c>
      <c r="R189" s="204">
        <v>95532.15</v>
      </c>
      <c r="S189" s="42">
        <f t="shared" si="2121"/>
        <v>97.069734596000643</v>
      </c>
      <c r="T189" s="203">
        <v>26483</v>
      </c>
      <c r="U189" s="203">
        <v>22296.365000000002</v>
      </c>
      <c r="V189" s="42">
        <f t="shared" si="2124"/>
        <v>84.191235887172908</v>
      </c>
      <c r="W189" s="203">
        <v>9687</v>
      </c>
      <c r="X189" s="203">
        <v>9687</v>
      </c>
      <c r="Y189" s="42">
        <f t="shared" si="2127"/>
        <v>100</v>
      </c>
      <c r="Z189" s="46">
        <v>29600</v>
      </c>
      <c r="AA189" s="46">
        <v>28688.749789999998</v>
      </c>
      <c r="AB189" s="42">
        <f>AA189/Z189*100</f>
        <v>96.921451993243238</v>
      </c>
      <c r="AC189" s="46">
        <v>284853.39600000001</v>
      </c>
      <c r="AD189" s="46">
        <v>213640.04699999999</v>
      </c>
      <c r="AE189" s="42">
        <f>AD189/AC189*100</f>
        <v>75</v>
      </c>
      <c r="AF189" s="46">
        <v>5000</v>
      </c>
      <c r="AG189" s="46">
        <v>5000</v>
      </c>
      <c r="AH189" s="42">
        <f>AG189/AF189*100</f>
        <v>100</v>
      </c>
      <c r="AI189" s="203">
        <v>9100</v>
      </c>
      <c r="AJ189" s="203">
        <v>9100</v>
      </c>
      <c r="AK189" s="42">
        <f t="shared" si="2133"/>
        <v>100</v>
      </c>
      <c r="AL189" s="203">
        <v>310000</v>
      </c>
      <c r="AM189" s="203">
        <v>310000</v>
      </c>
      <c r="AN189" s="42">
        <f>AM189/AL189*100</f>
        <v>100</v>
      </c>
      <c r="AO189" s="203">
        <v>86000</v>
      </c>
      <c r="AP189" s="203">
        <v>24977.538670000002</v>
      </c>
      <c r="AQ189" s="42">
        <f>AP189/AO189*100</f>
        <v>29.043649616279072</v>
      </c>
      <c r="AR189" s="20"/>
      <c r="AS189" s="203"/>
      <c r="AT189" s="42"/>
      <c r="AU189" s="203">
        <v>52032</v>
      </c>
      <c r="AV189" s="203">
        <v>42000</v>
      </c>
      <c r="AW189" s="42">
        <f>AV189/AU189*100</f>
        <v>80.719557195571952</v>
      </c>
      <c r="AX189" s="203"/>
      <c r="AY189" s="203"/>
      <c r="AZ189" s="42"/>
      <c r="BA189" s="203">
        <v>679463.3</v>
      </c>
      <c r="BB189" s="203">
        <v>424472.84959</v>
      </c>
      <c r="BC189" s="42">
        <f t="shared" si="2140"/>
        <v>62.471784655624518</v>
      </c>
      <c r="BD189" s="203">
        <v>52117</v>
      </c>
      <c r="BE189" s="203">
        <v>46694.177130000004</v>
      </c>
      <c r="BF189" s="42">
        <f t="shared" si="2142"/>
        <v>89.594905942398839</v>
      </c>
      <c r="BG189" s="203">
        <v>80000</v>
      </c>
      <c r="BH189" s="203">
        <v>71633.518519999998</v>
      </c>
      <c r="BI189" s="42">
        <f t="shared" si="2144"/>
        <v>89.541898149999994</v>
      </c>
      <c r="BJ189" s="203">
        <v>71129.03456</v>
      </c>
      <c r="BK189" s="203">
        <v>54025.210399999996</v>
      </c>
      <c r="BL189" s="42">
        <f t="shared" si="2146"/>
        <v>75.953808081603739</v>
      </c>
      <c r="BM189" s="203"/>
      <c r="BN189" s="203"/>
      <c r="BO189" s="42"/>
      <c r="BP189" s="203"/>
      <c r="BQ189" s="203"/>
      <c r="BR189" s="42"/>
      <c r="BS189" s="203">
        <v>27593.4</v>
      </c>
      <c r="BT189" s="203"/>
      <c r="BU189" s="42">
        <f t="shared" ref="BU189" si="2203">BT189/BS189*100</f>
        <v>0</v>
      </c>
      <c r="BV189" s="203"/>
      <c r="BW189" s="203"/>
      <c r="BX189" s="42"/>
      <c r="BY189" s="203"/>
      <c r="BZ189" s="203"/>
      <c r="CA189" s="42"/>
      <c r="CB189" s="203"/>
      <c r="CC189" s="203"/>
      <c r="CD189" s="42"/>
      <c r="CE189" s="203">
        <v>183156.42712000001</v>
      </c>
      <c r="CF189" s="203">
        <v>161235.86366999999</v>
      </c>
      <c r="CG189" s="42">
        <f t="shared" si="2156"/>
        <v>88.03178037774336</v>
      </c>
      <c r="CH189" s="203"/>
      <c r="CI189" s="203"/>
      <c r="CJ189" s="42"/>
      <c r="CK189" s="203"/>
      <c r="CL189" s="203"/>
      <c r="CM189" s="42"/>
      <c r="CN189" s="203"/>
      <c r="CO189" s="203"/>
      <c r="CP189" s="42"/>
      <c r="CQ189" s="203">
        <v>50000</v>
      </c>
      <c r="CR189" s="203">
        <v>40400</v>
      </c>
      <c r="CS189" s="42">
        <f t="shared" si="2161"/>
        <v>80.800000000000011</v>
      </c>
      <c r="CT189" s="203"/>
      <c r="CU189" s="203"/>
      <c r="CV189" s="42"/>
      <c r="CW189" s="203"/>
      <c r="CX189" s="203"/>
      <c r="CY189" s="42"/>
      <c r="CZ189" s="203">
        <v>4600</v>
      </c>
      <c r="DA189" s="203">
        <v>4600</v>
      </c>
      <c r="DB189" s="42">
        <f t="shared" si="2165"/>
        <v>100</v>
      </c>
      <c r="DC189" s="203"/>
      <c r="DD189" s="203"/>
      <c r="DE189" s="42"/>
      <c r="DF189" s="203">
        <v>10000</v>
      </c>
      <c r="DG189" s="203">
        <v>10000</v>
      </c>
      <c r="DH189" s="42">
        <f t="shared" si="2168"/>
        <v>100</v>
      </c>
      <c r="DI189" s="203"/>
      <c r="DJ189" s="203"/>
      <c r="DK189" s="42"/>
      <c r="DL189" s="203"/>
      <c r="DM189" s="203"/>
      <c r="DN189" s="42"/>
      <c r="DO189" s="203"/>
      <c r="DP189" s="203"/>
      <c r="DQ189" s="42"/>
      <c r="DR189" s="203"/>
      <c r="DS189" s="203"/>
      <c r="DT189" s="42"/>
      <c r="DU189" s="203"/>
      <c r="DV189" s="203"/>
      <c r="DW189" s="42"/>
      <c r="DX189" s="203">
        <v>16441.272000000001</v>
      </c>
      <c r="DY189" s="203"/>
      <c r="DZ189" s="42"/>
      <c r="EA189" s="203"/>
      <c r="EB189" s="203"/>
      <c r="EC189" s="42"/>
      <c r="ED189" s="203"/>
      <c r="EE189" s="203"/>
      <c r="EF189" s="42"/>
      <c r="EG189" s="203">
        <v>630</v>
      </c>
      <c r="EH189" s="203">
        <v>630</v>
      </c>
      <c r="EI189" s="42">
        <f t="shared" si="2179"/>
        <v>100</v>
      </c>
      <c r="EJ189" s="203">
        <v>7923</v>
      </c>
      <c r="EK189" s="203">
        <v>7923</v>
      </c>
      <c r="EL189" s="42">
        <f t="shared" si="2181"/>
        <v>100</v>
      </c>
      <c r="EM189" s="203"/>
      <c r="EN189" s="203"/>
      <c r="EO189" s="42"/>
      <c r="EP189" s="203"/>
      <c r="EQ189" s="203"/>
      <c r="ER189" s="42"/>
      <c r="ES189" s="203"/>
      <c r="ET189" s="203"/>
      <c r="EU189" s="42"/>
      <c r="EV189" s="203"/>
      <c r="EW189" s="203"/>
      <c r="EX189" s="42"/>
      <c r="EY189" s="203">
        <v>550</v>
      </c>
      <c r="EZ189" s="203">
        <v>450</v>
      </c>
      <c r="FA189" s="42">
        <f t="shared" si="2114"/>
        <v>81.818181818181827</v>
      </c>
      <c r="FB189" s="203"/>
      <c r="FC189" s="203"/>
      <c r="FD189" s="42"/>
      <c r="FE189" s="203"/>
      <c r="FF189" s="203"/>
      <c r="FG189" s="42"/>
      <c r="FH189" s="203"/>
      <c r="FI189" s="203"/>
      <c r="FJ189" s="42"/>
      <c r="FK189" s="203">
        <v>76000</v>
      </c>
      <c r="FL189" s="203"/>
      <c r="FM189" s="42">
        <f t="shared" si="2192"/>
        <v>0</v>
      </c>
      <c r="FN189" s="203">
        <v>20000</v>
      </c>
      <c r="FO189" s="203">
        <v>2976.64399</v>
      </c>
      <c r="FP189" s="42">
        <f t="shared" si="2194"/>
        <v>14.883219950000001</v>
      </c>
      <c r="FQ189" s="203"/>
      <c r="FR189" s="203"/>
      <c r="FS189" s="42"/>
      <c r="FT189" s="203">
        <v>200000</v>
      </c>
      <c r="FU189" s="203"/>
      <c r="FV189" s="42"/>
      <c r="FW189" s="203"/>
      <c r="FX189" s="203"/>
      <c r="FY189" s="42"/>
      <c r="FZ189" s="203"/>
      <c r="GA189" s="203"/>
      <c r="GB189" s="42"/>
      <c r="GC189" s="203"/>
      <c r="GD189" s="203"/>
      <c r="GE189" s="42"/>
      <c r="GF189" s="203"/>
      <c r="GG189" s="203"/>
      <c r="GH189" s="42"/>
      <c r="GI189" s="203"/>
      <c r="GJ189" s="203"/>
      <c r="GK189" s="42"/>
      <c r="GL189" s="203">
        <v>49527.311450000001</v>
      </c>
      <c r="GM189" s="203">
        <v>49527.311450000001</v>
      </c>
      <c r="GN189" s="42">
        <f>GM189/GL189*100</f>
        <v>100</v>
      </c>
    </row>
    <row r="190" spans="1:196" ht="15.75" x14ac:dyDescent="0.25">
      <c r="A190" s="31" t="s">
        <v>100</v>
      </c>
      <c r="B190" s="50">
        <f t="shared" si="1593"/>
        <v>31495.387999999999</v>
      </c>
      <c r="C190" s="50">
        <f t="shared" si="1594"/>
        <v>28133.962599999999</v>
      </c>
      <c r="D190" s="46">
        <f t="shared" si="34"/>
        <v>89.327245627201037</v>
      </c>
      <c r="E190" s="46"/>
      <c r="F190" s="46"/>
      <c r="G190" s="46"/>
      <c r="H190" s="46"/>
      <c r="I190" s="46"/>
      <c r="J190" s="46"/>
      <c r="K190" s="46">
        <v>500</v>
      </c>
      <c r="L190" s="46">
        <v>464.31617</v>
      </c>
      <c r="M190" s="42">
        <f t="shared" si="216"/>
        <v>92.863233999999991</v>
      </c>
      <c r="N190" s="46">
        <v>84</v>
      </c>
      <c r="O190" s="46">
        <v>76.44</v>
      </c>
      <c r="P190" s="42">
        <f t="shared" si="1771"/>
        <v>90.999999999999986</v>
      </c>
      <c r="Q190" s="204">
        <v>249</v>
      </c>
      <c r="R190" s="204">
        <v>226.59</v>
      </c>
      <c r="S190" s="42">
        <f t="shared" si="2121"/>
        <v>91</v>
      </c>
      <c r="T190" s="203">
        <v>145</v>
      </c>
      <c r="U190" s="203">
        <v>90.496740000000003</v>
      </c>
      <c r="V190" s="42">
        <f t="shared" si="2124"/>
        <v>62.411544827586205</v>
      </c>
      <c r="W190" s="46"/>
      <c r="X190" s="46"/>
      <c r="Y190" s="42"/>
      <c r="Z190" s="46"/>
      <c r="AA190" s="46"/>
      <c r="AB190" s="46"/>
      <c r="AC190" s="46"/>
      <c r="AD190" s="46"/>
      <c r="AE190" s="46"/>
      <c r="AF190" s="46"/>
      <c r="AG190" s="46"/>
      <c r="AH190" s="42"/>
      <c r="AI190" s="203"/>
      <c r="AJ190" s="203"/>
      <c r="AK190" s="42"/>
      <c r="AL190" s="203"/>
      <c r="AM190" s="203"/>
      <c r="AN190" s="42"/>
      <c r="AO190" s="203"/>
      <c r="AP190" s="203"/>
      <c r="AQ190" s="42"/>
      <c r="AR190" s="203"/>
      <c r="AS190" s="203"/>
      <c r="AT190" s="42"/>
      <c r="AU190" s="203"/>
      <c r="AV190" s="203"/>
      <c r="AW190" s="42"/>
      <c r="AX190" s="203">
        <v>100</v>
      </c>
      <c r="AY190" s="203">
        <f>([1]Новый_11!AO347-[1]Новый_11!AP347)/1000</f>
        <v>100</v>
      </c>
      <c r="AZ190" s="42">
        <f>AY190/AX190*100</f>
        <v>100</v>
      </c>
      <c r="BA190" s="203"/>
      <c r="BB190" s="203"/>
      <c r="BC190" s="42"/>
      <c r="BD190" s="203"/>
      <c r="BE190" s="203"/>
      <c r="BF190" s="42"/>
      <c r="BG190" s="203"/>
      <c r="BH190" s="203"/>
      <c r="BI190" s="42"/>
      <c r="BJ190" s="203">
        <v>127.7</v>
      </c>
      <c r="BK190" s="203">
        <v>96.119690000000006</v>
      </c>
      <c r="BL190" s="42">
        <f t="shared" si="2146"/>
        <v>75.269921691464376</v>
      </c>
      <c r="BM190" s="203"/>
      <c r="BN190" s="203"/>
      <c r="BO190" s="42"/>
      <c r="BP190" s="203"/>
      <c r="BQ190" s="203"/>
      <c r="BR190" s="42"/>
      <c r="BS190" s="203"/>
      <c r="BT190" s="203"/>
      <c r="BU190" s="42"/>
      <c r="BV190" s="203"/>
      <c r="BW190" s="203"/>
      <c r="BX190" s="42"/>
      <c r="BY190" s="203"/>
      <c r="BZ190" s="203"/>
      <c r="CA190" s="42"/>
      <c r="CB190" s="203"/>
      <c r="CC190" s="203"/>
      <c r="CD190" s="42"/>
      <c r="CE190" s="203"/>
      <c r="CF190" s="203"/>
      <c r="CG190" s="42"/>
      <c r="CH190" s="203"/>
      <c r="CI190" s="203"/>
      <c r="CJ190" s="42"/>
      <c r="CK190" s="203"/>
      <c r="CL190" s="203"/>
      <c r="CM190" s="42"/>
      <c r="CN190" s="203"/>
      <c r="CO190" s="203"/>
      <c r="CP190" s="42"/>
      <c r="CQ190" s="203"/>
      <c r="CR190" s="203"/>
      <c r="CS190" s="42"/>
      <c r="CT190" s="203"/>
      <c r="CU190" s="203"/>
      <c r="CV190" s="42"/>
      <c r="CW190" s="203"/>
      <c r="CX190" s="203">
        <f>([1]Новый_11!CN347-[1]Новый_11!CO347)/1000</f>
        <v>0</v>
      </c>
      <c r="CY190" s="42"/>
      <c r="CZ190" s="203"/>
      <c r="DA190" s="203"/>
      <c r="DB190" s="42"/>
      <c r="DC190" s="203"/>
      <c r="DD190" s="203"/>
      <c r="DE190" s="42"/>
      <c r="DF190" s="203"/>
      <c r="DG190" s="203"/>
      <c r="DH190" s="42"/>
      <c r="DI190" s="203"/>
      <c r="DJ190" s="203"/>
      <c r="DK190" s="42"/>
      <c r="DL190" s="203"/>
      <c r="DM190" s="203"/>
      <c r="DN190" s="42"/>
      <c r="DO190" s="203"/>
      <c r="DP190" s="203"/>
      <c r="DQ190" s="42"/>
      <c r="DR190" s="203"/>
      <c r="DS190" s="203"/>
      <c r="DT190" s="42"/>
      <c r="DU190" s="203"/>
      <c r="DV190" s="203"/>
      <c r="DW190" s="42"/>
      <c r="DX190" s="203">
        <v>51.088000000000001</v>
      </c>
      <c r="DY190" s="203"/>
      <c r="DZ190" s="42"/>
      <c r="EA190" s="203"/>
      <c r="EB190" s="203"/>
      <c r="EC190" s="42"/>
      <c r="ED190" s="203"/>
      <c r="EE190" s="203"/>
      <c r="EF190" s="42"/>
      <c r="EG190" s="203"/>
      <c r="EH190" s="203"/>
      <c r="EI190" s="42"/>
      <c r="EJ190" s="203">
        <v>80</v>
      </c>
      <c r="EK190" s="203">
        <v>80</v>
      </c>
      <c r="EL190" s="42">
        <f t="shared" si="2181"/>
        <v>100</v>
      </c>
      <c r="EM190" s="203"/>
      <c r="EN190" s="203"/>
      <c r="EO190" s="42"/>
      <c r="EP190" s="203"/>
      <c r="EQ190" s="203"/>
      <c r="ER190" s="42"/>
      <c r="ES190" s="203"/>
      <c r="ET190" s="203"/>
      <c r="EU190" s="42"/>
      <c r="EV190" s="203">
        <v>27000</v>
      </c>
      <c r="EW190" s="203">
        <v>27000</v>
      </c>
      <c r="EX190" s="42">
        <f>EW190/EV190*100</f>
        <v>100</v>
      </c>
      <c r="EY190" s="203"/>
      <c r="EZ190" s="203"/>
      <c r="FA190" s="42"/>
      <c r="FB190" s="203"/>
      <c r="FC190" s="203"/>
      <c r="FD190" s="42"/>
      <c r="FE190" s="203"/>
      <c r="FF190" s="203"/>
      <c r="FG190" s="42"/>
      <c r="FH190" s="203"/>
      <c r="FI190" s="203"/>
      <c r="FJ190" s="42"/>
      <c r="FK190" s="203"/>
      <c r="FL190" s="203"/>
      <c r="FM190" s="42"/>
      <c r="FN190" s="203">
        <v>3000</v>
      </c>
      <c r="FO190" s="203">
        <v>0</v>
      </c>
      <c r="FP190" s="42">
        <f t="shared" si="2194"/>
        <v>0</v>
      </c>
      <c r="FQ190" s="203"/>
      <c r="FR190" s="203"/>
      <c r="FS190" s="42"/>
      <c r="FT190" s="203"/>
      <c r="FU190" s="203"/>
      <c r="FV190" s="42"/>
      <c r="FW190" s="203">
        <v>158.6</v>
      </c>
      <c r="FX190" s="203"/>
      <c r="FY190" s="42"/>
      <c r="FZ190" s="203"/>
      <c r="GA190" s="203"/>
      <c r="GB190" s="42"/>
      <c r="GC190" s="203"/>
      <c r="GD190" s="203"/>
      <c r="GE190" s="42"/>
      <c r="GF190" s="203"/>
      <c r="GG190" s="203"/>
      <c r="GH190" s="42"/>
      <c r="GI190" s="203"/>
      <c r="GJ190" s="203"/>
      <c r="GK190" s="42"/>
      <c r="GL190" s="203"/>
      <c r="GM190" s="203"/>
      <c r="GN190" s="42"/>
    </row>
    <row r="191" spans="1:196" ht="15.75" x14ac:dyDescent="0.25">
      <c r="A191" s="31" t="s">
        <v>101</v>
      </c>
      <c r="B191" s="50">
        <f t="shared" si="1593"/>
        <v>190267.64987000002</v>
      </c>
      <c r="C191" s="50">
        <f t="shared" si="1594"/>
        <v>128487.00395</v>
      </c>
      <c r="D191" s="46">
        <f t="shared" si="34"/>
        <v>67.529611070399241</v>
      </c>
      <c r="E191" s="46"/>
      <c r="F191" s="46"/>
      <c r="G191" s="46"/>
      <c r="H191" s="46"/>
      <c r="I191" s="46">
        <v>0</v>
      </c>
      <c r="J191" s="46"/>
      <c r="K191" s="46">
        <v>877</v>
      </c>
      <c r="L191" s="46">
        <v>751.48248000000001</v>
      </c>
      <c r="M191" s="42">
        <f t="shared" si="216"/>
        <v>85.687854047890539</v>
      </c>
      <c r="N191" s="46">
        <v>595</v>
      </c>
      <c r="O191" s="46">
        <v>568.29999999999995</v>
      </c>
      <c r="P191" s="42">
        <f t="shared" si="1771"/>
        <v>95.512605042016801</v>
      </c>
      <c r="Q191" s="204">
        <v>1253</v>
      </c>
      <c r="R191" s="204">
        <v>1253</v>
      </c>
      <c r="S191" s="42">
        <f t="shared" si="2121"/>
        <v>100</v>
      </c>
      <c r="T191" s="203">
        <v>1025</v>
      </c>
      <c r="U191" s="203">
        <v>746.17899999999997</v>
      </c>
      <c r="V191" s="42">
        <f t="shared" si="2124"/>
        <v>72.797951219512186</v>
      </c>
      <c r="W191" s="203"/>
      <c r="X191" s="203"/>
      <c r="Y191" s="42"/>
      <c r="Z191" s="46"/>
      <c r="AA191" s="46"/>
      <c r="AB191" s="46"/>
      <c r="AC191" s="46"/>
      <c r="AD191" s="46">
        <v>0</v>
      </c>
      <c r="AE191" s="46"/>
      <c r="AF191" s="46"/>
      <c r="AG191" s="46"/>
      <c r="AH191" s="42"/>
      <c r="AI191" s="203">
        <v>178695.09986000002</v>
      </c>
      <c r="AJ191" s="203">
        <v>123891.00882999999</v>
      </c>
      <c r="AK191" s="42">
        <f t="shared" si="2133"/>
        <v>69.330949157007268</v>
      </c>
      <c r="AL191" s="203"/>
      <c r="AM191" s="203"/>
      <c r="AN191" s="42"/>
      <c r="AO191" s="203"/>
      <c r="AP191" s="203"/>
      <c r="AQ191" s="42"/>
      <c r="AR191" s="203"/>
      <c r="AS191" s="203"/>
      <c r="AT191" s="42"/>
      <c r="AU191" s="203"/>
      <c r="AV191" s="203"/>
      <c r="AW191" s="42"/>
      <c r="AX191" s="203">
        <v>100</v>
      </c>
      <c r="AY191" s="203">
        <f>([1]Новый_11!AO348-[1]Новый_11!AP348)/1000</f>
        <v>100</v>
      </c>
      <c r="AZ191" s="42">
        <f t="shared" ref="AZ191:AZ192" si="2204">AY191/AX191*100</f>
        <v>100</v>
      </c>
      <c r="BA191" s="203"/>
      <c r="BB191" s="203"/>
      <c r="BC191" s="42"/>
      <c r="BD191" s="203"/>
      <c r="BE191" s="203"/>
      <c r="BF191" s="42"/>
      <c r="BG191" s="203"/>
      <c r="BH191" s="203"/>
      <c r="BI191" s="42"/>
      <c r="BJ191" s="203">
        <v>510.9</v>
      </c>
      <c r="BK191" s="203">
        <v>383.17500000000001</v>
      </c>
      <c r="BL191" s="42">
        <f t="shared" si="2146"/>
        <v>75.000000000000014</v>
      </c>
      <c r="BM191" s="203"/>
      <c r="BN191" s="203"/>
      <c r="BO191" s="42"/>
      <c r="BP191" s="203"/>
      <c r="BQ191" s="203"/>
      <c r="BR191" s="42"/>
      <c r="BS191" s="203"/>
      <c r="BT191" s="203"/>
      <c r="BU191" s="42"/>
      <c r="BV191" s="203"/>
      <c r="BW191" s="203"/>
      <c r="BX191" s="42"/>
      <c r="BY191" s="203"/>
      <c r="BZ191" s="203"/>
      <c r="CA191" s="42"/>
      <c r="CB191" s="203"/>
      <c r="CC191" s="203"/>
      <c r="CD191" s="42"/>
      <c r="CE191" s="203"/>
      <c r="CF191" s="203"/>
      <c r="CG191" s="42"/>
      <c r="CH191" s="203"/>
      <c r="CI191" s="203"/>
      <c r="CJ191" s="42"/>
      <c r="CK191" s="203"/>
      <c r="CL191" s="203"/>
      <c r="CM191" s="42"/>
      <c r="CN191" s="203"/>
      <c r="CO191" s="203"/>
      <c r="CP191" s="42"/>
      <c r="CQ191" s="203"/>
      <c r="CR191" s="203"/>
      <c r="CS191" s="42"/>
      <c r="CT191" s="203"/>
      <c r="CU191" s="203"/>
      <c r="CV191" s="42"/>
      <c r="CW191" s="203"/>
      <c r="CX191" s="203">
        <f>([1]Новый_11!CN348-[1]Новый_11!CO348)/1000</f>
        <v>0</v>
      </c>
      <c r="CY191" s="42"/>
      <c r="CZ191" s="203"/>
      <c r="DA191" s="203"/>
      <c r="DB191" s="42"/>
      <c r="DC191" s="203"/>
      <c r="DD191" s="203"/>
      <c r="DE191" s="42"/>
      <c r="DF191" s="203"/>
      <c r="DG191" s="203"/>
      <c r="DH191" s="42"/>
      <c r="DI191" s="203"/>
      <c r="DJ191" s="203"/>
      <c r="DK191" s="42"/>
      <c r="DL191" s="203"/>
      <c r="DM191" s="203"/>
      <c r="DN191" s="42"/>
      <c r="DO191" s="203"/>
      <c r="DP191" s="203"/>
      <c r="DQ191" s="42"/>
      <c r="DR191" s="203"/>
      <c r="DS191" s="203"/>
      <c r="DT191" s="42"/>
      <c r="DU191" s="203"/>
      <c r="DV191" s="203"/>
      <c r="DW191" s="42"/>
      <c r="DX191" s="203">
        <v>228.24799999999999</v>
      </c>
      <c r="DY191" s="203"/>
      <c r="DZ191" s="42"/>
      <c r="EA191" s="203">
        <v>940.80201</v>
      </c>
      <c r="EB191" s="203">
        <v>698.85864000000004</v>
      </c>
      <c r="EC191" s="42">
        <f>EB191/EA191*100</f>
        <v>74.283285172828244</v>
      </c>
      <c r="ED191" s="203"/>
      <c r="EE191" s="203"/>
      <c r="EF191" s="42"/>
      <c r="EG191" s="203"/>
      <c r="EH191" s="203"/>
      <c r="EI191" s="42"/>
      <c r="EJ191" s="203">
        <v>95</v>
      </c>
      <c r="EK191" s="203">
        <v>95</v>
      </c>
      <c r="EL191" s="42">
        <f t="shared" si="2181"/>
        <v>100</v>
      </c>
      <c r="EM191" s="203"/>
      <c r="EN191" s="203"/>
      <c r="EO191" s="42"/>
      <c r="EP191" s="203"/>
      <c r="EQ191" s="203"/>
      <c r="ER191" s="42"/>
      <c r="ES191" s="203"/>
      <c r="ET191" s="203"/>
      <c r="EU191" s="42"/>
      <c r="EV191" s="203"/>
      <c r="EW191" s="203"/>
      <c r="EX191" s="42"/>
      <c r="EY191" s="203"/>
      <c r="EZ191" s="203"/>
      <c r="FA191" s="42"/>
      <c r="FB191" s="203">
        <v>125</v>
      </c>
      <c r="FC191" s="203"/>
      <c r="FD191" s="42"/>
      <c r="FE191" s="203"/>
      <c r="FF191" s="203"/>
      <c r="FG191" s="42"/>
      <c r="FH191" s="203"/>
      <c r="FI191" s="203"/>
      <c r="FJ191" s="42"/>
      <c r="FK191" s="203"/>
      <c r="FL191" s="203"/>
      <c r="FM191" s="42"/>
      <c r="FN191" s="203">
        <v>5664</v>
      </c>
      <c r="FO191" s="203">
        <v>0</v>
      </c>
      <c r="FP191" s="42">
        <f t="shared" si="2194"/>
        <v>0</v>
      </c>
      <c r="FQ191" s="203"/>
      <c r="FR191" s="203"/>
      <c r="FS191" s="42"/>
      <c r="FT191" s="203"/>
      <c r="FU191" s="203"/>
      <c r="FV191" s="42"/>
      <c r="FW191" s="203">
        <v>158.6</v>
      </c>
      <c r="FX191" s="203"/>
      <c r="FY191" s="42"/>
      <c r="FZ191" s="203"/>
      <c r="GA191" s="203"/>
      <c r="GB191" s="42"/>
      <c r="GC191" s="203"/>
      <c r="GD191" s="203"/>
      <c r="GE191" s="42"/>
      <c r="GF191" s="203"/>
      <c r="GG191" s="203"/>
      <c r="GH191" s="42"/>
      <c r="GI191" s="203"/>
      <c r="GJ191" s="203"/>
      <c r="GK191" s="42"/>
      <c r="GL191" s="203"/>
      <c r="GM191" s="203"/>
      <c r="GN191" s="42"/>
    </row>
    <row r="192" spans="1:196" ht="15.75" x14ac:dyDescent="0.25">
      <c r="A192" s="31" t="s">
        <v>102</v>
      </c>
      <c r="B192" s="50">
        <f t="shared" si="1593"/>
        <v>76171.900000000009</v>
      </c>
      <c r="C192" s="50">
        <f t="shared" si="1594"/>
        <v>51362.892480000002</v>
      </c>
      <c r="D192" s="49">
        <f t="shared" si="34"/>
        <v>67.430236714588972</v>
      </c>
      <c r="E192" s="46"/>
      <c r="F192" s="46"/>
      <c r="G192" s="46"/>
      <c r="H192" s="46">
        <v>70000</v>
      </c>
      <c r="I192" s="46">
        <v>49000.000270000004</v>
      </c>
      <c r="J192" s="46">
        <f>I192/H192*100</f>
        <v>70.000000385714287</v>
      </c>
      <c r="K192" s="46">
        <v>750.8</v>
      </c>
      <c r="L192" s="46">
        <v>307.00359000000003</v>
      </c>
      <c r="M192" s="42">
        <f t="shared" si="216"/>
        <v>40.89019579115611</v>
      </c>
      <c r="N192" s="46">
        <v>265</v>
      </c>
      <c r="O192" s="46">
        <v>120</v>
      </c>
      <c r="P192" s="42">
        <f t="shared" si="1771"/>
        <v>45.283018867924532</v>
      </c>
      <c r="Q192" s="204">
        <v>639</v>
      </c>
      <c r="R192" s="204">
        <v>438.505</v>
      </c>
      <c r="S192" s="42">
        <f t="shared" si="2121"/>
        <v>68.623630672926453</v>
      </c>
      <c r="T192" s="203">
        <v>320</v>
      </c>
      <c r="U192" s="203">
        <v>281.70241999999996</v>
      </c>
      <c r="V192" s="42">
        <f t="shared" si="2124"/>
        <v>88.032006249999981</v>
      </c>
      <c r="W192" s="203"/>
      <c r="X192" s="203"/>
      <c r="Y192" s="42"/>
      <c r="Z192" s="46"/>
      <c r="AA192" s="46"/>
      <c r="AB192" s="46"/>
      <c r="AC192" s="46"/>
      <c r="AD192" s="46">
        <v>0</v>
      </c>
      <c r="AE192" s="46"/>
      <c r="AF192" s="46"/>
      <c r="AG192" s="46"/>
      <c r="AH192" s="42"/>
      <c r="AI192" s="203"/>
      <c r="AJ192" s="203"/>
      <c r="AK192" s="42"/>
      <c r="AL192" s="203"/>
      <c r="AM192" s="203"/>
      <c r="AN192" s="42"/>
      <c r="AO192" s="203"/>
      <c r="AP192" s="203"/>
      <c r="AQ192" s="42"/>
      <c r="AR192" s="203"/>
      <c r="AS192" s="203"/>
      <c r="AT192" s="42"/>
      <c r="AU192" s="203"/>
      <c r="AV192" s="203"/>
      <c r="AW192" s="42"/>
      <c r="AX192" s="203">
        <v>100</v>
      </c>
      <c r="AY192" s="203">
        <f>([1]Новый_11!AO349-[1]Новый_11!AP349)/1000</f>
        <v>100</v>
      </c>
      <c r="AZ192" s="42">
        <f t="shared" si="2204"/>
        <v>100</v>
      </c>
      <c r="BA192" s="203"/>
      <c r="BB192" s="203"/>
      <c r="BC192" s="42"/>
      <c r="BD192" s="203"/>
      <c r="BE192" s="203"/>
      <c r="BF192" s="42"/>
      <c r="BG192" s="203"/>
      <c r="BH192" s="203"/>
      <c r="BI192" s="42"/>
      <c r="BJ192" s="203">
        <v>255.5</v>
      </c>
      <c r="BK192" s="203">
        <v>191.62503000000001</v>
      </c>
      <c r="BL192" s="42">
        <f t="shared" si="2146"/>
        <v>75.000011741682982</v>
      </c>
      <c r="BM192" s="203"/>
      <c r="BN192" s="203"/>
      <c r="BO192" s="42"/>
      <c r="BP192" s="203"/>
      <c r="BQ192" s="203"/>
      <c r="BR192" s="42"/>
      <c r="BS192" s="203"/>
      <c r="BT192" s="203"/>
      <c r="BU192" s="42"/>
      <c r="BV192" s="203"/>
      <c r="BW192" s="203"/>
      <c r="BX192" s="42"/>
      <c r="BY192" s="203"/>
      <c r="BZ192" s="203"/>
      <c r="CA192" s="42"/>
      <c r="CB192" s="203">
        <v>370</v>
      </c>
      <c r="CC192" s="203">
        <v>359.99088</v>
      </c>
      <c r="CD192" s="42">
        <f t="shared" si="2154"/>
        <v>97.294832432432429</v>
      </c>
      <c r="CE192" s="203"/>
      <c r="CF192" s="203"/>
      <c r="CG192" s="42"/>
      <c r="CH192" s="203"/>
      <c r="CI192" s="203"/>
      <c r="CJ192" s="42"/>
      <c r="CK192" s="203"/>
      <c r="CL192" s="203"/>
      <c r="CM192" s="42"/>
      <c r="CN192" s="203"/>
      <c r="CO192" s="203"/>
      <c r="CP192" s="42"/>
      <c r="CQ192" s="203"/>
      <c r="CR192" s="203"/>
      <c r="CS192" s="42"/>
      <c r="CT192" s="203"/>
      <c r="CU192" s="203"/>
      <c r="CV192" s="42"/>
      <c r="CW192" s="203"/>
      <c r="CX192" s="203">
        <f>([1]Новый_11!CN349-[1]Новый_11!CO349)/1000</f>
        <v>0</v>
      </c>
      <c r="CY192" s="42"/>
      <c r="CZ192" s="203"/>
      <c r="DA192" s="203"/>
      <c r="DB192" s="42"/>
      <c r="DC192" s="203"/>
      <c r="DD192" s="203"/>
      <c r="DE192" s="42"/>
      <c r="DF192" s="203"/>
      <c r="DG192" s="203"/>
      <c r="DH192" s="42"/>
      <c r="DI192" s="203"/>
      <c r="DJ192" s="203"/>
      <c r="DK192" s="42"/>
      <c r="DL192" s="203"/>
      <c r="DM192" s="203"/>
      <c r="DN192" s="42"/>
      <c r="DO192" s="203"/>
      <c r="DP192" s="203"/>
      <c r="DQ192" s="42"/>
      <c r="DR192" s="203"/>
      <c r="DS192" s="203"/>
      <c r="DT192" s="42"/>
      <c r="DU192" s="203"/>
      <c r="DV192" s="203"/>
      <c r="DW192" s="42"/>
      <c r="DX192" s="203">
        <v>103</v>
      </c>
      <c r="DY192" s="203"/>
      <c r="DZ192" s="42"/>
      <c r="EA192" s="203"/>
      <c r="EB192" s="203"/>
      <c r="EC192" s="42"/>
      <c r="ED192" s="203"/>
      <c r="EE192" s="203"/>
      <c r="EF192" s="42"/>
      <c r="EG192" s="203"/>
      <c r="EH192" s="203"/>
      <c r="EI192" s="42"/>
      <c r="EJ192" s="203">
        <v>210</v>
      </c>
      <c r="EK192" s="203">
        <v>210</v>
      </c>
      <c r="EL192" s="42">
        <f t="shared" si="2181"/>
        <v>100</v>
      </c>
      <c r="EM192" s="203"/>
      <c r="EN192" s="203"/>
      <c r="EO192" s="42"/>
      <c r="EP192" s="203"/>
      <c r="EQ192" s="203"/>
      <c r="ER192" s="42"/>
      <c r="ES192" s="203"/>
      <c r="ET192" s="203"/>
      <c r="EU192" s="42"/>
      <c r="EV192" s="203"/>
      <c r="EW192" s="203"/>
      <c r="EX192" s="42"/>
      <c r="EY192" s="203"/>
      <c r="EZ192" s="203"/>
      <c r="FA192" s="42"/>
      <c r="FB192" s="203"/>
      <c r="FC192" s="203"/>
      <c r="FD192" s="42"/>
      <c r="FE192" s="203"/>
      <c r="FF192" s="203"/>
      <c r="FG192" s="42"/>
      <c r="FH192" s="203"/>
      <c r="FI192" s="203"/>
      <c r="FJ192" s="42"/>
      <c r="FK192" s="203"/>
      <c r="FL192" s="203"/>
      <c r="FM192" s="42"/>
      <c r="FN192" s="203">
        <v>3000</v>
      </c>
      <c r="FO192" s="203">
        <v>354.06529</v>
      </c>
      <c r="FP192" s="42">
        <f t="shared" si="2194"/>
        <v>11.802176333333334</v>
      </c>
      <c r="FQ192" s="203"/>
      <c r="FR192" s="203"/>
      <c r="FS192" s="42"/>
      <c r="FT192" s="203"/>
      <c r="FU192" s="203"/>
      <c r="FV192" s="42"/>
      <c r="FW192" s="203">
        <v>158.6</v>
      </c>
      <c r="FX192" s="203"/>
      <c r="FY192" s="42"/>
      <c r="FZ192" s="203"/>
      <c r="GA192" s="203"/>
      <c r="GB192" s="42"/>
      <c r="GC192" s="203"/>
      <c r="GD192" s="203"/>
      <c r="GE192" s="42"/>
      <c r="GF192" s="203"/>
      <c r="GG192" s="203"/>
      <c r="GH192" s="42"/>
      <c r="GI192" s="203"/>
      <c r="GJ192" s="203"/>
      <c r="GK192" s="42"/>
      <c r="GL192" s="203"/>
      <c r="GM192" s="203"/>
      <c r="GN192" s="42"/>
    </row>
    <row r="193" spans="1:196" ht="31.5" x14ac:dyDescent="0.25">
      <c r="A193" s="194" t="s">
        <v>1243</v>
      </c>
      <c r="B193" s="202">
        <f t="shared" si="1593"/>
        <v>153364.81268</v>
      </c>
      <c r="C193" s="202">
        <f t="shared" si="1594"/>
        <v>0</v>
      </c>
      <c r="D193" s="200"/>
      <c r="E193" s="201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1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1"/>
      <c r="AC193" s="201"/>
      <c r="AD193" s="201"/>
      <c r="AE193" s="201"/>
      <c r="AF193" s="201"/>
      <c r="AG193" s="201"/>
      <c r="AH193" s="201"/>
      <c r="AI193" s="201"/>
      <c r="AJ193" s="201"/>
      <c r="AK193" s="201"/>
      <c r="AL193" s="201"/>
      <c r="AM193" s="201"/>
      <c r="AN193" s="201"/>
      <c r="AO193" s="201"/>
      <c r="AP193" s="201"/>
      <c r="AQ193" s="201"/>
      <c r="AR193" s="201"/>
      <c r="AS193" s="201"/>
      <c r="AT193" s="201"/>
      <c r="AU193" s="201"/>
      <c r="AV193" s="201"/>
      <c r="AW193" s="201"/>
      <c r="AX193" s="201"/>
      <c r="AY193" s="201"/>
      <c r="AZ193" s="201"/>
      <c r="BA193" s="201"/>
      <c r="BB193" s="201"/>
      <c r="BC193" s="201"/>
      <c r="BD193" s="201"/>
      <c r="BE193" s="201"/>
      <c r="BF193" s="201"/>
      <c r="BG193" s="201"/>
      <c r="BH193" s="201"/>
      <c r="BI193" s="201"/>
      <c r="BJ193" s="201"/>
      <c r="BK193" s="201"/>
      <c r="BL193" s="201"/>
      <c r="BM193" s="201"/>
      <c r="BN193" s="201"/>
      <c r="BO193" s="201"/>
      <c r="BP193" s="201"/>
      <c r="BQ193" s="201"/>
      <c r="BR193" s="201"/>
      <c r="BS193" s="201"/>
      <c r="BT193" s="201"/>
      <c r="BU193" s="201"/>
      <c r="BV193" s="201"/>
      <c r="BW193" s="201"/>
      <c r="BX193" s="201"/>
      <c r="BY193" s="201"/>
      <c r="BZ193" s="201"/>
      <c r="CA193" s="201"/>
      <c r="CB193" s="201"/>
      <c r="CC193" s="201"/>
      <c r="CD193" s="201"/>
      <c r="CE193" s="201"/>
      <c r="CF193" s="201"/>
      <c r="CG193" s="201"/>
      <c r="CH193" s="201"/>
      <c r="CI193" s="201"/>
      <c r="CJ193" s="201"/>
      <c r="CK193" s="201"/>
      <c r="CL193" s="201"/>
      <c r="CM193" s="201"/>
      <c r="CN193" s="201">
        <v>150000</v>
      </c>
      <c r="CO193" s="201"/>
      <c r="CP193" s="201"/>
      <c r="CQ193" s="201"/>
      <c r="CR193" s="201"/>
      <c r="CS193" s="201"/>
      <c r="CT193" s="201"/>
      <c r="CU193" s="201"/>
      <c r="CV193" s="201"/>
      <c r="CW193" s="201"/>
      <c r="CX193" s="201"/>
      <c r="CY193" s="201"/>
      <c r="CZ193" s="201"/>
      <c r="DA193" s="201"/>
      <c r="DB193" s="201"/>
      <c r="DC193" s="201"/>
      <c r="DD193" s="201"/>
      <c r="DE193" s="201"/>
      <c r="DF193" s="201"/>
      <c r="DG193" s="201"/>
      <c r="DH193" s="201"/>
      <c r="DI193" s="201"/>
      <c r="DJ193" s="201"/>
      <c r="DK193" s="201"/>
      <c r="DL193" s="201"/>
      <c r="DM193" s="201"/>
      <c r="DN193" s="201"/>
      <c r="DO193" s="201"/>
      <c r="DP193" s="201"/>
      <c r="DQ193" s="201"/>
      <c r="DR193" s="201"/>
      <c r="DS193" s="201"/>
      <c r="DT193" s="201"/>
      <c r="DU193" s="201"/>
      <c r="DV193" s="201"/>
      <c r="DW193" s="201"/>
      <c r="DX193" s="201"/>
      <c r="DY193" s="201"/>
      <c r="DZ193" s="201"/>
      <c r="EA193" s="201"/>
      <c r="EB193" s="201"/>
      <c r="EC193" s="201"/>
      <c r="ED193" s="201"/>
      <c r="EE193" s="201"/>
      <c r="EF193" s="201"/>
      <c r="EG193" s="201"/>
      <c r="EH193" s="201"/>
      <c r="EI193" s="201"/>
      <c r="EJ193" s="201"/>
      <c r="EK193" s="201"/>
      <c r="EL193" s="201"/>
      <c r="EM193" s="201"/>
      <c r="EN193" s="201"/>
      <c r="EO193" s="201"/>
      <c r="EP193" s="201"/>
      <c r="EQ193" s="201"/>
      <c r="ER193" s="201"/>
      <c r="ES193" s="201"/>
      <c r="ET193" s="201"/>
      <c r="EU193" s="201"/>
      <c r="EV193" s="201"/>
      <c r="EW193" s="201"/>
      <c r="EX193" s="201"/>
      <c r="EY193" s="201"/>
      <c r="EZ193" s="201"/>
      <c r="FA193" s="201"/>
      <c r="FB193" s="201">
        <v>167.03</v>
      </c>
      <c r="FC193" s="201"/>
      <c r="FD193" s="201"/>
      <c r="FE193" s="201"/>
      <c r="FF193" s="201"/>
      <c r="FG193" s="201"/>
      <c r="FH193" s="201"/>
      <c r="FI193" s="201"/>
      <c r="FJ193" s="201"/>
      <c r="FK193" s="201"/>
      <c r="FL193" s="201"/>
      <c r="FM193" s="201"/>
      <c r="FN193" s="201"/>
      <c r="FO193" s="201"/>
      <c r="FP193" s="201"/>
      <c r="FQ193" s="201"/>
      <c r="FR193" s="201"/>
      <c r="FS193" s="201"/>
      <c r="FT193" s="201"/>
      <c r="FU193" s="201"/>
      <c r="FV193" s="201"/>
      <c r="FW193" s="201"/>
      <c r="FX193" s="201"/>
      <c r="FY193" s="201"/>
      <c r="FZ193" s="201"/>
      <c r="GA193" s="201"/>
      <c r="GB193" s="201"/>
      <c r="GC193" s="201"/>
      <c r="GD193" s="201"/>
      <c r="GE193" s="201"/>
      <c r="GF193" s="201"/>
      <c r="GG193" s="201"/>
      <c r="GH193" s="201"/>
      <c r="GI193" s="201">
        <v>3197.7826799999998</v>
      </c>
      <c r="GJ193" s="201"/>
      <c r="GK193" s="201"/>
      <c r="GL193" s="201"/>
      <c r="GM193" s="201"/>
      <c r="GN193" s="201"/>
    </row>
    <row r="194" spans="1:196" ht="15.75" x14ac:dyDescent="0.25">
      <c r="A194" s="194" t="s">
        <v>104</v>
      </c>
      <c r="B194" s="202">
        <f t="shared" si="1593"/>
        <v>5255098.753130001</v>
      </c>
      <c r="C194" s="202">
        <f t="shared" si="1594"/>
        <v>3419910.7727399995</v>
      </c>
      <c r="D194" s="202">
        <f>C194/B194*100</f>
        <v>65.077954447631626</v>
      </c>
      <c r="E194" s="202">
        <f>E8+E188+E193</f>
        <v>100000</v>
      </c>
      <c r="F194" s="202">
        <f>F8+F188+F193</f>
        <v>91237.265339999998</v>
      </c>
      <c r="G194" s="202">
        <f>F194/E194*100</f>
        <v>91.237265339999993</v>
      </c>
      <c r="H194" s="200">
        <f>H8+H188+H193</f>
        <v>660000</v>
      </c>
      <c r="I194" s="200">
        <f>I8+I188+I193</f>
        <v>638480.83091000002</v>
      </c>
      <c r="J194" s="200">
        <f>I194/H194*100</f>
        <v>96.73951983484848</v>
      </c>
      <c r="K194" s="200">
        <f>K8+K188+K193</f>
        <v>29814.800000000003</v>
      </c>
      <c r="L194" s="200">
        <f>L8+L188+L193</f>
        <v>27693.746810000001</v>
      </c>
      <c r="M194" s="200">
        <f>L194/K194*100</f>
        <v>92.885905020325467</v>
      </c>
      <c r="N194" s="200">
        <f>N8+N188+N193</f>
        <v>81969.5</v>
      </c>
      <c r="O194" s="200">
        <f>O8+O188+O193</f>
        <v>71031.19167</v>
      </c>
      <c r="P194" s="200">
        <f>O194/N194*100</f>
        <v>86.655636145151547</v>
      </c>
      <c r="Q194" s="200">
        <f>Q8+Q188+Q193</f>
        <v>255407.5</v>
      </c>
      <c r="R194" s="200">
        <f>R8+R188+R193</f>
        <v>218834.21009999997</v>
      </c>
      <c r="S194" s="200">
        <f>R194/Q194*100</f>
        <v>85.680416628329226</v>
      </c>
      <c r="T194" s="200">
        <f>T8+T188+T193</f>
        <v>56460</v>
      </c>
      <c r="U194" s="200">
        <f>U8+U188+U193</f>
        <v>47757.486310000008</v>
      </c>
      <c r="V194" s="200">
        <f>U194/T194*100</f>
        <v>84.586408625575643</v>
      </c>
      <c r="W194" s="200">
        <f>W8+W188+W193</f>
        <v>17936</v>
      </c>
      <c r="X194" s="200">
        <f>X8+X188+X193</f>
        <v>14925.778900000001</v>
      </c>
      <c r="Y194" s="200">
        <f>X194/W194*100</f>
        <v>83.216876115075834</v>
      </c>
      <c r="Z194" s="200">
        <f>Z8+Z188+Z193</f>
        <v>29600</v>
      </c>
      <c r="AA194" s="200">
        <f>AA8+AA188+AA193</f>
        <v>28688.749789999998</v>
      </c>
      <c r="AB194" s="200">
        <f>AA194/Z194*100</f>
        <v>96.921451993243238</v>
      </c>
      <c r="AC194" s="200">
        <f>AC8+AC188+AC193</f>
        <v>284853.39600000001</v>
      </c>
      <c r="AD194" s="200">
        <f>AD8+AD188+AD193</f>
        <v>213640.04699999999</v>
      </c>
      <c r="AE194" s="200">
        <f>AD194/AC194*100</f>
        <v>75</v>
      </c>
      <c r="AF194" s="200">
        <f>AF8+AF188+AF193</f>
        <v>5000</v>
      </c>
      <c r="AG194" s="200">
        <f>AG8+AG188+AG193</f>
        <v>5000</v>
      </c>
      <c r="AH194" s="200">
        <f>AG194/AF194*100</f>
        <v>100</v>
      </c>
      <c r="AI194" s="200">
        <f>AI8+AI188+AI193</f>
        <v>251880.77601000003</v>
      </c>
      <c r="AJ194" s="200">
        <f>AJ8+AJ188+AJ193</f>
        <v>194091.00883000001</v>
      </c>
      <c r="AK194" s="200">
        <f>AJ194/AI194*100</f>
        <v>77.05669797614658</v>
      </c>
      <c r="AL194" s="200">
        <f>AL8+AL188+AL193</f>
        <v>310000</v>
      </c>
      <c r="AM194" s="200">
        <f>AM8+AM188+AM193</f>
        <v>310000</v>
      </c>
      <c r="AN194" s="200">
        <f>AM194/AL194*100</f>
        <v>100</v>
      </c>
      <c r="AO194" s="200">
        <f>AO8+AO188+AO193</f>
        <v>228925.07465</v>
      </c>
      <c r="AP194" s="200">
        <f>AP8+AP188+AP193</f>
        <v>157837.57853</v>
      </c>
      <c r="AQ194" s="200">
        <f>AP194/AO194*100</f>
        <v>68.947265288136492</v>
      </c>
      <c r="AR194" s="200">
        <f>AR8+AR188+AR193</f>
        <v>717.5</v>
      </c>
      <c r="AS194" s="200">
        <f>AS8+AS188+AS193</f>
        <v>607.5</v>
      </c>
      <c r="AT194" s="200">
        <f>AS194/AR194*100</f>
        <v>84.668989547038336</v>
      </c>
      <c r="AU194" s="200">
        <f>AU8+AU188+AU193</f>
        <v>52032</v>
      </c>
      <c r="AV194" s="200">
        <f>AV8+AV188+AV193</f>
        <v>42000</v>
      </c>
      <c r="AW194" s="200">
        <f>AV194/AU194*100</f>
        <v>80.719557195571952</v>
      </c>
      <c r="AX194" s="200">
        <f>AX8+AX188+AX193</f>
        <v>4150</v>
      </c>
      <c r="AY194" s="200">
        <f>AY8+AY188+AY193</f>
        <v>4150</v>
      </c>
      <c r="AZ194" s="200">
        <f>AY194/AX194*100</f>
        <v>100</v>
      </c>
      <c r="BA194" s="200">
        <f>BA8+BA188+BA193</f>
        <v>679463.3</v>
      </c>
      <c r="BB194" s="200">
        <f>BB8+BB188+BB193</f>
        <v>424472.84959</v>
      </c>
      <c r="BC194" s="200">
        <f>BB194/BA194*100</f>
        <v>62.471784655624518</v>
      </c>
      <c r="BD194" s="200">
        <f>BD8+BD188+BD193</f>
        <v>52117</v>
      </c>
      <c r="BE194" s="200">
        <f>BE8+BE188+BE193</f>
        <v>46694.177130000004</v>
      </c>
      <c r="BF194" s="200">
        <f>BE194/BD194*100</f>
        <v>89.594905942398839</v>
      </c>
      <c r="BG194" s="200">
        <f>BG8+BG188+BG193</f>
        <v>80000</v>
      </c>
      <c r="BH194" s="200">
        <f>BH8+BH188+BH193</f>
        <v>71633.518519999998</v>
      </c>
      <c r="BI194" s="200">
        <f>BH194/BG194*100</f>
        <v>89.541898149999994</v>
      </c>
      <c r="BJ194" s="200">
        <f>BJ8+BJ188+BJ193</f>
        <v>212066.63455999998</v>
      </c>
      <c r="BK194" s="200">
        <f>BK8+BK188+BK193</f>
        <v>153190.14011000001</v>
      </c>
      <c r="BL194" s="200">
        <f>BK194/BJ194*100</f>
        <v>72.236795018623241</v>
      </c>
      <c r="BM194" s="200">
        <f>BM8+BM188+BM193</f>
        <v>225</v>
      </c>
      <c r="BN194" s="200">
        <f>BN8+BN188+BN193</f>
        <v>225</v>
      </c>
      <c r="BO194" s="200">
        <f>BN194/BM194*100</f>
        <v>100</v>
      </c>
      <c r="BP194" s="200">
        <f>BP8+BP188+BP193</f>
        <v>100</v>
      </c>
      <c r="BQ194" s="200">
        <f>BQ8+BQ188+BQ193</f>
        <v>100</v>
      </c>
      <c r="BR194" s="200">
        <f>BQ194/BP194*100</f>
        <v>100</v>
      </c>
      <c r="BS194" s="200">
        <f>BS8+BS188+BS193</f>
        <v>100000</v>
      </c>
      <c r="BT194" s="200">
        <f>BT8+BT188+BT193</f>
        <v>31867.899999999998</v>
      </c>
      <c r="BU194" s="200">
        <f>BT194/BS194*100</f>
        <v>31.867899999999999</v>
      </c>
      <c r="BV194" s="200">
        <f>BV8+BV188+BV193</f>
        <v>53400</v>
      </c>
      <c r="BW194" s="200">
        <f>BW8+BW188+BW193</f>
        <v>0</v>
      </c>
      <c r="BX194" s="200">
        <f>BW194/BV194*100</f>
        <v>0</v>
      </c>
      <c r="BY194" s="200">
        <f>BY8+BY188+BY193</f>
        <v>46600</v>
      </c>
      <c r="BZ194" s="200">
        <f>BZ8+BZ188+BZ193</f>
        <v>335.81599999999997</v>
      </c>
      <c r="CA194" s="200">
        <f>BZ194/BY194*100</f>
        <v>0.72063519313304714</v>
      </c>
      <c r="CB194" s="200">
        <f>CB8+CB188+CB193</f>
        <v>102862.96</v>
      </c>
      <c r="CC194" s="200">
        <f>CC8+CC188+CC193</f>
        <v>62565.292139999998</v>
      </c>
      <c r="CD194" s="200">
        <f>CC194/CB194*100</f>
        <v>60.823927427326609</v>
      </c>
      <c r="CE194" s="200">
        <f>CE8+CE188+CE193</f>
        <v>183156.42712000001</v>
      </c>
      <c r="CF194" s="200">
        <f>CF8+CF188+CF193</f>
        <v>161235.86366999999</v>
      </c>
      <c r="CG194" s="200">
        <f>CF194/CE194*100</f>
        <v>88.03178037774336</v>
      </c>
      <c r="CH194" s="200">
        <f>CH8+CH188+CH193</f>
        <v>3000</v>
      </c>
      <c r="CI194" s="200">
        <f>CI8+CI188+CI193</f>
        <v>0</v>
      </c>
      <c r="CJ194" s="200">
        <f>CI194/CH194*100</f>
        <v>0</v>
      </c>
      <c r="CK194" s="200">
        <f>CK8+CK188+CK193</f>
        <v>34086.184290000005</v>
      </c>
      <c r="CL194" s="200">
        <f>CL8+CL188+CL193</f>
        <v>34086.184290000005</v>
      </c>
      <c r="CM194" s="200">
        <f>CL194/CK194*100</f>
        <v>100</v>
      </c>
      <c r="CN194" s="200">
        <f>CN8+CN188+CN193</f>
        <v>150000</v>
      </c>
      <c r="CO194" s="200">
        <f>CO8+CO188+CO193</f>
        <v>0</v>
      </c>
      <c r="CP194" s="200">
        <f>CO194/CN194*100</f>
        <v>0</v>
      </c>
      <c r="CQ194" s="200">
        <f>CQ8+CQ188+CQ193</f>
        <v>50000</v>
      </c>
      <c r="CR194" s="200">
        <f>CR8+CR188+CR193</f>
        <v>40400</v>
      </c>
      <c r="CS194" s="200">
        <f>CR194/CQ194*100</f>
        <v>80.800000000000011</v>
      </c>
      <c r="CT194" s="200">
        <f>CT8+CT188+CT193</f>
        <v>71824.399999999994</v>
      </c>
      <c r="CU194" s="200">
        <f>CU8+CU188+CU193</f>
        <v>71824.399999999994</v>
      </c>
      <c r="CV194" s="200">
        <f>CU194/CT194*100</f>
        <v>100</v>
      </c>
      <c r="CW194" s="200">
        <f>CW8+CW188+CW193</f>
        <v>10901.846890000001</v>
      </c>
      <c r="CX194" s="200">
        <f>CX8+CX188+CX193</f>
        <v>45.976300000000002</v>
      </c>
      <c r="CY194" s="200">
        <f>CX194/CW194*100</f>
        <v>0.42172945982366478</v>
      </c>
      <c r="CZ194" s="200">
        <f>CZ8+CZ188+CZ193</f>
        <v>4600</v>
      </c>
      <c r="DA194" s="200">
        <f>DA8+DA188+DA193</f>
        <v>4600</v>
      </c>
      <c r="DB194" s="200">
        <f>DA194/CZ194*100</f>
        <v>100</v>
      </c>
      <c r="DC194" s="200">
        <f>DC8+DC188+DC193</f>
        <v>636.29999999999995</v>
      </c>
      <c r="DD194" s="200">
        <f>DD8+DD188+DD193</f>
        <v>598.9</v>
      </c>
      <c r="DE194" s="200">
        <f>DD194/DC194*100</f>
        <v>94.122269369794125</v>
      </c>
      <c r="DF194" s="200">
        <f>DF8+DF188+DF193</f>
        <v>10000</v>
      </c>
      <c r="DG194" s="200">
        <f>DG8+DG188+DG193</f>
        <v>10000</v>
      </c>
      <c r="DH194" s="200">
        <f>DG194/DF194*100</f>
        <v>100</v>
      </c>
      <c r="DI194" s="200">
        <f>DI8+DI188+DI193</f>
        <v>3000</v>
      </c>
      <c r="DJ194" s="200">
        <f>DJ8+DJ188+DJ193</f>
        <v>0</v>
      </c>
      <c r="DK194" s="200">
        <f>DJ194/DI194*100</f>
        <v>0</v>
      </c>
      <c r="DL194" s="200">
        <f>DL8+DL188+DL193</f>
        <v>8227</v>
      </c>
      <c r="DM194" s="200">
        <f>DM8+DM188+DM193</f>
        <v>3925.2519700000003</v>
      </c>
      <c r="DN194" s="200">
        <f>DM194/DL194*100</f>
        <v>47.711826546736361</v>
      </c>
      <c r="DO194" s="200">
        <f>DO8+DO188+DO193</f>
        <v>500</v>
      </c>
      <c r="DP194" s="200">
        <f>DP8+DP188+DP193</f>
        <v>498.51</v>
      </c>
      <c r="DQ194" s="200">
        <f>DP194/DO194*100</f>
        <v>99.701999999999998</v>
      </c>
      <c r="DR194" s="200">
        <f>DR8+DR188+DR193</f>
        <v>10000</v>
      </c>
      <c r="DS194" s="200">
        <f>DS8+DS188+DS193</f>
        <v>1558.297</v>
      </c>
      <c r="DT194" s="200">
        <f>DS194/DR194*100</f>
        <v>15.582970000000001</v>
      </c>
      <c r="DU194" s="200">
        <f>DU8+DU188+DU193</f>
        <v>17600.75661</v>
      </c>
      <c r="DV194" s="200">
        <f>DV8+DV188+DV193</f>
        <v>9151.3893900000003</v>
      </c>
      <c r="DW194" s="200">
        <f>DV194/DU194*100</f>
        <v>51.994295431598495</v>
      </c>
      <c r="DX194" s="200">
        <f>DX8+DX188+DX193</f>
        <v>43118.654089999996</v>
      </c>
      <c r="DY194" s="200">
        <f>DY8+DY188+DY193</f>
        <v>1153.3460300000002</v>
      </c>
      <c r="DZ194" s="200">
        <f>DY194/DX194*100</f>
        <v>2.6748191805631572</v>
      </c>
      <c r="EA194" s="200">
        <f>EA8+EA188+EA193</f>
        <v>940.80201</v>
      </c>
      <c r="EB194" s="200">
        <f>EB8+EB188+EB193</f>
        <v>698.85864000000004</v>
      </c>
      <c r="EC194" s="200">
        <f>EB194/EA194*100</f>
        <v>74.283285172828244</v>
      </c>
      <c r="ED194" s="200">
        <f>ED8+ED188+ED193</f>
        <v>18277.500000000004</v>
      </c>
      <c r="EE194" s="200">
        <f>EE8+EE188+EE193</f>
        <v>18277.500000000004</v>
      </c>
      <c r="EF194" s="200">
        <f>EE194/ED194*100</f>
        <v>100</v>
      </c>
      <c r="EG194" s="200">
        <f>EG8+EG188+EG193</f>
        <v>5496</v>
      </c>
      <c r="EH194" s="200">
        <f>EH8+EH188+EH193</f>
        <v>5496</v>
      </c>
      <c r="EI194" s="200">
        <f>EH194/EG194*100</f>
        <v>100</v>
      </c>
      <c r="EJ194" s="200">
        <f>EJ8+EJ188+EJ193</f>
        <v>16027.8</v>
      </c>
      <c r="EK194" s="200">
        <f>EK8+EK188+EK193</f>
        <v>16027.8</v>
      </c>
      <c r="EL194" s="200">
        <f>EK194/EJ194*100</f>
        <v>100</v>
      </c>
      <c r="EM194" s="200">
        <f>EM8+EM188+EM193</f>
        <v>60682.503559999997</v>
      </c>
      <c r="EN194" s="200">
        <f>EN8+EN188+EN193</f>
        <v>33516.664720000001</v>
      </c>
      <c r="EO194" s="200">
        <f>EN194/EM194*100</f>
        <v>55.232831135354033</v>
      </c>
      <c r="EP194" s="200">
        <f>EP8+EP188+EP193</f>
        <v>15647.940000000002</v>
      </c>
      <c r="EQ194" s="200">
        <f>EQ8+EQ188+EQ193</f>
        <v>15647.940000000002</v>
      </c>
      <c r="ER194" s="200">
        <f>EQ194/EP194*100</f>
        <v>100</v>
      </c>
      <c r="ES194" s="200">
        <f>ES8+ES188+ES193</f>
        <v>3242</v>
      </c>
      <c r="ET194" s="200">
        <f>ET8+ET188+ET193</f>
        <v>3242</v>
      </c>
      <c r="EU194" s="200">
        <f>ET194/ES194*100</f>
        <v>100</v>
      </c>
      <c r="EV194" s="200">
        <f>EV8+EV188+EV193</f>
        <v>27000</v>
      </c>
      <c r="EW194" s="200">
        <f>EW8+EW188+EW193</f>
        <v>27000</v>
      </c>
      <c r="EX194" s="200">
        <f>EW194/EV194*100</f>
        <v>100</v>
      </c>
      <c r="EY194" s="200">
        <f>EY8+EY188+EY193</f>
        <v>3690</v>
      </c>
      <c r="EZ194" s="200">
        <f>EZ8+EZ188+EZ193</f>
        <v>3470</v>
      </c>
      <c r="FA194" s="200">
        <f>EZ194/EY194*100</f>
        <v>94.037940379403793</v>
      </c>
      <c r="FB194" s="200">
        <f>FB8+FB188+FB193</f>
        <v>500</v>
      </c>
      <c r="FC194" s="200">
        <f>FC8+FC188+FC193</f>
        <v>0</v>
      </c>
      <c r="FD194" s="200">
        <f>FC194/FB194*100</f>
        <v>0</v>
      </c>
      <c r="FE194" s="200">
        <f>FE8+FE188+FE193</f>
        <v>24506.57</v>
      </c>
      <c r="FF194" s="200">
        <f>FF8+FF188+FF193</f>
        <v>8066.1020399999998</v>
      </c>
      <c r="FG194" s="200">
        <f>FF194/FE194*100</f>
        <v>32.914039133179394</v>
      </c>
      <c r="FH194" s="200">
        <f>FH8+FH188+FH193</f>
        <v>62000</v>
      </c>
      <c r="FI194" s="200">
        <f>FI8+FI188+FI193</f>
        <v>0</v>
      </c>
      <c r="FJ194" s="200">
        <f>FI194/FH194*100</f>
        <v>0</v>
      </c>
      <c r="FK194" s="200">
        <f>FK8+FK188+FK193</f>
        <v>76000</v>
      </c>
      <c r="FL194" s="200">
        <f>FL8+FL188+FL193</f>
        <v>0</v>
      </c>
      <c r="FM194" s="200">
        <f>FL194/FK194*100</f>
        <v>0</v>
      </c>
      <c r="FN194" s="200">
        <f>FN8+FN188+FN193</f>
        <v>255164</v>
      </c>
      <c r="FO194" s="200">
        <f>FO8+FO188+FO193</f>
        <v>22489.092560000001</v>
      </c>
      <c r="FP194" s="200">
        <f>FO194/FN194*100</f>
        <v>8.8135836403254384</v>
      </c>
      <c r="FQ194" s="200">
        <f>FQ8+FQ188+FQ193</f>
        <v>110000</v>
      </c>
      <c r="FR194" s="200">
        <f>FR8+FR188+FR193</f>
        <v>0</v>
      </c>
      <c r="FS194" s="200">
        <f>FR194/FQ194*100</f>
        <v>0</v>
      </c>
      <c r="FT194" s="200">
        <f>FT8+FT188+FT193</f>
        <v>200000</v>
      </c>
      <c r="FU194" s="200">
        <f>FU8+FU188+FU193</f>
        <v>0</v>
      </c>
      <c r="FV194" s="200">
        <f>FU194/FT194*100</f>
        <v>0</v>
      </c>
      <c r="FW194" s="200">
        <f>FW8+FW188+FW193</f>
        <v>6026.800000000002</v>
      </c>
      <c r="FX194" s="200">
        <f>FX8+FX188+FX193</f>
        <v>0</v>
      </c>
      <c r="FY194" s="200">
        <f>FX194/FW194*100</f>
        <v>0</v>
      </c>
      <c r="FZ194" s="200">
        <f>FZ8+FZ188+FZ193</f>
        <v>200</v>
      </c>
      <c r="GA194" s="200">
        <f>GA8+GA188+GA193</f>
        <v>200</v>
      </c>
      <c r="GB194" s="200">
        <f>GA194/FZ194*100</f>
        <v>100</v>
      </c>
      <c r="GC194" s="200">
        <f>GC8+GC188+GC193</f>
        <v>5613.3</v>
      </c>
      <c r="GD194" s="200">
        <f>GD8+GD188+GD193</f>
        <v>5613.3</v>
      </c>
      <c r="GE194" s="200">
        <f>GD194/GC194*100</f>
        <v>100</v>
      </c>
      <c r="GF194" s="200">
        <f>GF8+GF188+GF193</f>
        <v>14499.996999999999</v>
      </c>
      <c r="GG194" s="200">
        <f>GG8+GG188+GG193</f>
        <v>14499.996999999999</v>
      </c>
      <c r="GH194" s="200">
        <f>GG194/GF194*100</f>
        <v>100</v>
      </c>
      <c r="GI194" s="200">
        <f>GI8+GI188+GI193</f>
        <v>3823.2188899999996</v>
      </c>
      <c r="GJ194" s="200">
        <f>GJ8+GJ188+GJ193</f>
        <v>0</v>
      </c>
      <c r="GK194" s="200">
        <f>GJ194/GI194*100</f>
        <v>0</v>
      </c>
      <c r="GL194" s="200">
        <f>GL8+GL188+GL193</f>
        <v>49527.311450000001</v>
      </c>
      <c r="GM194" s="200">
        <f>GM8+GM188+GM193</f>
        <v>49527.311450000001</v>
      </c>
      <c r="GN194" s="200">
        <f>GM194/GL194*100</f>
        <v>100</v>
      </c>
    </row>
    <row r="195" spans="1:196" ht="29.25" customHeight="1" x14ac:dyDescent="0.25">
      <c r="A195" s="214" t="s">
        <v>1100</v>
      </c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</row>
    <row r="196" spans="1:196" ht="38.25" customHeight="1" x14ac:dyDescent="0.25">
      <c r="A196" s="207" t="s">
        <v>955</v>
      </c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  <c r="S196" s="207"/>
      <c r="T196" s="207"/>
      <c r="U196" s="207"/>
      <c r="V196" s="207"/>
    </row>
    <row r="197" spans="1:196" ht="34.5" customHeight="1" x14ac:dyDescent="0.25">
      <c r="A197" s="285" t="s">
        <v>958</v>
      </c>
      <c r="B197" s="285"/>
      <c r="C197" s="285"/>
      <c r="D197" s="285"/>
      <c r="E197" s="285"/>
      <c r="F197" s="285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5"/>
      <c r="S197" s="285"/>
      <c r="T197" s="285"/>
      <c r="U197" s="285"/>
      <c r="V197" s="285"/>
    </row>
    <row r="198" spans="1:196" ht="33.75" customHeight="1" x14ac:dyDescent="0.25">
      <c r="A198" s="285" t="s">
        <v>1186</v>
      </c>
      <c r="B198" s="285"/>
      <c r="C198" s="285"/>
      <c r="D198" s="285"/>
      <c r="E198" s="285"/>
      <c r="F198" s="285"/>
      <c r="G198" s="285"/>
      <c r="H198" s="285"/>
      <c r="I198" s="285"/>
      <c r="J198" s="285"/>
      <c r="K198" s="285"/>
      <c r="L198" s="285"/>
      <c r="M198" s="285"/>
      <c r="N198" s="285"/>
      <c r="O198" s="285"/>
      <c r="P198" s="285"/>
      <c r="Q198" s="285"/>
      <c r="R198" s="285"/>
      <c r="S198" s="285"/>
      <c r="T198" s="285"/>
      <c r="U198" s="285"/>
      <c r="V198" s="285"/>
    </row>
    <row r="199" spans="1:196" s="64" customFormat="1" ht="34.5" customHeight="1" x14ac:dyDescent="0.25">
      <c r="A199" s="285" t="s">
        <v>1000</v>
      </c>
      <c r="B199" s="285"/>
      <c r="C199" s="285"/>
      <c r="D199" s="285"/>
      <c r="E199" s="285"/>
      <c r="F199" s="285"/>
      <c r="G199" s="285"/>
      <c r="H199" s="285"/>
      <c r="I199" s="285"/>
      <c r="J199" s="285"/>
      <c r="K199" s="285"/>
      <c r="L199" s="285"/>
      <c r="M199" s="285"/>
      <c r="N199" s="285"/>
      <c r="O199" s="285"/>
      <c r="P199" s="285"/>
      <c r="Q199" s="285"/>
      <c r="R199" s="285"/>
      <c r="S199" s="285"/>
      <c r="T199" s="285"/>
      <c r="U199" s="285"/>
      <c r="V199" s="285"/>
    </row>
    <row r="200" spans="1:196" s="64" customFormat="1" ht="34.5" customHeight="1" x14ac:dyDescent="0.25">
      <c r="A200" s="285" t="s">
        <v>1187</v>
      </c>
      <c r="B200" s="285"/>
      <c r="C200" s="285"/>
      <c r="D200" s="285"/>
      <c r="E200" s="285"/>
      <c r="F200" s="285"/>
      <c r="G200" s="285"/>
      <c r="H200" s="285"/>
      <c r="I200" s="285"/>
      <c r="J200" s="285"/>
      <c r="K200" s="285"/>
      <c r="L200" s="285"/>
      <c r="M200" s="285"/>
      <c r="N200" s="285"/>
      <c r="O200" s="285"/>
      <c r="P200" s="285"/>
      <c r="Q200" s="285"/>
      <c r="R200" s="285"/>
      <c r="S200" s="285"/>
      <c r="T200" s="285"/>
      <c r="U200" s="285"/>
      <c r="V200" s="285"/>
    </row>
    <row r="201" spans="1:196" s="64" customFormat="1" ht="34.5" customHeight="1" x14ac:dyDescent="0.25">
      <c r="A201" s="285" t="s">
        <v>1182</v>
      </c>
      <c r="B201" s="285"/>
      <c r="C201" s="285"/>
      <c r="D201" s="285"/>
      <c r="E201" s="285"/>
      <c r="F201" s="285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</row>
    <row r="202" spans="1:196" s="64" customFormat="1" ht="34.5" customHeight="1" x14ac:dyDescent="0.25">
      <c r="A202" s="285" t="s">
        <v>1188</v>
      </c>
      <c r="B202" s="285"/>
      <c r="C202" s="285"/>
      <c r="D202" s="285"/>
      <c r="E202" s="285"/>
      <c r="F202" s="285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</row>
    <row r="203" spans="1:196" s="64" customFormat="1" ht="34.5" customHeight="1" x14ac:dyDescent="0.25">
      <c r="A203" s="285" t="s">
        <v>1190</v>
      </c>
      <c r="B203" s="285"/>
      <c r="C203" s="285"/>
      <c r="D203" s="285"/>
      <c r="E203" s="285"/>
      <c r="F203" s="285"/>
      <c r="G203" s="285"/>
      <c r="H203" s="285"/>
      <c r="I203" s="285"/>
      <c r="J203" s="285"/>
      <c r="K203" s="285"/>
      <c r="L203" s="285"/>
      <c r="M203" s="285"/>
      <c r="N203" s="285"/>
      <c r="O203" s="285"/>
      <c r="P203" s="285"/>
      <c r="Q203" s="285"/>
      <c r="R203" s="285"/>
      <c r="S203" s="285"/>
      <c r="T203" s="285"/>
      <c r="U203" s="285"/>
      <c r="V203" s="285"/>
    </row>
    <row r="204" spans="1:196" s="64" customFormat="1" ht="34.5" customHeight="1" x14ac:dyDescent="0.25">
      <c r="A204" s="285" t="s">
        <v>1079</v>
      </c>
      <c r="B204" s="285"/>
      <c r="C204" s="285"/>
      <c r="D204" s="285"/>
      <c r="E204" s="285"/>
      <c r="F204" s="285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</row>
    <row r="205" spans="1:196" s="64" customFormat="1" ht="34.5" customHeight="1" x14ac:dyDescent="0.25">
      <c r="A205" s="285" t="s">
        <v>1085</v>
      </c>
      <c r="B205" s="285"/>
      <c r="C205" s="285"/>
      <c r="D205" s="285"/>
      <c r="E205" s="285"/>
      <c r="F205" s="285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285"/>
      <c r="U205" s="285"/>
      <c r="V205" s="285"/>
    </row>
    <row r="206" spans="1:196" s="64" customFormat="1" ht="34.5" customHeight="1" x14ac:dyDescent="0.25">
      <c r="A206" s="285" t="s">
        <v>1192</v>
      </c>
      <c r="B206" s="285"/>
      <c r="C206" s="285"/>
      <c r="D206" s="285"/>
      <c r="E206" s="285"/>
      <c r="F206" s="285"/>
      <c r="G206" s="285"/>
      <c r="H206" s="285"/>
      <c r="I206" s="285"/>
      <c r="J206" s="285"/>
      <c r="K206" s="285"/>
      <c r="L206" s="285"/>
      <c r="M206" s="285"/>
      <c r="N206" s="285"/>
      <c r="O206" s="285"/>
      <c r="P206" s="285"/>
      <c r="Q206" s="285"/>
      <c r="R206" s="285"/>
      <c r="S206" s="285"/>
      <c r="T206" s="285"/>
      <c r="U206" s="285"/>
      <c r="V206" s="285"/>
    </row>
    <row r="207" spans="1:196" s="64" customFormat="1" ht="34.5" customHeight="1" x14ac:dyDescent="0.25">
      <c r="A207" s="285" t="s">
        <v>1194</v>
      </c>
      <c r="B207" s="285"/>
      <c r="C207" s="285"/>
      <c r="D207" s="285"/>
      <c r="E207" s="285"/>
      <c r="F207" s="285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</row>
    <row r="208" spans="1:196" s="64" customFormat="1" ht="34.5" customHeight="1" x14ac:dyDescent="0.25">
      <c r="A208" s="285" t="s">
        <v>1199</v>
      </c>
      <c r="B208" s="285"/>
      <c r="C208" s="285"/>
      <c r="D208" s="285"/>
      <c r="E208" s="285"/>
      <c r="F208" s="285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</row>
    <row r="209" spans="1:22" s="64" customFormat="1" ht="34.5" customHeight="1" x14ac:dyDescent="0.25">
      <c r="A209" s="285" t="s">
        <v>1205</v>
      </c>
      <c r="B209" s="285"/>
      <c r="C209" s="285"/>
      <c r="D209" s="285"/>
      <c r="E209" s="285"/>
      <c r="F209" s="285"/>
      <c r="G209" s="285"/>
      <c r="H209" s="285"/>
      <c r="I209" s="285"/>
      <c r="J209" s="285"/>
      <c r="K209" s="285"/>
      <c r="L209" s="285"/>
      <c r="M209" s="285"/>
      <c r="N209" s="285"/>
      <c r="O209" s="285"/>
      <c r="P209" s="285"/>
      <c r="Q209" s="285"/>
      <c r="R209" s="285"/>
      <c r="S209" s="285"/>
      <c r="T209" s="285"/>
      <c r="U209" s="285"/>
      <c r="V209" s="285"/>
    </row>
    <row r="210" spans="1:22" s="64" customFormat="1" ht="34.5" customHeight="1" x14ac:dyDescent="0.25">
      <c r="A210" s="285" t="s">
        <v>1216</v>
      </c>
      <c r="B210" s="285"/>
      <c r="C210" s="285"/>
      <c r="D210" s="285"/>
      <c r="E210" s="285"/>
      <c r="F210" s="285"/>
      <c r="G210" s="285"/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  <c r="V210" s="285"/>
    </row>
    <row r="211" spans="1:22" s="64" customFormat="1" ht="34.5" customHeight="1" x14ac:dyDescent="0.25">
      <c r="A211" s="296" t="s">
        <v>1217</v>
      </c>
      <c r="B211" s="296"/>
      <c r="C211" s="296"/>
      <c r="D211" s="296"/>
      <c r="E211" s="296"/>
      <c r="F211" s="296"/>
      <c r="G211" s="296"/>
      <c r="H211" s="296"/>
      <c r="I211" s="296"/>
      <c r="J211" s="296"/>
      <c r="K211" s="296"/>
      <c r="L211" s="296"/>
      <c r="M211" s="296"/>
      <c r="N211" s="296"/>
      <c r="O211" s="296"/>
      <c r="P211" s="296"/>
      <c r="Q211" s="296"/>
      <c r="R211" s="296"/>
      <c r="S211" s="296"/>
      <c r="T211" s="296"/>
      <c r="U211" s="296"/>
      <c r="V211" s="296"/>
    </row>
    <row r="212" spans="1:22" s="64" customFormat="1" ht="34.5" customHeight="1" x14ac:dyDescent="0.25">
      <c r="A212" s="285" t="s">
        <v>1223</v>
      </c>
      <c r="B212" s="285"/>
      <c r="C212" s="285"/>
      <c r="D212" s="285"/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</row>
    <row r="213" spans="1:22" s="64" customFormat="1" ht="34.5" customHeight="1" x14ac:dyDescent="0.25">
      <c r="A213" s="285" t="s">
        <v>1229</v>
      </c>
      <c r="B213" s="285"/>
      <c r="C213" s="285"/>
      <c r="D213" s="285"/>
      <c r="E213" s="285"/>
      <c r="F213" s="285"/>
      <c r="G213" s="285"/>
      <c r="H213" s="285"/>
      <c r="I213" s="285"/>
      <c r="J213" s="285"/>
      <c r="K213" s="285"/>
      <c r="L213" s="285"/>
      <c r="M213" s="285"/>
      <c r="N213" s="285"/>
      <c r="O213" s="285"/>
      <c r="P213" s="285"/>
      <c r="Q213" s="285"/>
      <c r="R213" s="285"/>
      <c r="S213" s="285"/>
      <c r="T213" s="285"/>
      <c r="U213" s="285"/>
      <c r="V213" s="285"/>
    </row>
    <row r="214" spans="1:22" s="64" customFormat="1" ht="52.5" customHeight="1" x14ac:dyDescent="0.25">
      <c r="A214" s="285" t="s">
        <v>1236</v>
      </c>
      <c r="B214" s="285"/>
      <c r="C214" s="285"/>
      <c r="D214" s="285"/>
      <c r="E214" s="285"/>
      <c r="F214" s="285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</row>
    <row r="215" spans="1:22" ht="15.75" x14ac:dyDescent="0.25">
      <c r="A215" s="301" t="s">
        <v>1242</v>
      </c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</row>
    <row r="216" spans="1:22" x14ac:dyDescent="0.25">
      <c r="B216" s="17"/>
    </row>
    <row r="220" spans="1:22" x14ac:dyDescent="0.25">
      <c r="B220" s="17"/>
      <c r="C220" s="17"/>
    </row>
  </sheetData>
  <mergeCells count="108">
    <mergeCell ref="ES2:FM2"/>
    <mergeCell ref="ES5:FM5"/>
    <mergeCell ref="FN5:GH5"/>
    <mergeCell ref="FN2:GH2"/>
    <mergeCell ref="GI5:GN5"/>
    <mergeCell ref="GI2:GN2"/>
    <mergeCell ref="A213:V213"/>
    <mergeCell ref="GI6:GK6"/>
    <mergeCell ref="A214:V214"/>
    <mergeCell ref="GL6:GN6"/>
    <mergeCell ref="W5:AQ5"/>
    <mergeCell ref="A210:V210"/>
    <mergeCell ref="A211:V211"/>
    <mergeCell ref="GC6:GE6"/>
    <mergeCell ref="A212:V212"/>
    <mergeCell ref="GF6:GH6"/>
    <mergeCell ref="FT6:FV6"/>
    <mergeCell ref="FW6:FY6"/>
    <mergeCell ref="A208:V208"/>
    <mergeCell ref="A209:V209"/>
    <mergeCell ref="FZ6:GB6"/>
    <mergeCell ref="FE6:FG6"/>
    <mergeCell ref="FH6:FJ6"/>
    <mergeCell ref="FK6:FM6"/>
    <mergeCell ref="FN6:FP6"/>
    <mergeCell ref="FQ6:FS6"/>
    <mergeCell ref="A207:V207"/>
    <mergeCell ref="EY6:FA6"/>
    <mergeCell ref="FB6:FD6"/>
    <mergeCell ref="CH2:DB2"/>
    <mergeCell ref="CH5:DB5"/>
    <mergeCell ref="DC5:DW5"/>
    <mergeCell ref="DC2:DW2"/>
    <mergeCell ref="DX5:ER5"/>
    <mergeCell ref="DX2:ER2"/>
    <mergeCell ref="A204:V204"/>
    <mergeCell ref="ES6:EU6"/>
    <mergeCell ref="A205:V205"/>
    <mergeCell ref="A206:V206"/>
    <mergeCell ref="EV6:EX6"/>
    <mergeCell ref="EJ6:EL6"/>
    <mergeCell ref="A202:V202"/>
    <mergeCell ref="EM6:EO6"/>
    <mergeCell ref="A203:V203"/>
    <mergeCell ref="EP6:ER6"/>
    <mergeCell ref="EG6:EI6"/>
    <mergeCell ref="A201:V201"/>
    <mergeCell ref="DU6:DW6"/>
    <mergeCell ref="DX6:DZ6"/>
    <mergeCell ref="EA6:EC6"/>
    <mergeCell ref="ED6:EF6"/>
    <mergeCell ref="A200:V200"/>
    <mergeCell ref="DF6:DH6"/>
    <mergeCell ref="DI6:DK6"/>
    <mergeCell ref="DL6:DN6"/>
    <mergeCell ref="DO6:DQ6"/>
    <mergeCell ref="DR6:DT6"/>
    <mergeCell ref="CQ6:CS6"/>
    <mergeCell ref="CT6:CV6"/>
    <mergeCell ref="CW6:CY6"/>
    <mergeCell ref="CZ6:DB6"/>
    <mergeCell ref="DC6:DE6"/>
    <mergeCell ref="A199:V199"/>
    <mergeCell ref="A215:V215"/>
    <mergeCell ref="W2:AQ2"/>
    <mergeCell ref="AR5:BL5"/>
    <mergeCell ref="AR2:BL2"/>
    <mergeCell ref="B2:V2"/>
    <mergeCell ref="E5:V5"/>
    <mergeCell ref="A195:V195"/>
    <mergeCell ref="A196:V196"/>
    <mergeCell ref="A197:V197"/>
    <mergeCell ref="A198:V198"/>
    <mergeCell ref="Z6:AB6"/>
    <mergeCell ref="U4:V4"/>
    <mergeCell ref="K6:M6"/>
    <mergeCell ref="AL6:AN6"/>
    <mergeCell ref="AO6:AQ6"/>
    <mergeCell ref="AR6:AT6"/>
    <mergeCell ref="BM2:CG2"/>
    <mergeCell ref="BM5:CG5"/>
    <mergeCell ref="AU6:AW6"/>
    <mergeCell ref="AX6:AZ6"/>
    <mergeCell ref="BS6:BU6"/>
    <mergeCell ref="BV6:BX6"/>
    <mergeCell ref="BD6:BF6"/>
    <mergeCell ref="BA6:BC6"/>
    <mergeCell ref="BG6:BI6"/>
    <mergeCell ref="BJ6:BL6"/>
    <mergeCell ref="BP6:BR6"/>
    <mergeCell ref="BM6:BO6"/>
    <mergeCell ref="CH6:CJ6"/>
    <mergeCell ref="CK6:CM6"/>
    <mergeCell ref="CN6:CP6"/>
    <mergeCell ref="CE6:CG6"/>
    <mergeCell ref="BY6:CA6"/>
    <mergeCell ref="CB6:CD6"/>
    <mergeCell ref="A5:A7"/>
    <mergeCell ref="B5:D6"/>
    <mergeCell ref="AC6:AE6"/>
    <mergeCell ref="AF6:AH6"/>
    <mergeCell ref="AI6:AK6"/>
    <mergeCell ref="H6:J6"/>
    <mergeCell ref="N6:P6"/>
    <mergeCell ref="T6:V6"/>
    <mergeCell ref="Q6:S6"/>
    <mergeCell ref="W6:Y6"/>
    <mergeCell ref="E6:G6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4" manualBreakCount="4">
    <brk id="85" max="214" man="1"/>
    <brk id="106" max="214" man="1"/>
    <brk id="127" max="214" man="1"/>
    <brk id="169" max="2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2023-10-27T13:57:21Z</cp:lastPrinted>
  <dcterms:created xsi:type="dcterms:W3CDTF">2019-10-10T14:43:12Z</dcterms:created>
  <dcterms:modified xsi:type="dcterms:W3CDTF">2023-10-27T13:58:28Z</dcterms:modified>
</cp:coreProperties>
</file>