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10" yWindow="-45" windowWidth="17520" windowHeight="12270"/>
  </bookViews>
  <sheets>
    <sheet name="2023 год" sheetId="1" r:id="rId1"/>
  </sheets>
  <definedNames>
    <definedName name="_xlnm._FilterDatabase" localSheetId="0" hidden="1">'2023 год'!$B$5:$H$109</definedName>
    <definedName name="Z_2505F84B_EDD5_43D7_8CE7_AFF925DFBFF7_.wvu.Cols" localSheetId="0" hidden="1">'2023 год'!#REF!</definedName>
    <definedName name="Z_2505F84B_EDD5_43D7_8CE7_AFF925DFBFF7_.wvu.PrintArea" localSheetId="0" hidden="1">'2023 год'!$B$1:$H$109</definedName>
    <definedName name="Z_2505F84B_EDD5_43D7_8CE7_AFF925DFBFF7_.wvu.PrintTitles" localSheetId="0" hidden="1">'2023 год'!$B:$B,'2023 год'!$3:$5</definedName>
    <definedName name="Z_2505F84B_EDD5_43D7_8CE7_AFF925DFBFF7_.wvu.Rows" localSheetId="0" hidden="1">'2023 год'!#REF!,'2023 год'!$5:$5,'2023 год'!#REF!,'2023 год'!#REF!,'2023 год'!#REF!,'2023 год'!#REF!</definedName>
    <definedName name="Z_9D015A7B_71BF_4A38_92C8_CCD8973F5CA0_.wvu.Cols" localSheetId="0" hidden="1">'2023 год'!#REF!,'2023 год'!#REF!</definedName>
    <definedName name="Z_9D015A7B_71BF_4A38_92C8_CCD8973F5CA0_.wvu.FilterData" localSheetId="0" hidden="1">'2023 год'!$B$5:$H$109</definedName>
    <definedName name="Z_9D015A7B_71BF_4A38_92C8_CCD8973F5CA0_.wvu.PrintArea" localSheetId="0" hidden="1">'2023 год'!#REF!</definedName>
    <definedName name="Z_9D015A7B_71BF_4A38_92C8_CCD8973F5CA0_.wvu.PrintTitles" localSheetId="0" hidden="1">'2023 год'!$B:$B,'2023 год'!$3:$5</definedName>
    <definedName name="Z_9D015A7B_71BF_4A38_92C8_CCD8973F5CA0_.wvu.Rows" localSheetId="0" hidden="1">'2023 год'!#REF!</definedName>
    <definedName name="_xlnm.Print_Titles" localSheetId="0">'2023 год'!$B:$B,'2023 год'!$3:$4</definedName>
    <definedName name="_xlnm.Print_Area" localSheetId="0">'2023 год'!$A$1:$H$129</definedName>
  </definedNames>
  <calcPr calcId="144525"/>
</workbook>
</file>

<file path=xl/calcChain.xml><?xml version="1.0" encoding="utf-8"?>
<calcChain xmlns="http://schemas.openxmlformats.org/spreadsheetml/2006/main">
  <c r="H118" i="1" l="1"/>
  <c r="H119" i="1"/>
  <c r="H123" i="1"/>
  <c r="H104" i="1"/>
  <c r="H105" i="1"/>
  <c r="H108" i="1"/>
  <c r="H82" i="1"/>
  <c r="H84" i="1"/>
  <c r="H70" i="1"/>
  <c r="H73" i="1"/>
  <c r="H74" i="1"/>
  <c r="H76" i="1"/>
  <c r="H77" i="1"/>
  <c r="F70" i="1"/>
  <c r="F71" i="1"/>
  <c r="F72" i="1"/>
  <c r="F73" i="1"/>
  <c r="F74" i="1"/>
  <c r="F75" i="1"/>
  <c r="F76" i="1"/>
  <c r="F77" i="1"/>
  <c r="F78" i="1"/>
  <c r="F79" i="1"/>
  <c r="F56" i="1"/>
  <c r="H37" i="1"/>
  <c r="H38" i="1"/>
  <c r="H39" i="1"/>
  <c r="H32" i="1"/>
  <c r="H33" i="1"/>
  <c r="H22" i="1"/>
  <c r="H23" i="1"/>
  <c r="H24" i="1"/>
  <c r="H25" i="1"/>
  <c r="H26" i="1"/>
  <c r="H11" i="1"/>
  <c r="D121" i="1" l="1"/>
  <c r="D118" i="1"/>
  <c r="D115" i="1"/>
  <c r="D107" i="1"/>
  <c r="D101" i="1"/>
  <c r="D97" i="1"/>
  <c r="D89" i="1"/>
  <c r="D86" i="1"/>
  <c r="D80" i="1"/>
  <c r="D64" i="1"/>
  <c r="D58" i="1"/>
  <c r="D49" i="1"/>
  <c r="D68" i="1"/>
  <c r="D40" i="1"/>
  <c r="D34" i="1"/>
  <c r="D29" i="1"/>
  <c r="D15" i="1"/>
  <c r="D6" i="1"/>
  <c r="E101" i="1" l="1"/>
  <c r="C101" i="1"/>
  <c r="H114" i="1"/>
  <c r="H112" i="1"/>
  <c r="H103" i="1"/>
  <c r="H99" i="1"/>
  <c r="H96" i="1" l="1"/>
  <c r="H90" i="1"/>
  <c r="H91" i="1"/>
  <c r="H71" i="1"/>
  <c r="H52" i="1" l="1"/>
  <c r="H57" i="1"/>
  <c r="H48" i="1"/>
  <c r="F38" i="1"/>
  <c r="H28" i="1"/>
  <c r="H8" i="1"/>
  <c r="H9" i="1"/>
  <c r="H10" i="1"/>
  <c r="C80" i="1" l="1"/>
  <c r="E80" i="1"/>
  <c r="C68" i="1"/>
  <c r="E68" i="1"/>
  <c r="G58" i="1"/>
  <c r="G49" i="1" l="1"/>
  <c r="E49" i="1"/>
  <c r="C49" i="1"/>
  <c r="G115" i="1"/>
  <c r="G113" i="1"/>
  <c r="H98" i="1"/>
  <c r="H51" i="1"/>
  <c r="H18" i="1"/>
  <c r="H19" i="1"/>
  <c r="H20" i="1"/>
  <c r="H21" i="1"/>
  <c r="H14" i="1"/>
  <c r="F126" i="1" l="1"/>
  <c r="H126" i="1" l="1"/>
  <c r="H111" i="1"/>
  <c r="H109" i="1"/>
  <c r="H102" i="1"/>
  <c r="H66" i="1"/>
  <c r="H65" i="1"/>
  <c r="H62" i="1"/>
  <c r="H50" i="1"/>
  <c r="H45" i="1"/>
  <c r="H44" i="1"/>
  <c r="H43" i="1"/>
  <c r="H42" i="1"/>
  <c r="H41" i="1"/>
  <c r="H35" i="1"/>
  <c r="H30" i="1"/>
  <c r="H17" i="1"/>
  <c r="H16" i="1"/>
  <c r="H7" i="1"/>
  <c r="F124" i="1" l="1"/>
  <c r="F123" i="1"/>
  <c r="F122" i="1"/>
  <c r="F120" i="1"/>
  <c r="F119" i="1"/>
  <c r="F117" i="1"/>
  <c r="F116" i="1"/>
  <c r="F114" i="1"/>
  <c r="F112" i="1"/>
  <c r="F111" i="1"/>
  <c r="F110" i="1"/>
  <c r="F109" i="1"/>
  <c r="F108" i="1"/>
  <c r="F106" i="1"/>
  <c r="F105" i="1"/>
  <c r="F104" i="1"/>
  <c r="F103" i="1"/>
  <c r="F102" i="1"/>
  <c r="F100" i="1"/>
  <c r="F99" i="1"/>
  <c r="F98" i="1"/>
  <c r="F96" i="1"/>
  <c r="F95" i="1"/>
  <c r="F93" i="1"/>
  <c r="F92" i="1"/>
  <c r="F91" i="1"/>
  <c r="F90" i="1"/>
  <c r="F88" i="1"/>
  <c r="F87" i="1"/>
  <c r="F84" i="1"/>
  <c r="F83" i="1"/>
  <c r="F82" i="1"/>
  <c r="F81" i="1"/>
  <c r="F69" i="1"/>
  <c r="F67" i="1"/>
  <c r="F66" i="1"/>
  <c r="F65" i="1"/>
  <c r="F63" i="1"/>
  <c r="F62" i="1"/>
  <c r="F59" i="1"/>
  <c r="F55" i="1"/>
  <c r="F54" i="1"/>
  <c r="F53" i="1"/>
  <c r="F52" i="1"/>
  <c r="F51" i="1"/>
  <c r="F50" i="1"/>
  <c r="F48" i="1"/>
  <c r="F46" i="1"/>
  <c r="F45" i="1"/>
  <c r="F44" i="1"/>
  <c r="F43" i="1"/>
  <c r="F42" i="1"/>
  <c r="F41" i="1"/>
  <c r="F39" i="1"/>
  <c r="F37" i="1"/>
  <c r="F36" i="1"/>
  <c r="F35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1" i="1"/>
  <c r="F10" i="1"/>
  <c r="F9" i="1"/>
  <c r="F8" i="1"/>
  <c r="F7" i="1"/>
  <c r="F101" i="1" l="1"/>
  <c r="F49" i="1"/>
  <c r="E115" i="1"/>
  <c r="E118" i="1"/>
  <c r="E121" i="1"/>
  <c r="C121" i="1"/>
  <c r="C118" i="1"/>
  <c r="C115" i="1"/>
  <c r="E107" i="1"/>
  <c r="E113" i="1"/>
  <c r="H113" i="1" s="1"/>
  <c r="D113" i="1"/>
  <c r="C113" i="1"/>
  <c r="C107" i="1"/>
  <c r="E97" i="1"/>
  <c r="C97" i="1"/>
  <c r="E94" i="1"/>
  <c r="D94" i="1"/>
  <c r="E89" i="1"/>
  <c r="C94" i="1"/>
  <c r="C89" i="1"/>
  <c r="E86" i="1"/>
  <c r="C86" i="1"/>
  <c r="E64" i="1"/>
  <c r="C64" i="1"/>
  <c r="E58" i="1"/>
  <c r="C58" i="1"/>
  <c r="E40" i="1"/>
  <c r="C40" i="1"/>
  <c r="E34" i="1"/>
  <c r="F86" i="1" l="1"/>
  <c r="F80" i="1"/>
  <c r="D125" i="1"/>
  <c r="D127" i="1" s="1"/>
  <c r="F121" i="1"/>
  <c r="F94" i="1"/>
  <c r="F113" i="1"/>
  <c r="F64" i="1"/>
  <c r="F118" i="1"/>
  <c r="F107" i="1"/>
  <c r="F34" i="1"/>
  <c r="F97" i="1"/>
  <c r="F115" i="1"/>
  <c r="F68" i="1"/>
  <c r="F40" i="1"/>
  <c r="F58" i="1"/>
  <c r="F89" i="1"/>
  <c r="C34" i="1"/>
  <c r="E29" i="1"/>
  <c r="C29" i="1"/>
  <c r="E15" i="1"/>
  <c r="C15" i="1"/>
  <c r="C6" i="1"/>
  <c r="E6" i="1"/>
  <c r="E125" i="1" l="1"/>
  <c r="C125" i="1"/>
  <c r="F29" i="1"/>
  <c r="F6" i="1"/>
  <c r="F15" i="1"/>
  <c r="G121" i="1"/>
  <c r="G118" i="1"/>
  <c r="G107" i="1"/>
  <c r="H107" i="1" s="1"/>
  <c r="G101" i="1"/>
  <c r="H101" i="1" s="1"/>
  <c r="G97" i="1"/>
  <c r="H97" i="1" s="1"/>
  <c r="G94" i="1"/>
  <c r="H94" i="1" s="1"/>
  <c r="G89" i="1"/>
  <c r="H89" i="1" s="1"/>
  <c r="G86" i="1"/>
  <c r="G80" i="1"/>
  <c r="H80" i="1" s="1"/>
  <c r="G68" i="1"/>
  <c r="G64" i="1"/>
  <c r="H64" i="1" s="1"/>
  <c r="H49" i="1"/>
  <c r="G40" i="1"/>
  <c r="H40" i="1" s="1"/>
  <c r="G34" i="1"/>
  <c r="G29" i="1"/>
  <c r="H29" i="1" s="1"/>
  <c r="G15" i="1"/>
  <c r="H15" i="1" s="1"/>
  <c r="G6" i="1"/>
  <c r="C127" i="1" l="1"/>
  <c r="G125" i="1"/>
  <c r="G127" i="1" s="1"/>
  <c r="E127" i="1"/>
  <c r="F125" i="1"/>
  <c r="H6" i="1"/>
  <c r="H125" i="1" l="1"/>
  <c r="H127" i="1"/>
  <c r="F127" i="1"/>
</calcChain>
</file>

<file path=xl/sharedStrings.xml><?xml version="1.0" encoding="utf-8"?>
<sst xmlns="http://schemas.openxmlformats.org/spreadsheetml/2006/main" count="287" uniqueCount="277">
  <si>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</si>
  <si>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</si>
  <si>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</si>
  <si>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</si>
  <si>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</si>
  <si>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Утверждено в гос. программе (годовой план) </t>
  </si>
  <si>
    <t xml:space="preserve">Утвержденные бюджетные назначения (годовой план)* </t>
  </si>
  <si>
    <t xml:space="preserve">Исполнение </t>
  </si>
  <si>
    <t>% исполнения к утвержденным бюджетным назначениям</t>
  </si>
  <si>
    <t>52 0 00 00000</t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</si>
  <si>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</si>
  <si>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</si>
  <si>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</si>
  <si>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</si>
  <si>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</si>
  <si>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</si>
  <si>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</si>
  <si>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</si>
  <si>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</si>
  <si>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</si>
  <si>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</si>
  <si>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</si>
  <si>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</si>
  <si>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</si>
  <si>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</si>
  <si>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</si>
  <si>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Подпрограмма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</si>
  <si>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</si>
  <si>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</si>
  <si>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Подпрограмма «Совершенствование социального партнерства</t>
  </si>
  <si>
    <t>Подпрограмма «Улучшение условий и охраны труда»</t>
  </si>
  <si>
    <t>Подпрограмма «Сопровождение инвалидов молодого возраста при трудоустройстве»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</si>
  <si>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</si>
  <si>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</si>
  <si>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</si>
  <si>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</si>
  <si>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</si>
  <si>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</si>
  <si>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</si>
  <si>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</si>
  <si>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</si>
  <si>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</si>
  <si>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</si>
  <si>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</si>
  <si>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</si>
  <si>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</si>
  <si>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</si>
  <si>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</si>
  <si>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</si>
  <si>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</si>
  <si>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</si>
  <si>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</si>
  <si>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</si>
  <si>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</si>
  <si>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</si>
  <si>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</si>
  <si>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</si>
  <si>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</si>
  <si>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</si>
  <si>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</si>
  <si>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</si>
  <si>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</si>
  <si>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</si>
  <si>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</si>
  <si>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</si>
  <si>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</si>
  <si>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</si>
  <si>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</si>
  <si>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</si>
  <si>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</si>
  <si>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</si>
  <si>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</si>
  <si>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</si>
  <si>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</si>
  <si>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</si>
  <si>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</si>
  <si>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</si>
  <si>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</si>
  <si>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</si>
  <si>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</si>
  <si>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</si>
  <si>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</si>
  <si>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</si>
  <si>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</si>
  <si>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</si>
  <si>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</si>
  <si>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</si>
  <si>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</si>
  <si>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</si>
  <si>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</si>
  <si>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</si>
  <si>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</si>
  <si>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</si>
  <si>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</si>
  <si>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</si>
  <si>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</si>
  <si>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</si>
  <si>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</si>
  <si>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</si>
  <si>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</si>
  <si>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</si>
  <si>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</si>
  <si>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</si>
  <si>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</si>
  <si>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</si>
  <si>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</si>
  <si>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</si>
  <si>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</si>
  <si>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</si>
  <si>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</si>
  <si>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</si>
  <si>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</si>
  <si>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</si>
  <si>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</si>
  <si>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</si>
  <si>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</si>
  <si>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</si>
  <si>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</si>
  <si>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</si>
  <si>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</si>
  <si>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</si>
  <si>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</si>
  <si>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</si>
  <si>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</si>
  <si>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</si>
  <si>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</si>
  <si>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</si>
  <si>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</si>
  <si>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</si>
  <si>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</si>
  <si>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</si>
  <si>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</si>
  <si>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</si>
  <si>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</si>
  <si>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</si>
  <si>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</si>
  <si>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</si>
  <si>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</si>
  <si>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</si>
  <si>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</si>
  <si>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</si>
  <si>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</si>
  <si>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</si>
  <si>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</si>
  <si>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</si>
  <si>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</si>
  <si>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</si>
  <si>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</si>
  <si>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</si>
  <si>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</si>
  <si>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</si>
  <si>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</si>
  <si>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</si>
  <si>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t>62 1 00 00000</t>
  </si>
  <si>
    <t>62 2 00 00000</t>
  </si>
  <si>
    <t>62 3 00 00000</t>
  </si>
  <si>
    <t>62 4 00 00000</t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</si>
  <si>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</si>
  <si>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</si>
  <si>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</si>
  <si>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</si>
  <si>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</si>
  <si>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</si>
  <si>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</si>
  <si>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</si>
  <si>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</si>
  <si>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</si>
  <si>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</si>
  <si>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</si>
  <si>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</si>
  <si>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</si>
  <si>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</si>
  <si>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</si>
  <si>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</si>
  <si>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</si>
  <si>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</si>
  <si>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</si>
  <si>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</si>
  <si>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</si>
  <si>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</si>
  <si>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</si>
  <si>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</si>
  <si>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</si>
  <si>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</si>
  <si>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</si>
  <si>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</si>
  <si>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</si>
  <si>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</si>
  <si>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</si>
  <si>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</si>
  <si>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</si>
  <si>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</si>
  <si>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</si>
  <si>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</si>
  <si>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</si>
  <si>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</si>
  <si>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</si>
  <si>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</si>
  <si>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</si>
  <si>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</si>
  <si>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</si>
  <si>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</si>
  <si>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</si>
  <si>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</si>
  <si>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</si>
  <si>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</si>
  <si>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</si>
  <si>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</si>
  <si>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</si>
  <si>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</si>
  <si>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</si>
  <si>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</si>
  <si>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</si>
  <si>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</si>
  <si>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</si>
  <si>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</si>
  <si>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</si>
  <si>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3 00 00000</t>
  </si>
  <si>
    <t>5В 1 00 00000</t>
  </si>
  <si>
    <t>5В 2 00 00000</t>
  </si>
  <si>
    <t>5В0 00 00000</t>
  </si>
  <si>
    <t>5В 4 00 00000</t>
  </si>
  <si>
    <t>5В 5 00 00000</t>
  </si>
  <si>
    <t>5В 6 00 00000</t>
  </si>
  <si>
    <t>5В 7 00 00000</t>
  </si>
  <si>
    <t>58 4 00 00000</t>
  </si>
  <si>
    <t>Подпрограмма «Развитие оптовой и розничной торговли, общественного питания и бытовых услуг Саратовской области»</t>
  </si>
  <si>
    <t>5Г 5 00 00000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</si>
  <si>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</si>
  <si>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5В 8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</si>
  <si>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</si>
  <si>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65 5 00 00000</t>
  </si>
  <si>
    <t>Подпрограмма «Профилактика безнадзорности и правонарушений среди несовершеннолетних»</t>
  </si>
  <si>
    <t>в 1,6 раза</t>
  </si>
  <si>
    <t>в 1,7 раза</t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</si>
  <si>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</si>
  <si>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</si>
  <si>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</si>
  <si>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10"/>
        <rFont val="PT Astra Serif"/>
        <family val="1"/>
        <charset val="204"/>
      </rPr>
      <t xml:space="preserve">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</si>
  <si>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</si>
  <si>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«Охрана окружающей среды, защита природных комплексов, объектов и ресурсов»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</si>
  <si>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«Развитие водохозяйственного комплекса Саратовской области»   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</si>
  <si>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«Развитие лесного хозяйства Саратовской области»     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</si>
  <si>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«Совершенствование системы обращения с отходами производства и потребления на территории Саратовской области»           </t>
    </r>
    <r>
      <rPr>
        <sz val="12"/>
        <color indexed="10"/>
        <rFont val="PT Astra Serif"/>
        <family val="1"/>
        <charset val="204"/>
      </rPr>
      <t xml:space="preserve">                             </t>
    </r>
  </si>
  <si>
    <r>
      <rPr>
        <b/>
        <sz val="12"/>
        <rFont val="PT Astra Serif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10"/>
        <rFont val="PT Astra Serif"/>
        <family val="1"/>
        <charset val="204"/>
      </rPr>
      <t xml:space="preserve"> </t>
    </r>
  </si>
  <si>
    <r>
      <rPr>
        <b/>
        <sz val="12"/>
        <rFont val="PT Astra Serif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10"/>
        <rFont val="PT Astra Serif"/>
        <family val="1"/>
        <charset val="204"/>
      </rPr>
      <t xml:space="preserve"> </t>
    </r>
  </si>
  <si>
    <t>в 1,8 раза</t>
  </si>
  <si>
    <t>5E Б 00 00000</t>
  </si>
  <si>
    <t>Подпрограмма  «Модернизация систем коммунальной инфраструктуры»</t>
  </si>
  <si>
    <t>5Ж 6 00 00000</t>
  </si>
  <si>
    <t>Подпрограмма  «Развитие зарядной инфраструктуры для быстрой зарядки электрического автомобильного транспорта»</t>
  </si>
  <si>
    <t>в 3 раза</t>
  </si>
  <si>
    <t>в 1,5 раза</t>
  </si>
  <si>
    <t>в 11,5 раз</t>
  </si>
  <si>
    <t>в 2,7 раза</t>
  </si>
  <si>
    <t>в 2 раза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</si>
  <si>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</si>
  <si>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</si>
  <si>
    <t>в 10,4 раза</t>
  </si>
  <si>
    <t xml:space="preserve"> </t>
  </si>
  <si>
    <t>*  в соответствии с Законом Саратовской области «Об областном бюджете на 2023 год и на плановый период 2024 и 2025 годов» в редакции от 22.09.2023 года</t>
  </si>
  <si>
    <t>на 1 октября 2023 года</t>
  </si>
  <si>
    <t>на 1 октября 2022 года</t>
  </si>
  <si>
    <t>в 26 раз</t>
  </si>
  <si>
    <t>в 3,5 раза</t>
  </si>
  <si>
    <t>в 136,5 раза</t>
  </si>
  <si>
    <t>в 23 раза</t>
  </si>
  <si>
    <t>в 2,4 раза</t>
  </si>
  <si>
    <t>в 2,9 раза</t>
  </si>
  <si>
    <t>в 2,3 раза</t>
  </si>
  <si>
    <t>в 2,6 раза</t>
  </si>
  <si>
    <t>в 76 раз</t>
  </si>
  <si>
    <t>в 6,2 раза</t>
  </si>
  <si>
    <t>в 5,3 раза</t>
  </si>
  <si>
    <t>в 60 раз</t>
  </si>
  <si>
    <t>в 5,1 раза</t>
  </si>
  <si>
    <t>в 2,5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</si>
</sst>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19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color rgb="FFFF0000"/>
      <name val="PT Astra Serif"/>
      <family val="1"/>
      <charset val="204"/>
    </font>
    <font>
      <b/>
      <sz val="12"/>
      <color indexed="10"/>
      <name val="PT Astra Serif"/>
      <family val="1"/>
      <charset val="204"/>
    </font>
    <font>
      <b/>
      <sz val="10"/>
      <color rgb="FFFF0000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indexed="10"/>
      <name val="PT Astra Serif"/>
      <family val="1"/>
      <charset val="204"/>
    </font>
    <font>
      <b/>
      <sz val="12"/>
      <color theme="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5" fillId="0" borderId="0" xfId="1" applyFont="1" applyFill="1"/>
    <xf numFmtId="0" fontId="6" fillId="0" borderId="0" xfId="1" applyFont="1" applyFill="1"/>
    <xf numFmtId="0" fontId="7" fillId="0" borderId="0" xfId="1" applyFont="1" applyFill="1" applyAlignment="1">
      <alignment horizontal="left"/>
    </xf>
    <xf numFmtId="0" fontId="8" fillId="0" borderId="0" xfId="1" applyFont="1" applyFill="1" applyBorder="1"/>
    <xf numFmtId="164" fontId="8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top" wrapText="1"/>
    </xf>
    <xf numFmtId="0" fontId="7" fillId="0" borderId="2" xfId="1" applyFont="1" applyFill="1" applyBorder="1" applyAlignment="1">
      <alignment horizontal="center"/>
    </xf>
    <xf numFmtId="166" fontId="7" fillId="3" borderId="2" xfId="1" applyNumberFormat="1" applyFont="1" applyFill="1" applyBorder="1" applyAlignment="1" applyProtection="1">
      <alignment horizontal="center" vertical="center"/>
      <protection hidden="1"/>
    </xf>
    <xf numFmtId="166" fontId="11" fillId="3" borderId="2" xfId="1" applyNumberFormat="1" applyFont="1" applyFill="1" applyBorder="1" applyAlignment="1" applyProtection="1">
      <alignment vertical="center" wrapText="1"/>
      <protection hidden="1"/>
    </xf>
    <xf numFmtId="0" fontId="13" fillId="0" borderId="0" xfId="1" applyFont="1" applyFill="1"/>
    <xf numFmtId="166" fontId="8" fillId="4" borderId="2" xfId="1" applyNumberFormat="1" applyFont="1" applyFill="1" applyBorder="1" applyAlignment="1" applyProtection="1">
      <alignment horizontal="center" vertical="center"/>
      <protection hidden="1"/>
    </xf>
    <xf numFmtId="166" fontId="8" fillId="4" borderId="2" xfId="1" applyNumberFormat="1" applyFont="1" applyFill="1" applyBorder="1" applyAlignment="1" applyProtection="1">
      <alignment horizontal="left" vertical="center" wrapText="1"/>
      <protection hidden="1"/>
    </xf>
    <xf numFmtId="0" fontId="15" fillId="0" borderId="0" xfId="1" applyFont="1" applyFill="1"/>
    <xf numFmtId="0" fontId="11" fillId="3" borderId="2" xfId="1" applyNumberFormat="1" applyFont="1" applyFill="1" applyBorder="1" applyAlignment="1" applyProtection="1">
      <alignment vertical="center" wrapText="1"/>
      <protection hidden="1"/>
    </xf>
    <xf numFmtId="0" fontId="13" fillId="5" borderId="0" xfId="1" applyFont="1" applyFill="1"/>
    <xf numFmtId="166" fontId="7" fillId="3" borderId="2" xfId="1" applyNumberFormat="1" applyFont="1" applyFill="1" applyBorder="1" applyAlignment="1" applyProtection="1">
      <alignment horizontal="center" vertical="center" wrapText="1"/>
      <protection hidden="1"/>
    </xf>
    <xf numFmtId="166" fontId="7" fillId="3" borderId="2" xfId="1" applyNumberFormat="1" applyFont="1" applyFill="1" applyBorder="1" applyAlignment="1" applyProtection="1">
      <alignment vertical="center" wrapText="1"/>
      <protection hidden="1"/>
    </xf>
    <xf numFmtId="0" fontId="16" fillId="0" borderId="0" xfId="1" applyFont="1" applyFill="1"/>
    <xf numFmtId="0" fontId="7" fillId="3" borderId="2" xfId="1" applyNumberFormat="1" applyFont="1" applyFill="1" applyBorder="1" applyAlignment="1" applyProtection="1">
      <alignment vertical="center" wrapText="1"/>
      <protection hidden="1"/>
    </xf>
    <xf numFmtId="166" fontId="14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7" fillId="0" borderId="2" xfId="1" applyNumberFormat="1" applyFont="1" applyFill="1" applyBorder="1" applyAlignment="1" applyProtection="1">
      <alignment horizontal="center" vertical="center"/>
      <protection hidden="1"/>
    </xf>
    <xf numFmtId="166" fontId="7" fillId="0" borderId="2" xfId="1" applyNumberFormat="1" applyFont="1" applyFill="1" applyBorder="1" applyAlignment="1" applyProtection="1">
      <alignment vertical="center" wrapText="1"/>
      <protection hidden="1"/>
    </xf>
    <xf numFmtId="0" fontId="16" fillId="0" borderId="2" xfId="1" applyFont="1" applyFill="1" applyBorder="1" applyAlignment="1">
      <alignment vertical="center"/>
    </xf>
    <xf numFmtId="166" fontId="7" fillId="0" borderId="2" xfId="1" applyNumberFormat="1" applyFont="1" applyFill="1" applyBorder="1" applyAlignment="1" applyProtection="1">
      <alignment horizontal="left" vertical="center" wrapText="1"/>
      <protection hidden="1"/>
    </xf>
    <xf numFmtId="0" fontId="8" fillId="0" borderId="0" xfId="1" applyFont="1" applyFill="1"/>
    <xf numFmtId="164" fontId="6" fillId="0" borderId="0" xfId="1" applyNumberFormat="1" applyFont="1" applyFill="1"/>
    <xf numFmtId="164" fontId="6" fillId="0" borderId="0" xfId="1" applyNumberFormat="1" applyFont="1" applyFill="1" applyAlignment="1">
      <alignment horizontal="right"/>
    </xf>
    <xf numFmtId="164" fontId="7" fillId="0" borderId="0" xfId="1" applyNumberFormat="1" applyFont="1" applyFill="1"/>
    <xf numFmtId="164" fontId="7" fillId="0" borderId="0" xfId="1" applyNumberFormat="1" applyFont="1" applyFill="1" applyAlignment="1">
      <alignment horizontal="right"/>
    </xf>
    <xf numFmtId="0" fontId="18" fillId="0" borderId="0" xfId="0" applyFont="1" applyProtection="1">
      <protection locked="0"/>
    </xf>
    <xf numFmtId="164" fontId="7" fillId="3" borderId="2" xfId="1" applyNumberFormat="1" applyFont="1" applyFill="1" applyBorder="1" applyAlignment="1">
      <alignment horizontal="center" vertical="center"/>
    </xf>
    <xf numFmtId="165" fontId="8" fillId="0" borderId="2" xfId="1" applyNumberFormat="1" applyFont="1" applyFill="1" applyBorder="1" applyAlignment="1">
      <alignment horizontal="center" vertical="center"/>
    </xf>
    <xf numFmtId="165" fontId="7" fillId="3" borderId="2" xfId="1" applyNumberFormat="1" applyFont="1" applyFill="1" applyBorder="1" applyAlignment="1">
      <alignment horizontal="center" vertical="center"/>
    </xf>
    <xf numFmtId="164" fontId="8" fillId="4" borderId="2" xfId="1" applyNumberFormat="1" applyFont="1" applyFill="1" applyBorder="1" applyAlignment="1" applyProtection="1">
      <alignment horizontal="center" vertical="center"/>
      <protection hidden="1"/>
    </xf>
    <xf numFmtId="164" fontId="8" fillId="4" borderId="2" xfId="1" applyNumberFormat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/>
    </xf>
    <xf numFmtId="165" fontId="8" fillId="4" borderId="2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164" fontId="8" fillId="0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165" fontId="7" fillId="0" borderId="2" xfId="1" applyNumberFormat="1" applyFont="1" applyFill="1" applyBorder="1" applyAlignment="1">
      <alignment horizontal="center" vertical="center"/>
    </xf>
    <xf numFmtId="165" fontId="7" fillId="4" borderId="2" xfId="1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 wrapText="1"/>
    </xf>
    <xf numFmtId="0" fontId="8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left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0"/>
  <sheetViews>
    <sheetView showZeros="0" tabSelected="1" view="pageBreakPreview" zoomScale="70" zoomScaleNormal="70" zoomScaleSheetLayoutView="70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I6" sqref="I6"/>
    </sheetView>
  </sheetViews>
  <sheetFormatPr defaultRowHeight="15.75" x14ac:dyDescent="0.25"/>
  <cols>
    <col min="1" max="1" width="16" style="2" customWidth="1"/>
    <col min="2" max="2" width="78.5" style="29" customWidth="1"/>
    <col min="3" max="3" width="16.375" style="2" customWidth="1"/>
    <col min="4" max="4" width="16.75" style="2" customWidth="1"/>
    <col min="5" max="5" width="14.375" style="2" customWidth="1"/>
    <col min="6" max="6" width="16.5" style="2" customWidth="1"/>
    <col min="7" max="7" width="13.625" style="31" customWidth="1"/>
    <col min="8" max="8" width="19.125" style="2" customWidth="1"/>
    <col min="9" max="16384" width="9" style="2"/>
  </cols>
  <sheetData>
    <row r="1" spans="1:17" s="1" customFormat="1" ht="20.25" x14ac:dyDescent="0.3">
      <c r="A1" s="50" t="s">
        <v>0</v>
      </c>
      <c r="B1" s="51"/>
      <c r="C1" s="51"/>
      <c r="D1" s="51"/>
      <c r="E1" s="51"/>
      <c r="F1" s="51"/>
      <c r="G1" s="51"/>
      <c r="H1" s="51"/>
    </row>
    <row r="2" spans="1:17" ht="24" customHeight="1" x14ac:dyDescent="0.3">
      <c r="B2" s="3"/>
      <c r="C2" s="4"/>
      <c r="D2" s="4"/>
      <c r="E2" s="4"/>
      <c r="F2" s="4"/>
      <c r="G2" s="5"/>
      <c r="H2" s="6" t="s">
        <v>1</v>
      </c>
    </row>
    <row r="3" spans="1:17" s="8" customFormat="1" ht="31.5" customHeight="1" x14ac:dyDescent="0.25">
      <c r="A3" s="52" t="s">
        <v>2</v>
      </c>
      <c r="B3" s="54" t="s">
        <v>3</v>
      </c>
      <c r="C3" s="55" t="s">
        <v>261</v>
      </c>
      <c r="D3" s="55"/>
      <c r="E3" s="55"/>
      <c r="F3" s="55"/>
      <c r="G3" s="7" t="s">
        <v>262</v>
      </c>
      <c r="H3" s="55" t="s">
        <v>4</v>
      </c>
    </row>
    <row r="4" spans="1:17" s="8" customFormat="1" ht="74.25" customHeight="1" x14ac:dyDescent="0.25">
      <c r="A4" s="53"/>
      <c r="B4" s="54"/>
      <c r="C4" s="42" t="s">
        <v>5</v>
      </c>
      <c r="D4" s="9" t="s">
        <v>6</v>
      </c>
      <c r="E4" s="42" t="s">
        <v>7</v>
      </c>
      <c r="F4" s="42" t="s">
        <v>8</v>
      </c>
      <c r="G4" s="7" t="s">
        <v>7</v>
      </c>
      <c r="H4" s="55"/>
      <c r="J4" s="10"/>
      <c r="K4" s="10"/>
      <c r="L4" s="10"/>
      <c r="M4" s="10"/>
      <c r="N4" s="10"/>
      <c r="O4" s="10"/>
      <c r="P4" s="10"/>
      <c r="Q4" s="10"/>
    </row>
    <row r="5" spans="1:17" ht="18" customHeight="1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J5" s="10"/>
      <c r="K5" s="10"/>
      <c r="L5" s="10"/>
      <c r="M5" s="10"/>
      <c r="N5" s="10"/>
      <c r="O5" s="10"/>
      <c r="P5" s="10"/>
      <c r="Q5" s="10"/>
    </row>
    <row r="6" spans="1:17" s="14" customFormat="1" ht="45" customHeight="1" x14ac:dyDescent="0.2">
      <c r="A6" s="12" t="s">
        <v>9</v>
      </c>
      <c r="B6" s="13" t="s">
        <v>235</v>
      </c>
      <c r="C6" s="35">
        <f>SUM(C7:C14)</f>
        <v>23892334.500000004</v>
      </c>
      <c r="D6" s="35">
        <f>SUM(D7:D14)</f>
        <v>24348423.5</v>
      </c>
      <c r="E6" s="35">
        <f>SUM(E7:E14)</f>
        <v>18542038.600000005</v>
      </c>
      <c r="F6" s="37">
        <f>E6/D6*100</f>
        <v>76.15293285826084</v>
      </c>
      <c r="G6" s="35">
        <f>SUM(G7:G14)</f>
        <v>20474938.100000001</v>
      </c>
      <c r="H6" s="37">
        <f>E6/G6*100</f>
        <v>90.559680861745832</v>
      </c>
    </row>
    <row r="7" spans="1:17" s="17" customFormat="1" ht="24.75" customHeight="1" x14ac:dyDescent="0.2">
      <c r="A7" s="15" t="s">
        <v>10</v>
      </c>
      <c r="B7" s="16" t="s">
        <v>11</v>
      </c>
      <c r="C7" s="36">
        <v>15679233.300000001</v>
      </c>
      <c r="D7" s="36">
        <v>15808714.199999999</v>
      </c>
      <c r="E7" s="36">
        <v>12093905.1</v>
      </c>
      <c r="F7" s="36">
        <f>E7/D7*100</f>
        <v>76.501510160769442</v>
      </c>
      <c r="G7" s="36">
        <v>14695850</v>
      </c>
      <c r="H7" s="41">
        <f>E7/G7*100</f>
        <v>82.294696121694216</v>
      </c>
    </row>
    <row r="8" spans="1:17" s="17" customFormat="1" ht="25.5" customHeight="1" x14ac:dyDescent="0.2">
      <c r="A8" s="15" t="s">
        <v>12</v>
      </c>
      <c r="B8" s="16" t="s">
        <v>13</v>
      </c>
      <c r="C8" s="36">
        <v>7361541.5</v>
      </c>
      <c r="D8" s="36">
        <v>7604737.7000000002</v>
      </c>
      <c r="E8" s="36">
        <v>5782664.2000000002</v>
      </c>
      <c r="F8" s="36">
        <f t="shared" ref="F8:F11" si="0">E8/D8*100</f>
        <v>76.040284729347078</v>
      </c>
      <c r="G8" s="36">
        <v>5225743.3</v>
      </c>
      <c r="H8" s="41">
        <f t="shared" ref="H8:H11" si="1">E8/G8*100</f>
        <v>110.65725712168066</v>
      </c>
    </row>
    <row r="9" spans="1:17" s="17" customFormat="1" ht="27.75" customHeight="1" x14ac:dyDescent="0.2">
      <c r="A9" s="15" t="s">
        <v>14</v>
      </c>
      <c r="B9" s="16" t="s">
        <v>15</v>
      </c>
      <c r="C9" s="36">
        <v>620935</v>
      </c>
      <c r="D9" s="36">
        <v>661672.19999999995</v>
      </c>
      <c r="E9" s="36">
        <v>460866.6</v>
      </c>
      <c r="F9" s="36">
        <f t="shared" si="0"/>
        <v>69.651800393004265</v>
      </c>
      <c r="G9" s="36">
        <v>361353.8</v>
      </c>
      <c r="H9" s="41">
        <f t="shared" si="1"/>
        <v>127.53888294519112</v>
      </c>
    </row>
    <row r="10" spans="1:17" s="17" customFormat="1" ht="24" customHeight="1" x14ac:dyDescent="0.2">
      <c r="A10" s="15" t="s">
        <v>16</v>
      </c>
      <c r="B10" s="16" t="s">
        <v>17</v>
      </c>
      <c r="C10" s="36">
        <v>208974.1</v>
      </c>
      <c r="D10" s="36">
        <v>250448.8</v>
      </c>
      <c r="E10" s="36">
        <v>163655.6</v>
      </c>
      <c r="F10" s="36">
        <f t="shared" si="0"/>
        <v>65.344932776679315</v>
      </c>
      <c r="G10" s="36">
        <v>143694</v>
      </c>
      <c r="H10" s="41">
        <f t="shared" si="1"/>
        <v>113.89174217434271</v>
      </c>
    </row>
    <row r="11" spans="1:17" s="17" customFormat="1" ht="39.75" customHeight="1" x14ac:dyDescent="0.2">
      <c r="A11" s="15" t="s">
        <v>18</v>
      </c>
      <c r="B11" s="16" t="s">
        <v>19</v>
      </c>
      <c r="C11" s="36">
        <v>21650.6</v>
      </c>
      <c r="D11" s="36">
        <v>22850.6</v>
      </c>
      <c r="E11" s="36">
        <v>40947.1</v>
      </c>
      <c r="F11" s="36">
        <f t="shared" si="0"/>
        <v>179.19485702782424</v>
      </c>
      <c r="G11" s="39">
        <v>31835.5</v>
      </c>
      <c r="H11" s="41">
        <f t="shared" si="1"/>
        <v>128.62087920717437</v>
      </c>
    </row>
    <row r="12" spans="1:17" s="17" customFormat="1" ht="85.5" customHeight="1" x14ac:dyDescent="0.2">
      <c r="A12" s="15" t="s">
        <v>20</v>
      </c>
      <c r="B12" s="16" t="s">
        <v>21</v>
      </c>
      <c r="C12" s="36"/>
      <c r="D12" s="36"/>
      <c r="E12" s="36"/>
      <c r="F12" s="36"/>
      <c r="G12" s="39"/>
      <c r="H12" s="41"/>
    </row>
    <row r="13" spans="1:17" s="17" customFormat="1" ht="150" customHeight="1" x14ac:dyDescent="0.2">
      <c r="A13" s="15" t="s">
        <v>22</v>
      </c>
      <c r="B13" s="16" t="s">
        <v>23</v>
      </c>
      <c r="C13" s="36"/>
      <c r="D13" s="36"/>
      <c r="E13" s="36"/>
      <c r="F13" s="36"/>
      <c r="G13" s="39"/>
      <c r="H13" s="41"/>
    </row>
    <row r="14" spans="1:17" s="17" customFormat="1" ht="39.75" customHeight="1" x14ac:dyDescent="0.2">
      <c r="A14" s="15" t="s">
        <v>24</v>
      </c>
      <c r="B14" s="16" t="s">
        <v>25</v>
      </c>
      <c r="C14" s="36"/>
      <c r="D14" s="36"/>
      <c r="E14" s="36"/>
      <c r="F14" s="36"/>
      <c r="G14" s="39">
        <v>16461.5</v>
      </c>
      <c r="H14" s="41">
        <f t="shared" ref="H14" si="2">E14/G14*100</f>
        <v>0</v>
      </c>
    </row>
    <row r="15" spans="1:17" s="14" customFormat="1" ht="39.75" customHeight="1" x14ac:dyDescent="0.2">
      <c r="A15" s="12" t="s">
        <v>33</v>
      </c>
      <c r="B15" s="13" t="s">
        <v>236</v>
      </c>
      <c r="C15" s="35">
        <f>SUM(C16:C28)</f>
        <v>4048891.1999999997</v>
      </c>
      <c r="D15" s="35">
        <f>SUM(D16:D28)</f>
        <v>4394709.3</v>
      </c>
      <c r="E15" s="35">
        <f>SUM(E16:E28)</f>
        <v>3271984.5000000005</v>
      </c>
      <c r="F15" s="37">
        <f>E15/D15*100</f>
        <v>74.452808516822728</v>
      </c>
      <c r="G15" s="35">
        <f>SUM(G16:G28)</f>
        <v>3559445.2</v>
      </c>
      <c r="H15" s="37">
        <f>E15/G15*100</f>
        <v>91.924002650750197</v>
      </c>
    </row>
    <row r="16" spans="1:17" s="17" customFormat="1" ht="16.5" customHeight="1" x14ac:dyDescent="0.2">
      <c r="A16" s="15" t="s">
        <v>34</v>
      </c>
      <c r="B16" s="16" t="s">
        <v>35</v>
      </c>
      <c r="C16" s="36">
        <v>204918.1</v>
      </c>
      <c r="D16" s="36">
        <v>219698.4</v>
      </c>
      <c r="E16" s="36">
        <v>169045.6</v>
      </c>
      <c r="F16" s="36">
        <f t="shared" ref="F16:F81" si="3">E16/D16*100</f>
        <v>76.944392858573394</v>
      </c>
      <c r="G16" s="36">
        <v>155031</v>
      </c>
      <c r="H16" s="41">
        <f t="shared" ref="H16:H61" si="4">E16/G16*100</f>
        <v>109.03986944546575</v>
      </c>
    </row>
    <row r="17" spans="1:8" s="17" customFormat="1" x14ac:dyDescent="0.2">
      <c r="A17" s="15" t="s">
        <v>36</v>
      </c>
      <c r="B17" s="16" t="s">
        <v>37</v>
      </c>
      <c r="C17" s="36">
        <v>645992</v>
      </c>
      <c r="D17" s="36">
        <v>645731.5</v>
      </c>
      <c r="E17" s="36">
        <v>495670.2</v>
      </c>
      <c r="F17" s="36">
        <f t="shared" si="3"/>
        <v>76.761037675876125</v>
      </c>
      <c r="G17" s="36">
        <v>502309</v>
      </c>
      <c r="H17" s="41">
        <f t="shared" si="4"/>
        <v>98.678343410132001</v>
      </c>
    </row>
    <row r="18" spans="1:8" s="17" customFormat="1" x14ac:dyDescent="0.2">
      <c r="A18" s="15" t="s">
        <v>38</v>
      </c>
      <c r="B18" s="16" t="s">
        <v>39</v>
      </c>
      <c r="C18" s="36">
        <v>197774.3</v>
      </c>
      <c r="D18" s="36">
        <v>201782.8</v>
      </c>
      <c r="E18" s="36">
        <v>163004.4</v>
      </c>
      <c r="F18" s="36">
        <f t="shared" si="3"/>
        <v>80.782108286732068</v>
      </c>
      <c r="G18" s="36">
        <v>165220.70000000001</v>
      </c>
      <c r="H18" s="41">
        <f t="shared" si="4"/>
        <v>98.658582126815816</v>
      </c>
    </row>
    <row r="19" spans="1:8" s="17" customFormat="1" x14ac:dyDescent="0.2">
      <c r="A19" s="15" t="s">
        <v>40</v>
      </c>
      <c r="B19" s="16" t="s">
        <v>41</v>
      </c>
      <c r="C19" s="36">
        <v>144216</v>
      </c>
      <c r="D19" s="36">
        <v>145466</v>
      </c>
      <c r="E19" s="36">
        <v>120375.9</v>
      </c>
      <c r="F19" s="36">
        <f t="shared" si="3"/>
        <v>82.751914536730226</v>
      </c>
      <c r="G19" s="36">
        <v>115350.5</v>
      </c>
      <c r="H19" s="41">
        <f t="shared" si="4"/>
        <v>104.35663477834947</v>
      </c>
    </row>
    <row r="20" spans="1:8" s="17" customFormat="1" x14ac:dyDescent="0.2">
      <c r="A20" s="15" t="s">
        <v>42</v>
      </c>
      <c r="B20" s="16" t="s">
        <v>43</v>
      </c>
      <c r="C20" s="36">
        <v>986941.7</v>
      </c>
      <c r="D20" s="36">
        <v>995563.7</v>
      </c>
      <c r="E20" s="36">
        <v>861696.8</v>
      </c>
      <c r="F20" s="36">
        <f t="shared" si="3"/>
        <v>86.553657992954143</v>
      </c>
      <c r="G20" s="36">
        <v>808467.7</v>
      </c>
      <c r="H20" s="41">
        <f t="shared" si="4"/>
        <v>106.58394887018987</v>
      </c>
    </row>
    <row r="21" spans="1:8" s="17" customFormat="1" x14ac:dyDescent="0.2">
      <c r="A21" s="15" t="s">
        <v>44</v>
      </c>
      <c r="B21" s="16" t="s">
        <v>45</v>
      </c>
      <c r="C21" s="36">
        <v>172132.9</v>
      </c>
      <c r="D21" s="36">
        <v>173685.9</v>
      </c>
      <c r="E21" s="36">
        <v>137543.70000000001</v>
      </c>
      <c r="F21" s="36">
        <f t="shared" si="3"/>
        <v>79.191056959718679</v>
      </c>
      <c r="G21" s="36">
        <v>137231.5</v>
      </c>
      <c r="H21" s="41">
        <f t="shared" si="4"/>
        <v>100.22749878854344</v>
      </c>
    </row>
    <row r="22" spans="1:8" s="17" customFormat="1" ht="31.5" x14ac:dyDescent="0.2">
      <c r="A22" s="15" t="s">
        <v>46</v>
      </c>
      <c r="B22" s="16" t="s">
        <v>47</v>
      </c>
      <c r="C22" s="36">
        <v>38183.699999999997</v>
      </c>
      <c r="D22" s="36">
        <v>38183.699999999997</v>
      </c>
      <c r="E22" s="36">
        <v>29564.3</v>
      </c>
      <c r="F22" s="36">
        <f t="shared" si="3"/>
        <v>77.426493503772548</v>
      </c>
      <c r="G22" s="36">
        <v>26921.9</v>
      </c>
      <c r="H22" s="41">
        <f t="shared" si="4"/>
        <v>109.81505762966208</v>
      </c>
    </row>
    <row r="23" spans="1:8" s="17" customFormat="1" x14ac:dyDescent="0.2">
      <c r="A23" s="15" t="s">
        <v>48</v>
      </c>
      <c r="B23" s="16" t="s">
        <v>49</v>
      </c>
      <c r="C23" s="36">
        <v>106153.4</v>
      </c>
      <c r="D23" s="36">
        <v>121840.4</v>
      </c>
      <c r="E23" s="36">
        <v>90404.5</v>
      </c>
      <c r="F23" s="36">
        <f t="shared" si="3"/>
        <v>74.19911622089225</v>
      </c>
      <c r="G23" s="36">
        <v>78904.800000000003</v>
      </c>
      <c r="H23" s="41">
        <f t="shared" si="4"/>
        <v>114.57414504567529</v>
      </c>
    </row>
    <row r="24" spans="1:8" s="17" customFormat="1" ht="21" customHeight="1" x14ac:dyDescent="0.2">
      <c r="A24" s="15" t="s">
        <v>50</v>
      </c>
      <c r="B24" s="16" t="s">
        <v>51</v>
      </c>
      <c r="C24" s="36">
        <v>5130.8999999999996</v>
      </c>
      <c r="D24" s="36">
        <v>5293.7</v>
      </c>
      <c r="E24" s="36">
        <v>4700.8</v>
      </c>
      <c r="F24" s="36">
        <f t="shared" si="3"/>
        <v>88.799894213876883</v>
      </c>
      <c r="G24" s="36">
        <v>4864.3</v>
      </c>
      <c r="H24" s="41">
        <f t="shared" si="4"/>
        <v>96.638776391258759</v>
      </c>
    </row>
    <row r="25" spans="1:8" s="17" customFormat="1" ht="32.25" customHeight="1" x14ac:dyDescent="0.2">
      <c r="A25" s="15" t="s">
        <v>52</v>
      </c>
      <c r="B25" s="16" t="s">
        <v>53</v>
      </c>
      <c r="C25" s="36">
        <v>1502245.1</v>
      </c>
      <c r="D25" s="36">
        <v>1713496.9</v>
      </c>
      <c r="E25" s="36">
        <v>1084831.7</v>
      </c>
      <c r="F25" s="36">
        <f t="shared" si="3"/>
        <v>63.310981187068386</v>
      </c>
      <c r="G25" s="36">
        <v>1551730.8</v>
      </c>
      <c r="H25" s="41">
        <f t="shared" si="4"/>
        <v>69.911076070668955</v>
      </c>
    </row>
    <row r="26" spans="1:8" s="17" customFormat="1" ht="20.25" customHeight="1" x14ac:dyDescent="0.2">
      <c r="A26" s="15" t="s">
        <v>54</v>
      </c>
      <c r="B26" s="16" t="s">
        <v>55</v>
      </c>
      <c r="C26" s="36">
        <v>11029.5</v>
      </c>
      <c r="D26" s="36">
        <v>11202.7</v>
      </c>
      <c r="E26" s="36">
        <v>9464.4</v>
      </c>
      <c r="F26" s="36">
        <f t="shared" si="3"/>
        <v>84.483204941665832</v>
      </c>
      <c r="G26" s="36">
        <v>6790.2</v>
      </c>
      <c r="H26" s="41">
        <f t="shared" si="4"/>
        <v>139.38322877087569</v>
      </c>
    </row>
    <row r="27" spans="1:8" s="17" customFormat="1" ht="27" customHeight="1" x14ac:dyDescent="0.2">
      <c r="A27" s="15" t="s">
        <v>56</v>
      </c>
      <c r="B27" s="16" t="s">
        <v>57</v>
      </c>
      <c r="C27" s="36">
        <v>27810</v>
      </c>
      <c r="D27" s="36">
        <v>113600</v>
      </c>
      <c r="E27" s="36">
        <v>102173.7</v>
      </c>
      <c r="F27" s="36">
        <f t="shared" si="3"/>
        <v>89.941637323943652</v>
      </c>
      <c r="G27" s="36">
        <v>3936.8</v>
      </c>
      <c r="H27" s="41" t="s">
        <v>263</v>
      </c>
    </row>
    <row r="28" spans="1:8" s="17" customFormat="1" ht="36.75" customHeight="1" x14ac:dyDescent="0.2">
      <c r="A28" s="15" t="s">
        <v>58</v>
      </c>
      <c r="B28" s="16" t="s">
        <v>59</v>
      </c>
      <c r="C28" s="36">
        <v>6363.6</v>
      </c>
      <c r="D28" s="36">
        <v>9163.6</v>
      </c>
      <c r="E28" s="36">
        <v>3508.5</v>
      </c>
      <c r="F28" s="36">
        <f t="shared" si="3"/>
        <v>38.287354314898074</v>
      </c>
      <c r="G28" s="36">
        <v>2686</v>
      </c>
      <c r="H28" s="41">
        <f t="shared" si="4"/>
        <v>130.62174236783321</v>
      </c>
    </row>
    <row r="29" spans="1:8" s="14" customFormat="1" ht="46.5" customHeight="1" x14ac:dyDescent="0.2">
      <c r="A29" s="12" t="s">
        <v>60</v>
      </c>
      <c r="B29" s="18" t="s">
        <v>237</v>
      </c>
      <c r="C29" s="35">
        <f>SUM(C30:C33)</f>
        <v>2187858.6999999997</v>
      </c>
      <c r="D29" s="35">
        <f>SUM(D30:D33)</f>
        <v>2989180.8999999994</v>
      </c>
      <c r="E29" s="35">
        <f>SUM(E30:E33)</f>
        <v>1733143</v>
      </c>
      <c r="F29" s="37">
        <f>E29/D29*100</f>
        <v>57.980532392669858</v>
      </c>
      <c r="G29" s="35">
        <f>SUM(G30:G33)</f>
        <v>1546658</v>
      </c>
      <c r="H29" s="37">
        <f>E29/G29*100</f>
        <v>112.05728738997244</v>
      </c>
    </row>
    <row r="30" spans="1:8" s="17" customFormat="1" ht="25.5" customHeight="1" x14ac:dyDescent="0.2">
      <c r="A30" s="15" t="s">
        <v>61</v>
      </c>
      <c r="B30" s="16" t="s">
        <v>62</v>
      </c>
      <c r="C30" s="36">
        <v>1234272.2</v>
      </c>
      <c r="D30" s="36">
        <v>1584412.9</v>
      </c>
      <c r="E30" s="36">
        <v>1172065.5</v>
      </c>
      <c r="F30" s="36">
        <f t="shared" si="3"/>
        <v>73.974751152303796</v>
      </c>
      <c r="G30" s="36">
        <v>1116477.5</v>
      </c>
      <c r="H30" s="41">
        <f t="shared" si="4"/>
        <v>104.97887328674335</v>
      </c>
    </row>
    <row r="31" spans="1:8" s="17" customFormat="1" ht="26.25" customHeight="1" x14ac:dyDescent="0.2">
      <c r="A31" s="15" t="s">
        <v>63</v>
      </c>
      <c r="B31" s="16" t="s">
        <v>64</v>
      </c>
      <c r="C31" s="36">
        <v>106816.4</v>
      </c>
      <c r="D31" s="36">
        <v>109436.4</v>
      </c>
      <c r="E31" s="36">
        <v>23438.2</v>
      </c>
      <c r="F31" s="36">
        <f t="shared" si="3"/>
        <v>21.417188430905991</v>
      </c>
      <c r="G31" s="36">
        <v>6761.2</v>
      </c>
      <c r="H31" s="41" t="s">
        <v>264</v>
      </c>
    </row>
    <row r="32" spans="1:8" s="17" customFormat="1" ht="25.5" customHeight="1" x14ac:dyDescent="0.2">
      <c r="A32" s="15" t="s">
        <v>65</v>
      </c>
      <c r="B32" s="16" t="s">
        <v>66</v>
      </c>
      <c r="C32" s="36">
        <v>40377.199999999997</v>
      </c>
      <c r="D32" s="36">
        <v>105862.39999999999</v>
      </c>
      <c r="E32" s="36">
        <v>36276.6</v>
      </c>
      <c r="F32" s="36">
        <f t="shared" si="3"/>
        <v>34.267690889305364</v>
      </c>
      <c r="G32" s="36">
        <v>28337.4</v>
      </c>
      <c r="H32" s="41">
        <f t="shared" si="4"/>
        <v>128.0166846640835</v>
      </c>
    </row>
    <row r="33" spans="1:10" s="17" customFormat="1" ht="27" customHeight="1" x14ac:dyDescent="0.2">
      <c r="A33" s="15" t="s">
        <v>67</v>
      </c>
      <c r="B33" s="16" t="s">
        <v>68</v>
      </c>
      <c r="C33" s="36">
        <v>806392.9</v>
      </c>
      <c r="D33" s="36">
        <v>1189469.2</v>
      </c>
      <c r="E33" s="36">
        <v>501362.7</v>
      </c>
      <c r="F33" s="36">
        <f t="shared" si="3"/>
        <v>42.150120406648618</v>
      </c>
      <c r="G33" s="36">
        <v>395081.9</v>
      </c>
      <c r="H33" s="41">
        <f t="shared" si="4"/>
        <v>126.9009539541042</v>
      </c>
    </row>
    <row r="34" spans="1:10" s="14" customFormat="1" ht="44.25" customHeight="1" x14ac:dyDescent="0.2">
      <c r="A34" s="12" t="s">
        <v>69</v>
      </c>
      <c r="B34" s="18" t="s">
        <v>238</v>
      </c>
      <c r="C34" s="35">
        <f>SUM(C35:C39)</f>
        <v>1409504.6</v>
      </c>
      <c r="D34" s="35">
        <f>SUM(D35:D39)</f>
        <v>2249843.7000000002</v>
      </c>
      <c r="E34" s="35">
        <f>SUM(E35:E39)</f>
        <v>1185189</v>
      </c>
      <c r="F34" s="37">
        <f>E34/D34*100</f>
        <v>52.678726082171835</v>
      </c>
      <c r="G34" s="35">
        <f>SUM(G35:G39)</f>
        <v>638450.80000000005</v>
      </c>
      <c r="H34" s="35" t="s">
        <v>246</v>
      </c>
      <c r="J34" s="19"/>
    </row>
    <row r="35" spans="1:10" s="17" customFormat="1" ht="32.25" customHeight="1" x14ac:dyDescent="0.2">
      <c r="A35" s="15" t="s">
        <v>70</v>
      </c>
      <c r="B35" s="16" t="s">
        <v>71</v>
      </c>
      <c r="C35" s="36">
        <v>1800</v>
      </c>
      <c r="D35" s="36">
        <v>1800</v>
      </c>
      <c r="E35" s="36">
        <v>1036.8</v>
      </c>
      <c r="F35" s="36">
        <f t="shared" si="3"/>
        <v>57.599999999999994</v>
      </c>
      <c r="G35" s="36">
        <v>1055.2</v>
      </c>
      <c r="H35" s="41">
        <f t="shared" si="4"/>
        <v>98.256254738438201</v>
      </c>
    </row>
    <row r="36" spans="1:10" s="17" customFormat="1" ht="36" customHeight="1" x14ac:dyDescent="0.2">
      <c r="A36" s="15" t="s">
        <v>72</v>
      </c>
      <c r="B36" s="16" t="s">
        <v>73</v>
      </c>
      <c r="C36" s="36">
        <v>664280.9</v>
      </c>
      <c r="D36" s="36">
        <v>1496465.7</v>
      </c>
      <c r="E36" s="36">
        <v>596614.9</v>
      </c>
      <c r="F36" s="36">
        <f t="shared" si="3"/>
        <v>39.868264270941864</v>
      </c>
      <c r="G36" s="36">
        <v>51661.8</v>
      </c>
      <c r="H36" s="41" t="s">
        <v>253</v>
      </c>
    </row>
    <row r="37" spans="1:10" s="17" customFormat="1" ht="34.5" customHeight="1" x14ac:dyDescent="0.2">
      <c r="A37" s="15" t="s">
        <v>74</v>
      </c>
      <c r="B37" s="16" t="s">
        <v>75</v>
      </c>
      <c r="C37" s="36">
        <v>188445.8</v>
      </c>
      <c r="D37" s="36">
        <v>188445.8</v>
      </c>
      <c r="E37" s="36">
        <v>168473.7</v>
      </c>
      <c r="F37" s="36">
        <f t="shared" si="3"/>
        <v>89.401674115315927</v>
      </c>
      <c r="G37" s="36">
        <v>173881.5</v>
      </c>
      <c r="H37" s="41">
        <f t="shared" si="4"/>
        <v>96.889950914847191</v>
      </c>
    </row>
    <row r="38" spans="1:10" s="17" customFormat="1" ht="34.5" customHeight="1" x14ac:dyDescent="0.2">
      <c r="A38" s="15" t="s">
        <v>225</v>
      </c>
      <c r="B38" s="16" t="s">
        <v>226</v>
      </c>
      <c r="C38" s="36">
        <v>70</v>
      </c>
      <c r="D38" s="36">
        <v>70</v>
      </c>
      <c r="E38" s="36">
        <v>70</v>
      </c>
      <c r="F38" s="36">
        <f t="shared" si="3"/>
        <v>100</v>
      </c>
      <c r="G38" s="36">
        <v>70</v>
      </c>
      <c r="H38" s="41">
        <f t="shared" si="4"/>
        <v>100</v>
      </c>
    </row>
    <row r="39" spans="1:10" s="17" customFormat="1" ht="30" customHeight="1" x14ac:dyDescent="0.2">
      <c r="A39" s="15" t="s">
        <v>76</v>
      </c>
      <c r="B39" s="16" t="s">
        <v>77</v>
      </c>
      <c r="C39" s="36">
        <v>554907.9</v>
      </c>
      <c r="D39" s="36">
        <v>563062.19999999995</v>
      </c>
      <c r="E39" s="36">
        <v>418993.6</v>
      </c>
      <c r="F39" s="36">
        <f t="shared" si="3"/>
        <v>74.413377420824915</v>
      </c>
      <c r="G39" s="36">
        <v>411782.3</v>
      </c>
      <c r="H39" s="41">
        <f t="shared" si="4"/>
        <v>101.75124088626441</v>
      </c>
    </row>
    <row r="40" spans="1:10" s="14" customFormat="1" ht="49.5" customHeight="1" x14ac:dyDescent="0.2">
      <c r="A40" s="20" t="s">
        <v>78</v>
      </c>
      <c r="B40" s="21" t="s">
        <v>79</v>
      </c>
      <c r="C40" s="35">
        <f>SUM(C41:C48)</f>
        <v>36684464.399999999</v>
      </c>
      <c r="D40" s="35">
        <f>SUM(D41:D48)-0.1</f>
        <v>38826592.699999996</v>
      </c>
      <c r="E40" s="35">
        <f>SUM(E41:E48)</f>
        <v>27779526.499999996</v>
      </c>
      <c r="F40" s="37">
        <f>E40/D40*100</f>
        <v>71.547680515370075</v>
      </c>
      <c r="G40" s="35">
        <f>SUM(G41:G48)</f>
        <v>24987228.700000003</v>
      </c>
      <c r="H40" s="37">
        <f>E40/G40*100</f>
        <v>111.1748999199739</v>
      </c>
    </row>
    <row r="41" spans="1:10" s="17" customFormat="1" x14ac:dyDescent="0.2">
      <c r="A41" s="15" t="s">
        <v>80</v>
      </c>
      <c r="B41" s="16" t="s">
        <v>81</v>
      </c>
      <c r="C41" s="36">
        <v>7235048.9000000004</v>
      </c>
      <c r="D41" s="36">
        <v>7604732.4000000004</v>
      </c>
      <c r="E41" s="36">
        <v>5461510.2000000002</v>
      </c>
      <c r="F41" s="36">
        <f t="shared" si="3"/>
        <v>71.817256843909462</v>
      </c>
      <c r="G41" s="36">
        <v>4914512.8</v>
      </c>
      <c r="H41" s="41">
        <f t="shared" si="4"/>
        <v>111.13024672557574</v>
      </c>
    </row>
    <row r="42" spans="1:10" s="17" customFormat="1" x14ac:dyDescent="0.2">
      <c r="A42" s="15" t="s">
        <v>82</v>
      </c>
      <c r="B42" s="16" t="s">
        <v>83</v>
      </c>
      <c r="C42" s="36">
        <v>25166735.5</v>
      </c>
      <c r="D42" s="36">
        <v>26885504.399999999</v>
      </c>
      <c r="E42" s="36">
        <v>19378587.5</v>
      </c>
      <c r="F42" s="36">
        <f t="shared" si="3"/>
        <v>72.07819950738957</v>
      </c>
      <c r="G42" s="36">
        <v>17039716.399999999</v>
      </c>
      <c r="H42" s="41">
        <f t="shared" si="4"/>
        <v>113.72599781062085</v>
      </c>
    </row>
    <row r="43" spans="1:10" s="17" customFormat="1" ht="20.25" customHeight="1" x14ac:dyDescent="0.2">
      <c r="A43" s="15" t="s">
        <v>84</v>
      </c>
      <c r="B43" s="16" t="s">
        <v>85</v>
      </c>
      <c r="C43" s="36">
        <v>18747.599999999999</v>
      </c>
      <c r="D43" s="36">
        <v>18712.599999999999</v>
      </c>
      <c r="E43" s="36">
        <v>4983.8999999999996</v>
      </c>
      <c r="F43" s="36">
        <f t="shared" si="3"/>
        <v>26.633925804003724</v>
      </c>
      <c r="G43" s="36">
        <v>7025.6</v>
      </c>
      <c r="H43" s="41">
        <f t="shared" si="4"/>
        <v>70.939136870872233</v>
      </c>
    </row>
    <row r="44" spans="1:10" s="17" customFormat="1" ht="21" customHeight="1" x14ac:dyDescent="0.2">
      <c r="A44" s="15" t="s">
        <v>86</v>
      </c>
      <c r="B44" s="16" t="s">
        <v>87</v>
      </c>
      <c r="C44" s="36">
        <v>2868187</v>
      </c>
      <c r="D44" s="36">
        <v>2918710.3</v>
      </c>
      <c r="E44" s="36">
        <v>2042545.4</v>
      </c>
      <c r="F44" s="36">
        <f t="shared" si="3"/>
        <v>69.981094046915175</v>
      </c>
      <c r="G44" s="36">
        <v>1987259.2</v>
      </c>
      <c r="H44" s="41">
        <f t="shared" si="4"/>
        <v>102.78203266086277</v>
      </c>
    </row>
    <row r="45" spans="1:10" s="17" customFormat="1" ht="37.5" customHeight="1" x14ac:dyDescent="0.2">
      <c r="A45" s="15" t="s">
        <v>88</v>
      </c>
      <c r="B45" s="16" t="s">
        <v>89</v>
      </c>
      <c r="C45" s="36">
        <v>1194442.1000000001</v>
      </c>
      <c r="D45" s="36">
        <v>1196381.2</v>
      </c>
      <c r="E45" s="36">
        <v>732575.8</v>
      </c>
      <c r="F45" s="36">
        <f t="shared" si="3"/>
        <v>61.232640566401422</v>
      </c>
      <c r="G45" s="36">
        <v>742955.1</v>
      </c>
      <c r="H45" s="41">
        <f t="shared" si="4"/>
        <v>98.602970758259829</v>
      </c>
    </row>
    <row r="46" spans="1:10" s="17" customFormat="1" ht="26.25" customHeight="1" x14ac:dyDescent="0.2">
      <c r="A46" s="15" t="s">
        <v>90</v>
      </c>
      <c r="B46" s="16" t="s">
        <v>91</v>
      </c>
      <c r="C46" s="36">
        <v>2000</v>
      </c>
      <c r="D46" s="36">
        <v>2000</v>
      </c>
      <c r="E46" s="36"/>
      <c r="F46" s="36">
        <f t="shared" si="3"/>
        <v>0</v>
      </c>
      <c r="G46" s="36"/>
      <c r="H46" s="41"/>
    </row>
    <row r="47" spans="1:10" s="17" customFormat="1" ht="40.5" customHeight="1" x14ac:dyDescent="0.2">
      <c r="A47" s="15" t="s">
        <v>92</v>
      </c>
      <c r="B47" s="16" t="s">
        <v>93</v>
      </c>
      <c r="C47" s="36"/>
      <c r="D47" s="36"/>
      <c r="E47" s="36"/>
      <c r="F47" s="36"/>
      <c r="G47" s="36"/>
      <c r="H47" s="41"/>
    </row>
    <row r="48" spans="1:10" s="17" customFormat="1" ht="25.5" customHeight="1" x14ac:dyDescent="0.2">
      <c r="A48" s="15" t="s">
        <v>94</v>
      </c>
      <c r="B48" s="16" t="s">
        <v>95</v>
      </c>
      <c r="C48" s="36">
        <v>199303.3</v>
      </c>
      <c r="D48" s="36">
        <v>200551.9</v>
      </c>
      <c r="E48" s="36">
        <v>159323.70000000001</v>
      </c>
      <c r="F48" s="36">
        <f t="shared" si="3"/>
        <v>79.442628067846783</v>
      </c>
      <c r="G48" s="36">
        <v>295759.59999999998</v>
      </c>
      <c r="H48" s="41">
        <f t="shared" si="4"/>
        <v>53.869324951751366</v>
      </c>
    </row>
    <row r="49" spans="1:8" ht="51.75" customHeight="1" x14ac:dyDescent="0.2">
      <c r="A49" s="20" t="s">
        <v>220</v>
      </c>
      <c r="B49" s="21" t="s">
        <v>216</v>
      </c>
      <c r="C49" s="37">
        <f>SUM(C50:C57)</f>
        <v>1125686</v>
      </c>
      <c r="D49" s="37">
        <f>SUM(D50:D57)</f>
        <v>962448.10000000009</v>
      </c>
      <c r="E49" s="37">
        <f t="shared" ref="D49:E49" si="5">SUM(E50:E57)</f>
        <v>645046.89999999991</v>
      </c>
      <c r="F49" s="37">
        <f>E49/D49*100</f>
        <v>67.021473677385814</v>
      </c>
      <c r="G49" s="35">
        <f>SUM(G50:G57)</f>
        <v>783179.10000000009</v>
      </c>
      <c r="H49" s="37">
        <f>E49/G49*100</f>
        <v>82.362629441975642</v>
      </c>
    </row>
    <row r="50" spans="1:8" ht="35.25" customHeight="1" x14ac:dyDescent="0.2">
      <c r="A50" s="15" t="s">
        <v>218</v>
      </c>
      <c r="B50" s="16" t="s">
        <v>26</v>
      </c>
      <c r="C50" s="36">
        <v>1106486.3</v>
      </c>
      <c r="D50" s="36">
        <v>932556.5</v>
      </c>
      <c r="E50" s="36">
        <v>637195.30000000005</v>
      </c>
      <c r="F50" s="36">
        <f t="shared" si="3"/>
        <v>68.327795688518606</v>
      </c>
      <c r="G50" s="36">
        <v>635410.30000000005</v>
      </c>
      <c r="H50" s="41">
        <f t="shared" si="4"/>
        <v>100.28092084752167</v>
      </c>
    </row>
    <row r="51" spans="1:8" ht="25.5" customHeight="1" x14ac:dyDescent="0.2">
      <c r="A51" s="15" t="s">
        <v>219</v>
      </c>
      <c r="B51" s="16" t="s">
        <v>27</v>
      </c>
      <c r="C51" s="36">
        <v>1326</v>
      </c>
      <c r="D51" s="36">
        <v>6326</v>
      </c>
      <c r="E51" s="36">
        <v>696.5</v>
      </c>
      <c r="F51" s="36">
        <f t="shared" si="3"/>
        <v>11.010116977552956</v>
      </c>
      <c r="G51" s="36">
        <v>616.79999999999995</v>
      </c>
      <c r="H51" s="41">
        <f t="shared" si="4"/>
        <v>112.92153047989623</v>
      </c>
    </row>
    <row r="52" spans="1:8" ht="35.25" customHeight="1" x14ac:dyDescent="0.2">
      <c r="A52" s="15" t="s">
        <v>217</v>
      </c>
      <c r="B52" s="16" t="s">
        <v>28</v>
      </c>
      <c r="C52" s="36">
        <v>8900</v>
      </c>
      <c r="D52" s="36">
        <v>8900</v>
      </c>
      <c r="E52" s="36">
        <v>3190.2</v>
      </c>
      <c r="F52" s="36">
        <f t="shared" si="3"/>
        <v>35.844943820224714</v>
      </c>
      <c r="G52" s="36">
        <v>5760.7</v>
      </c>
      <c r="H52" s="41">
        <f t="shared" si="4"/>
        <v>55.378686617945739</v>
      </c>
    </row>
    <row r="53" spans="1:8" ht="25.5" customHeight="1" x14ac:dyDescent="0.2">
      <c r="A53" s="15" t="s">
        <v>221</v>
      </c>
      <c r="B53" s="16" t="s">
        <v>29</v>
      </c>
      <c r="C53" s="36">
        <v>109.3</v>
      </c>
      <c r="D53" s="36">
        <v>109.3</v>
      </c>
      <c r="E53" s="36">
        <v>40.5</v>
      </c>
      <c r="F53" s="36">
        <f t="shared" si="3"/>
        <v>37.053979871912169</v>
      </c>
      <c r="G53" s="39">
        <v>22.8</v>
      </c>
      <c r="H53" s="41" t="s">
        <v>246</v>
      </c>
    </row>
    <row r="54" spans="1:8" ht="25.5" customHeight="1" x14ac:dyDescent="0.2">
      <c r="A54" s="15" t="s">
        <v>222</v>
      </c>
      <c r="B54" s="16" t="s">
        <v>30</v>
      </c>
      <c r="C54" s="36">
        <v>2418.4</v>
      </c>
      <c r="D54" s="36">
        <v>2418.4</v>
      </c>
      <c r="E54" s="36">
        <v>1450.7</v>
      </c>
      <c r="F54" s="36">
        <f t="shared" si="3"/>
        <v>59.985941118094608</v>
      </c>
      <c r="G54" s="39">
        <v>865.2</v>
      </c>
      <c r="H54" s="41" t="s">
        <v>234</v>
      </c>
    </row>
    <row r="55" spans="1:8" ht="25.5" customHeight="1" x14ac:dyDescent="0.2">
      <c r="A55" s="15" t="s">
        <v>223</v>
      </c>
      <c r="B55" s="16" t="s">
        <v>31</v>
      </c>
      <c r="C55" s="36">
        <v>2000</v>
      </c>
      <c r="D55" s="36">
        <v>2000</v>
      </c>
      <c r="E55" s="36">
        <v>1000</v>
      </c>
      <c r="F55" s="36">
        <f t="shared" si="3"/>
        <v>50</v>
      </c>
      <c r="G55" s="39">
        <v>600</v>
      </c>
      <c r="H55" s="41" t="s">
        <v>234</v>
      </c>
    </row>
    <row r="56" spans="1:8" ht="37.5" customHeight="1" x14ac:dyDescent="0.2">
      <c r="A56" s="15" t="s">
        <v>224</v>
      </c>
      <c r="B56" s="16" t="s">
        <v>32</v>
      </c>
      <c r="C56" s="36">
        <v>4446</v>
      </c>
      <c r="D56" s="36">
        <v>10137.9</v>
      </c>
      <c r="E56" s="36">
        <v>1473.7</v>
      </c>
      <c r="F56" s="36">
        <f t="shared" si="3"/>
        <v>14.536541098255062</v>
      </c>
      <c r="G56" s="39">
        <v>10.8</v>
      </c>
      <c r="H56" s="41" t="s">
        <v>265</v>
      </c>
    </row>
    <row r="57" spans="1:8" ht="37.5" customHeight="1" x14ac:dyDescent="0.2">
      <c r="A57" s="15" t="s">
        <v>229</v>
      </c>
      <c r="B57" s="16" t="s">
        <v>230</v>
      </c>
      <c r="C57" s="36"/>
      <c r="D57" s="36"/>
      <c r="E57" s="36"/>
      <c r="F57" s="36"/>
      <c r="G57" s="39">
        <v>139892.5</v>
      </c>
      <c r="H57" s="41">
        <f t="shared" si="4"/>
        <v>0</v>
      </c>
    </row>
    <row r="58" spans="1:8" s="22" customFormat="1" ht="55.5" customHeight="1" x14ac:dyDescent="0.2">
      <c r="A58" s="12" t="s">
        <v>96</v>
      </c>
      <c r="B58" s="21" t="s">
        <v>97</v>
      </c>
      <c r="C58" s="35">
        <f>SUM(C59:C63)</f>
        <v>3667833.4</v>
      </c>
      <c r="D58" s="35">
        <f>SUM(D59:D63)+0.1</f>
        <v>3648302.6</v>
      </c>
      <c r="E58" s="35">
        <f t="shared" ref="D58:E58" si="6">SUM(E59:E63)</f>
        <v>3112493.1</v>
      </c>
      <c r="F58" s="37">
        <f>E58/D58*100</f>
        <v>85.313457825565237</v>
      </c>
      <c r="G58" s="35">
        <f>SUM(G59:G63)</f>
        <v>1921524.6999999997</v>
      </c>
      <c r="H58" s="35" t="s">
        <v>233</v>
      </c>
    </row>
    <row r="59" spans="1:8" ht="51" customHeight="1" x14ac:dyDescent="0.2">
      <c r="A59" s="15" t="s">
        <v>98</v>
      </c>
      <c r="B59" s="16" t="s">
        <v>99</v>
      </c>
      <c r="C59" s="36">
        <v>2264443.2999999998</v>
      </c>
      <c r="D59" s="36">
        <v>2284443.2999999998</v>
      </c>
      <c r="E59" s="36">
        <v>2085929.3</v>
      </c>
      <c r="F59" s="36">
        <f t="shared" si="3"/>
        <v>91.310180471539837</v>
      </c>
      <c r="G59" s="36">
        <v>1136212.2</v>
      </c>
      <c r="H59" s="41" t="s">
        <v>246</v>
      </c>
    </row>
    <row r="60" spans="1:8" ht="33.75" customHeight="1" x14ac:dyDescent="0.2">
      <c r="A60" s="15" t="s">
        <v>100</v>
      </c>
      <c r="B60" s="16" t="s">
        <v>101</v>
      </c>
      <c r="C60" s="36"/>
      <c r="D60" s="36"/>
      <c r="E60" s="36"/>
      <c r="F60" s="36"/>
      <c r="G60" s="36"/>
      <c r="H60" s="41"/>
    </row>
    <row r="61" spans="1:8" ht="23.25" customHeight="1" x14ac:dyDescent="0.2">
      <c r="A61" s="15" t="s">
        <v>102</v>
      </c>
      <c r="B61" s="16" t="s">
        <v>103</v>
      </c>
      <c r="C61" s="36"/>
      <c r="D61" s="36"/>
      <c r="E61" s="36"/>
      <c r="F61" s="36"/>
      <c r="G61" s="36"/>
      <c r="H61" s="41"/>
    </row>
    <row r="62" spans="1:8" ht="51" customHeight="1" x14ac:dyDescent="0.2">
      <c r="A62" s="15" t="s">
        <v>104</v>
      </c>
      <c r="B62" s="16" t="s">
        <v>105</v>
      </c>
      <c r="C62" s="36">
        <v>568844.6</v>
      </c>
      <c r="D62" s="36">
        <v>568844.6</v>
      </c>
      <c r="E62" s="36">
        <v>409759.3</v>
      </c>
      <c r="F62" s="36">
        <f t="shared" si="3"/>
        <v>72.033609882206846</v>
      </c>
      <c r="G62" s="36">
        <v>365849.59999999998</v>
      </c>
      <c r="H62" s="41">
        <f t="shared" ref="H62:H124" si="7">E62/G62*100</f>
        <v>112.00211781016026</v>
      </c>
    </row>
    <row r="63" spans="1:8" ht="51" customHeight="1" x14ac:dyDescent="0.2">
      <c r="A63" s="15" t="s">
        <v>227</v>
      </c>
      <c r="B63" s="16" t="s">
        <v>228</v>
      </c>
      <c r="C63" s="36">
        <v>834545.5</v>
      </c>
      <c r="D63" s="36">
        <v>795014.6</v>
      </c>
      <c r="E63" s="36">
        <v>616804.5</v>
      </c>
      <c r="F63" s="36">
        <f t="shared" si="3"/>
        <v>77.584046884170434</v>
      </c>
      <c r="G63" s="36">
        <v>419462.9</v>
      </c>
      <c r="H63" s="41" t="s">
        <v>252</v>
      </c>
    </row>
    <row r="64" spans="1:8" s="22" customFormat="1" ht="35.25" customHeight="1" x14ac:dyDescent="0.2">
      <c r="A64" s="20" t="s">
        <v>106</v>
      </c>
      <c r="B64" s="21" t="s">
        <v>107</v>
      </c>
      <c r="C64" s="35">
        <f>SUM(C65:C67)</f>
        <v>30702581.199999999</v>
      </c>
      <c r="D64" s="35">
        <f>SUM(D65:D67)</f>
        <v>30744943.300000001</v>
      </c>
      <c r="E64" s="35">
        <f t="shared" ref="D64:E64" si="8">SUM(E65:E67)</f>
        <v>22087699.100000001</v>
      </c>
      <c r="F64" s="37">
        <f>E64/D64*100</f>
        <v>71.841729823583705</v>
      </c>
      <c r="G64" s="35">
        <f>SUM(G65:G67)</f>
        <v>20447964.899999995</v>
      </c>
      <c r="H64" s="37">
        <f>E64/G64*100</f>
        <v>108.01905817042949</v>
      </c>
    </row>
    <row r="65" spans="1:8" ht="34.5" customHeight="1" x14ac:dyDescent="0.2">
      <c r="A65" s="15" t="s">
        <v>108</v>
      </c>
      <c r="B65" s="16" t="s">
        <v>109</v>
      </c>
      <c r="C65" s="36">
        <v>29727335.600000001</v>
      </c>
      <c r="D65" s="36">
        <v>29754147.300000001</v>
      </c>
      <c r="E65" s="36">
        <v>21538767.800000001</v>
      </c>
      <c r="F65" s="36">
        <f t="shared" si="3"/>
        <v>72.389128086355882</v>
      </c>
      <c r="G65" s="36">
        <v>20078476.799999997</v>
      </c>
      <c r="H65" s="41">
        <f t="shared" si="7"/>
        <v>107.27291723643103</v>
      </c>
    </row>
    <row r="66" spans="1:8" ht="25.5" customHeight="1" x14ac:dyDescent="0.2">
      <c r="A66" s="15" t="s">
        <v>110</v>
      </c>
      <c r="B66" s="16" t="s">
        <v>111</v>
      </c>
      <c r="C66" s="36">
        <v>391381.7</v>
      </c>
      <c r="D66" s="36">
        <v>408090.7</v>
      </c>
      <c r="E66" s="36">
        <v>302217</v>
      </c>
      <c r="F66" s="36">
        <f t="shared" si="3"/>
        <v>74.056331104825475</v>
      </c>
      <c r="G66" s="36">
        <v>218263.7</v>
      </c>
      <c r="H66" s="41">
        <f t="shared" si="7"/>
        <v>138.46416055441193</v>
      </c>
    </row>
    <row r="67" spans="1:8" ht="27" customHeight="1" x14ac:dyDescent="0.2">
      <c r="A67" s="15" t="s">
        <v>112</v>
      </c>
      <c r="B67" s="16" t="s">
        <v>113</v>
      </c>
      <c r="C67" s="36">
        <v>583863.9</v>
      </c>
      <c r="D67" s="36">
        <v>582705.30000000005</v>
      </c>
      <c r="E67" s="36">
        <v>246714.3</v>
      </c>
      <c r="F67" s="36">
        <f t="shared" si="3"/>
        <v>42.339463876508411</v>
      </c>
      <c r="G67" s="36">
        <v>151224.4</v>
      </c>
      <c r="H67" s="41" t="s">
        <v>233</v>
      </c>
    </row>
    <row r="68" spans="1:8" s="14" customFormat="1" ht="39.75" customHeight="1" x14ac:dyDescent="0.2">
      <c r="A68" s="12" t="s">
        <v>114</v>
      </c>
      <c r="B68" s="21" t="s">
        <v>115</v>
      </c>
      <c r="C68" s="35">
        <f>SUM(C69:C79)</f>
        <v>20595826.399999999</v>
      </c>
      <c r="D68" s="35">
        <f>SUM(D69:D79)-0.1</f>
        <v>20699700.099999998</v>
      </c>
      <c r="E68" s="35">
        <f>SUM(E69:E79)</f>
        <v>11371753.299999999</v>
      </c>
      <c r="F68" s="37">
        <f>E68/D68*100</f>
        <v>54.936802200337198</v>
      </c>
      <c r="G68" s="35">
        <f>SUM(G69:G78)</f>
        <v>3843912.8999999994</v>
      </c>
      <c r="H68" s="35" t="s">
        <v>251</v>
      </c>
    </row>
    <row r="69" spans="1:8" s="17" customFormat="1" ht="31.5" x14ac:dyDescent="0.2">
      <c r="A69" s="15" t="s">
        <v>116</v>
      </c>
      <c r="B69" s="16" t="s">
        <v>117</v>
      </c>
      <c r="C69" s="36">
        <v>2274538.2000000002</v>
      </c>
      <c r="D69" s="36">
        <v>2344538.2999999998</v>
      </c>
      <c r="E69" s="36">
        <v>1760172.5</v>
      </c>
      <c r="F69" s="36">
        <f t="shared" si="3"/>
        <v>75.075442358949743</v>
      </c>
      <c r="G69" s="36">
        <v>721979.39999999991</v>
      </c>
      <c r="H69" s="41" t="s">
        <v>267</v>
      </c>
    </row>
    <row r="70" spans="1:8" s="17" customFormat="1" ht="31.5" x14ac:dyDescent="0.2">
      <c r="A70" s="15" t="s">
        <v>118</v>
      </c>
      <c r="B70" s="16" t="s">
        <v>119</v>
      </c>
      <c r="C70" s="36">
        <v>168076.5</v>
      </c>
      <c r="D70" s="36">
        <v>167076.5</v>
      </c>
      <c r="E70" s="36">
        <v>73743.5</v>
      </c>
      <c r="F70" s="36">
        <f t="shared" si="3"/>
        <v>44.137565725880066</v>
      </c>
      <c r="G70" s="36">
        <v>93251.6</v>
      </c>
      <c r="H70" s="41">
        <f t="shared" si="7"/>
        <v>79.080144469371021</v>
      </c>
    </row>
    <row r="71" spans="1:8" s="17" customFormat="1" ht="24" customHeight="1" x14ac:dyDescent="0.2">
      <c r="A71" s="15" t="s">
        <v>120</v>
      </c>
      <c r="B71" s="16" t="s">
        <v>121</v>
      </c>
      <c r="C71" s="36">
        <v>62077.5</v>
      </c>
      <c r="D71" s="36">
        <v>61877.5</v>
      </c>
      <c r="E71" s="36">
        <v>60088.6</v>
      </c>
      <c r="F71" s="36">
        <f t="shared" si="3"/>
        <v>97.10896529433154</v>
      </c>
      <c r="G71" s="36">
        <v>57980.800000000003</v>
      </c>
      <c r="H71" s="41">
        <f t="shared" si="7"/>
        <v>103.63534135437938</v>
      </c>
    </row>
    <row r="72" spans="1:8" s="17" customFormat="1" ht="31.5" x14ac:dyDescent="0.2">
      <c r="A72" s="15" t="s">
        <v>122</v>
      </c>
      <c r="B72" s="16" t="s">
        <v>123</v>
      </c>
      <c r="C72" s="36">
        <v>2813353.8</v>
      </c>
      <c r="D72" s="36">
        <v>2813653.8</v>
      </c>
      <c r="E72" s="36">
        <v>2491300.5</v>
      </c>
      <c r="F72" s="36">
        <f t="shared" si="3"/>
        <v>88.543249350719705</v>
      </c>
      <c r="G72" s="36">
        <v>1456566.4</v>
      </c>
      <c r="H72" s="41" t="s">
        <v>234</v>
      </c>
    </row>
    <row r="73" spans="1:8" s="17" customFormat="1" ht="31.5" x14ac:dyDescent="0.2">
      <c r="A73" s="15" t="s">
        <v>124</v>
      </c>
      <c r="B73" s="16" t="s">
        <v>125</v>
      </c>
      <c r="C73" s="36">
        <v>665099.1</v>
      </c>
      <c r="D73" s="36">
        <v>690099.1</v>
      </c>
      <c r="E73" s="36">
        <v>427169.5</v>
      </c>
      <c r="F73" s="36">
        <f t="shared" si="3"/>
        <v>61.899732951397858</v>
      </c>
      <c r="G73" s="36">
        <v>695457.1</v>
      </c>
      <c r="H73" s="41">
        <f t="shared" si="7"/>
        <v>61.422839740941605</v>
      </c>
    </row>
    <row r="74" spans="1:8" s="17" customFormat="1" ht="23.25" customHeight="1" x14ac:dyDescent="0.2">
      <c r="A74" s="15" t="s">
        <v>126</v>
      </c>
      <c r="B74" s="16" t="s">
        <v>127</v>
      </c>
      <c r="C74" s="36">
        <v>163079.29999999999</v>
      </c>
      <c r="D74" s="36">
        <v>162979.29999999999</v>
      </c>
      <c r="E74" s="36">
        <v>78863.3</v>
      </c>
      <c r="F74" s="36">
        <f t="shared" si="3"/>
        <v>48.388537685460676</v>
      </c>
      <c r="G74" s="36">
        <v>99835.8</v>
      </c>
      <c r="H74" s="41">
        <f t="shared" si="7"/>
        <v>78.993006516700433</v>
      </c>
    </row>
    <row r="75" spans="1:8" s="17" customFormat="1" ht="31.5" x14ac:dyDescent="0.2">
      <c r="A75" s="15" t="s">
        <v>128</v>
      </c>
      <c r="B75" s="16" t="s">
        <v>129</v>
      </c>
      <c r="C75" s="36">
        <v>257276.5</v>
      </c>
      <c r="D75" s="36">
        <v>267150.2</v>
      </c>
      <c r="E75" s="36">
        <v>211600.8</v>
      </c>
      <c r="F75" s="36">
        <f t="shared" si="3"/>
        <v>79.206678490227588</v>
      </c>
      <c r="G75" s="36">
        <v>20299.400000000001</v>
      </c>
      <c r="H75" s="41" t="s">
        <v>258</v>
      </c>
    </row>
    <row r="76" spans="1:8" s="17" customFormat="1" ht="25.5" customHeight="1" x14ac:dyDescent="0.2">
      <c r="A76" s="15" t="s">
        <v>130</v>
      </c>
      <c r="B76" s="16" t="s">
        <v>131</v>
      </c>
      <c r="C76" s="36">
        <v>1158632.3999999999</v>
      </c>
      <c r="D76" s="36">
        <v>1158632.3999999999</v>
      </c>
      <c r="E76" s="36">
        <v>527622.30000000005</v>
      </c>
      <c r="F76" s="36">
        <f t="shared" si="3"/>
        <v>45.538369201482723</v>
      </c>
      <c r="G76" s="36">
        <v>433549.3</v>
      </c>
      <c r="H76" s="41">
        <f t="shared" si="7"/>
        <v>121.69833972745433</v>
      </c>
    </row>
    <row r="77" spans="1:8" s="17" customFormat="1" ht="31.5" x14ac:dyDescent="0.2">
      <c r="A77" s="15" t="s">
        <v>132</v>
      </c>
      <c r="B77" s="16" t="s">
        <v>133</v>
      </c>
      <c r="C77" s="36">
        <v>11647.2</v>
      </c>
      <c r="D77" s="36">
        <v>11647.2</v>
      </c>
      <c r="E77" s="36"/>
      <c r="F77" s="36">
        <f t="shared" si="3"/>
        <v>0</v>
      </c>
      <c r="G77" s="36">
        <v>15000</v>
      </c>
      <c r="H77" s="41">
        <f t="shared" si="7"/>
        <v>0</v>
      </c>
    </row>
    <row r="78" spans="1:8" s="17" customFormat="1" ht="31.5" x14ac:dyDescent="0.2">
      <c r="A78" s="15" t="s">
        <v>134</v>
      </c>
      <c r="B78" s="16" t="s">
        <v>135</v>
      </c>
      <c r="C78" s="36">
        <v>13021545.9</v>
      </c>
      <c r="D78" s="36">
        <v>13021545.9</v>
      </c>
      <c r="E78" s="36">
        <v>5740693.7999999998</v>
      </c>
      <c r="F78" s="36">
        <f t="shared" si="3"/>
        <v>44.086115766024371</v>
      </c>
      <c r="G78" s="36">
        <v>249993.1</v>
      </c>
      <c r="H78" s="41" t="s">
        <v>266</v>
      </c>
    </row>
    <row r="79" spans="1:8" s="17" customFormat="1" ht="33" customHeight="1" x14ac:dyDescent="0.2">
      <c r="A79" s="15" t="s">
        <v>247</v>
      </c>
      <c r="B79" s="16" t="s">
        <v>248</v>
      </c>
      <c r="C79" s="36">
        <v>500</v>
      </c>
      <c r="D79" s="36">
        <v>500</v>
      </c>
      <c r="E79" s="36">
        <v>498.5</v>
      </c>
      <c r="F79" s="36">
        <f t="shared" si="3"/>
        <v>99.7</v>
      </c>
      <c r="G79" s="36"/>
      <c r="H79" s="41"/>
    </row>
    <row r="80" spans="1:8" s="14" customFormat="1" ht="31.5" customHeight="1" x14ac:dyDescent="0.2">
      <c r="A80" s="12" t="s">
        <v>136</v>
      </c>
      <c r="B80" s="23" t="s">
        <v>137</v>
      </c>
      <c r="C80" s="35">
        <f>SUM(C81:C85)</f>
        <v>24984280.800000001</v>
      </c>
      <c r="D80" s="35">
        <f>SUM(D81:D85)</f>
        <v>26155029.800000001</v>
      </c>
      <c r="E80" s="35">
        <f>SUM(E81:E85)</f>
        <v>17527282.699999999</v>
      </c>
      <c r="F80" s="37">
        <f>E80/D80*100</f>
        <v>67.013048098304978</v>
      </c>
      <c r="G80" s="35">
        <f>SUM(G81:G84)</f>
        <v>19618990.200000003</v>
      </c>
      <c r="H80" s="35">
        <f t="shared" si="7"/>
        <v>89.338352898509513</v>
      </c>
    </row>
    <row r="81" spans="1:8" s="17" customFormat="1" ht="33" customHeight="1" x14ac:dyDescent="0.2">
      <c r="A81" s="15" t="s">
        <v>138</v>
      </c>
      <c r="B81" s="16" t="s">
        <v>139</v>
      </c>
      <c r="C81" s="36">
        <v>4734118.2</v>
      </c>
      <c r="D81" s="36">
        <v>5390075.7999999998</v>
      </c>
      <c r="E81" s="36">
        <v>2407068.2000000002</v>
      </c>
      <c r="F81" s="36">
        <f t="shared" si="3"/>
        <v>44.657409085044783</v>
      </c>
      <c r="G81" s="36">
        <v>832119.1</v>
      </c>
      <c r="H81" s="41" t="s">
        <v>268</v>
      </c>
    </row>
    <row r="82" spans="1:8" s="17" customFormat="1" ht="30.75" customHeight="1" x14ac:dyDescent="0.2">
      <c r="A82" s="15" t="s">
        <v>140</v>
      </c>
      <c r="B82" s="16" t="s">
        <v>141</v>
      </c>
      <c r="C82" s="36">
        <v>19336073</v>
      </c>
      <c r="D82" s="36">
        <v>19730990.699999999</v>
      </c>
      <c r="E82" s="36">
        <v>14875630.6</v>
      </c>
      <c r="F82" s="36">
        <f t="shared" ref="F82:F127" si="9">E82/D82*100</f>
        <v>75.392213326622269</v>
      </c>
      <c r="G82" s="36">
        <v>18626629.399999999</v>
      </c>
      <c r="H82" s="41">
        <f t="shared" si="7"/>
        <v>79.862170876712682</v>
      </c>
    </row>
    <row r="83" spans="1:8" s="17" customFormat="1" ht="25.5" customHeight="1" x14ac:dyDescent="0.2">
      <c r="A83" s="15" t="s">
        <v>142</v>
      </c>
      <c r="B83" s="16" t="s">
        <v>143</v>
      </c>
      <c r="C83" s="36">
        <v>871536.8</v>
      </c>
      <c r="D83" s="36">
        <v>991410.5</v>
      </c>
      <c r="E83" s="36">
        <v>241693</v>
      </c>
      <c r="F83" s="36">
        <f t="shared" si="9"/>
        <v>24.378700850959316</v>
      </c>
      <c r="G83" s="36">
        <v>122192.1</v>
      </c>
      <c r="H83" s="41" t="s">
        <v>255</v>
      </c>
    </row>
    <row r="84" spans="1:8" s="17" customFormat="1" ht="21" customHeight="1" x14ac:dyDescent="0.2">
      <c r="A84" s="15" t="s">
        <v>144</v>
      </c>
      <c r="B84" s="16" t="s">
        <v>145</v>
      </c>
      <c r="C84" s="36">
        <v>14952.8</v>
      </c>
      <c r="D84" s="36">
        <v>14952.8</v>
      </c>
      <c r="E84" s="36">
        <v>2890.9</v>
      </c>
      <c r="F84" s="36">
        <f t="shared" si="9"/>
        <v>19.333502755336795</v>
      </c>
      <c r="G84" s="36">
        <v>38049.599999999999</v>
      </c>
      <c r="H84" s="41">
        <f t="shared" si="7"/>
        <v>7.597714562045331</v>
      </c>
    </row>
    <row r="85" spans="1:8" s="17" customFormat="1" ht="36.75" customHeight="1" x14ac:dyDescent="0.2">
      <c r="A85" s="15" t="s">
        <v>249</v>
      </c>
      <c r="B85" s="16" t="s">
        <v>250</v>
      </c>
      <c r="C85" s="36">
        <v>27600</v>
      </c>
      <c r="D85" s="36">
        <v>27600</v>
      </c>
      <c r="E85" s="36"/>
      <c r="F85" s="36"/>
      <c r="G85" s="36"/>
      <c r="H85" s="41"/>
    </row>
    <row r="86" spans="1:8" s="14" customFormat="1" ht="33" customHeight="1" x14ac:dyDescent="0.2">
      <c r="A86" s="12" t="s">
        <v>146</v>
      </c>
      <c r="B86" s="23" t="s">
        <v>147</v>
      </c>
      <c r="C86" s="35">
        <f>SUM(C87:C88)</f>
        <v>105205</v>
      </c>
      <c r="D86" s="35">
        <f>SUM(D87:D88)</f>
        <v>141816.9</v>
      </c>
      <c r="E86" s="35">
        <f t="shared" ref="D86:E86" si="10">SUM(E87:E88)</f>
        <v>48320</v>
      </c>
      <c r="F86" s="37">
        <f>E86/D86*100</f>
        <v>34.072102831185845</v>
      </c>
      <c r="G86" s="35">
        <f>SUM(G87:G88)</f>
        <v>21059.100000000002</v>
      </c>
      <c r="H86" s="35" t="s">
        <v>269</v>
      </c>
    </row>
    <row r="87" spans="1:8" s="17" customFormat="1" ht="29.25" customHeight="1" x14ac:dyDescent="0.2">
      <c r="A87" s="15" t="s">
        <v>148</v>
      </c>
      <c r="B87" s="16" t="s">
        <v>149</v>
      </c>
      <c r="C87" s="36">
        <v>35294.5</v>
      </c>
      <c r="D87" s="36">
        <v>42530.5</v>
      </c>
      <c r="E87" s="36">
        <v>9265.1</v>
      </c>
      <c r="F87" s="36">
        <f t="shared" si="9"/>
        <v>21.784601638823904</v>
      </c>
      <c r="G87" s="39">
        <v>6006.7</v>
      </c>
      <c r="H87" s="41" t="s">
        <v>252</v>
      </c>
    </row>
    <row r="88" spans="1:8" s="17" customFormat="1" ht="50.25" customHeight="1" x14ac:dyDescent="0.2">
      <c r="A88" s="15" t="s">
        <v>150</v>
      </c>
      <c r="B88" s="16" t="s">
        <v>151</v>
      </c>
      <c r="C88" s="36">
        <v>69910.5</v>
      </c>
      <c r="D88" s="36">
        <v>99286.399999999994</v>
      </c>
      <c r="E88" s="36">
        <v>39054.9</v>
      </c>
      <c r="F88" s="36">
        <f t="shared" si="9"/>
        <v>39.335598833274247</v>
      </c>
      <c r="G88" s="36">
        <v>15052.400000000001</v>
      </c>
      <c r="H88" s="41" t="s">
        <v>270</v>
      </c>
    </row>
    <row r="89" spans="1:8" s="14" customFormat="1" ht="56.25" customHeight="1" x14ac:dyDescent="0.2">
      <c r="A89" s="12" t="s">
        <v>152</v>
      </c>
      <c r="B89" s="13" t="s">
        <v>239</v>
      </c>
      <c r="C89" s="35">
        <f>SUM(C90:C93)</f>
        <v>1564780</v>
      </c>
      <c r="D89" s="35">
        <f>SUM(D90:D93)</f>
        <v>1534684</v>
      </c>
      <c r="E89" s="35">
        <f t="shared" ref="D89:E89" si="11">SUM(E90:E93)</f>
        <v>894877.3</v>
      </c>
      <c r="F89" s="37">
        <f>E89/D89*100</f>
        <v>58.310199363517178</v>
      </c>
      <c r="G89" s="35">
        <f>SUM(G90:G93)</f>
        <v>886847.4</v>
      </c>
      <c r="H89" s="37">
        <f>E89/G89*100</f>
        <v>100.90544325889664</v>
      </c>
    </row>
    <row r="90" spans="1:8" s="17" customFormat="1" ht="37.5" customHeight="1" x14ac:dyDescent="0.2">
      <c r="A90" s="15" t="s">
        <v>153</v>
      </c>
      <c r="B90" s="24" t="s">
        <v>240</v>
      </c>
      <c r="C90" s="36">
        <v>116798.1</v>
      </c>
      <c r="D90" s="36">
        <v>119432.5</v>
      </c>
      <c r="E90" s="36">
        <v>68403.100000000006</v>
      </c>
      <c r="F90" s="36">
        <f t="shared" si="9"/>
        <v>57.273438971804161</v>
      </c>
      <c r="G90" s="36">
        <v>80968.600000000006</v>
      </c>
      <c r="H90" s="41">
        <f t="shared" si="7"/>
        <v>84.481021037785027</v>
      </c>
    </row>
    <row r="91" spans="1:8" s="17" customFormat="1" ht="26.25" customHeight="1" x14ac:dyDescent="0.2">
      <c r="A91" s="15" t="s">
        <v>154</v>
      </c>
      <c r="B91" s="24" t="s">
        <v>241</v>
      </c>
      <c r="C91" s="36">
        <v>579238.69999999995</v>
      </c>
      <c r="D91" s="36">
        <v>591335.9</v>
      </c>
      <c r="E91" s="36">
        <v>202722.2</v>
      </c>
      <c r="F91" s="36">
        <f t="shared" si="9"/>
        <v>34.282072169134331</v>
      </c>
      <c r="G91" s="36">
        <v>589654.4</v>
      </c>
      <c r="H91" s="41">
        <f t="shared" si="7"/>
        <v>34.379833339664728</v>
      </c>
    </row>
    <row r="92" spans="1:8" s="17" customFormat="1" ht="27.75" customHeight="1" x14ac:dyDescent="0.2">
      <c r="A92" s="15" t="s">
        <v>155</v>
      </c>
      <c r="B92" s="24" t="s">
        <v>242</v>
      </c>
      <c r="C92" s="36">
        <v>413439.7</v>
      </c>
      <c r="D92" s="36">
        <v>418742.7</v>
      </c>
      <c r="E92" s="36">
        <v>320074.7</v>
      </c>
      <c r="F92" s="36">
        <f t="shared" si="9"/>
        <v>76.437081768828449</v>
      </c>
      <c r="G92" s="36">
        <v>212226.9</v>
      </c>
      <c r="H92" s="41" t="s">
        <v>252</v>
      </c>
    </row>
    <row r="93" spans="1:8" s="17" customFormat="1" ht="39.75" customHeight="1" x14ac:dyDescent="0.2">
      <c r="A93" s="15" t="s">
        <v>156</v>
      </c>
      <c r="B93" s="24" t="s">
        <v>243</v>
      </c>
      <c r="C93" s="36">
        <v>455303.5</v>
      </c>
      <c r="D93" s="36">
        <v>405172.9</v>
      </c>
      <c r="E93" s="36">
        <v>303677.3</v>
      </c>
      <c r="F93" s="36">
        <f t="shared" si="9"/>
        <v>74.950052187596938</v>
      </c>
      <c r="G93" s="36">
        <v>3997.5</v>
      </c>
      <c r="H93" s="41" t="s">
        <v>271</v>
      </c>
    </row>
    <row r="94" spans="1:8" s="14" customFormat="1" ht="45.75" customHeight="1" x14ac:dyDescent="0.2">
      <c r="A94" s="12" t="s">
        <v>157</v>
      </c>
      <c r="B94" s="21" t="s">
        <v>158</v>
      </c>
      <c r="C94" s="35">
        <f>SUM(C95:C96)</f>
        <v>113161.60000000001</v>
      </c>
      <c r="D94" s="35">
        <f t="shared" ref="D94:E94" si="12">SUM(D95:D96)</f>
        <v>113161.60000000001</v>
      </c>
      <c r="E94" s="35">
        <f t="shared" si="12"/>
        <v>98540.3</v>
      </c>
      <c r="F94" s="37">
        <f>E94/D94*100</f>
        <v>87.079274241438782</v>
      </c>
      <c r="G94" s="35">
        <f>SUM(G95:G96)</f>
        <v>106202.6</v>
      </c>
      <c r="H94" s="37">
        <f>E94/G94*100</f>
        <v>92.785204881989699</v>
      </c>
    </row>
    <row r="95" spans="1:8" s="17" customFormat="1" ht="26.25" customHeight="1" x14ac:dyDescent="0.2">
      <c r="A95" s="15" t="s">
        <v>159</v>
      </c>
      <c r="B95" s="16" t="s">
        <v>160</v>
      </c>
      <c r="C95" s="36">
        <v>1500</v>
      </c>
      <c r="D95" s="36">
        <v>1500</v>
      </c>
      <c r="E95" s="36"/>
      <c r="F95" s="36">
        <f t="shared" si="9"/>
        <v>0</v>
      </c>
      <c r="G95" s="43"/>
      <c r="H95" s="36"/>
    </row>
    <row r="96" spans="1:8" s="17" customFormat="1" ht="39" customHeight="1" x14ac:dyDescent="0.2">
      <c r="A96" s="15" t="s">
        <v>161</v>
      </c>
      <c r="B96" s="16" t="s">
        <v>162</v>
      </c>
      <c r="C96" s="36">
        <v>111661.6</v>
      </c>
      <c r="D96" s="36">
        <v>111661.6</v>
      </c>
      <c r="E96" s="36">
        <v>98540.3</v>
      </c>
      <c r="F96" s="36">
        <f t="shared" si="9"/>
        <v>88.249048912070037</v>
      </c>
      <c r="G96" s="36">
        <v>106202.6</v>
      </c>
      <c r="H96" s="36">
        <f>E96/G96*100</f>
        <v>92.785204881989699</v>
      </c>
    </row>
    <row r="97" spans="1:8" s="14" customFormat="1" ht="47.25" customHeight="1" x14ac:dyDescent="0.2">
      <c r="A97" s="12" t="s">
        <v>163</v>
      </c>
      <c r="B97" s="13" t="s">
        <v>244</v>
      </c>
      <c r="C97" s="35">
        <f>SUM(C98:C100)</f>
        <v>1200764.6000000001</v>
      </c>
      <c r="D97" s="35">
        <f>SUM(D98:D100)</f>
        <v>1312720.7000000002</v>
      </c>
      <c r="E97" s="35">
        <f t="shared" ref="D97:E97" si="13">SUM(E98:E100)</f>
        <v>966944.1</v>
      </c>
      <c r="F97" s="37">
        <f>E97/D97*100</f>
        <v>73.659545400632425</v>
      </c>
      <c r="G97" s="35">
        <f>SUM(G98:G100)</f>
        <v>773907.60000000009</v>
      </c>
      <c r="H97" s="37">
        <f t="shared" si="7"/>
        <v>124.94309398176216</v>
      </c>
    </row>
    <row r="98" spans="1:8" s="17" customFormat="1" ht="34.5" customHeight="1" x14ac:dyDescent="0.2">
      <c r="A98" s="15" t="s">
        <v>164</v>
      </c>
      <c r="B98" s="16" t="s">
        <v>165</v>
      </c>
      <c r="C98" s="36">
        <v>712208.7</v>
      </c>
      <c r="D98" s="36">
        <v>824166.8</v>
      </c>
      <c r="E98" s="36">
        <v>668018.5</v>
      </c>
      <c r="F98" s="36">
        <f t="shared" si="9"/>
        <v>81.053798818394526</v>
      </c>
      <c r="G98" s="36">
        <v>560072.1</v>
      </c>
      <c r="H98" s="36">
        <f t="shared" si="7"/>
        <v>119.27366137324104</v>
      </c>
    </row>
    <row r="99" spans="1:8" s="17" customFormat="1" ht="25.5" customHeight="1" x14ac:dyDescent="0.2">
      <c r="A99" s="15" t="s">
        <v>166</v>
      </c>
      <c r="B99" s="16" t="s">
        <v>167</v>
      </c>
      <c r="C99" s="36">
        <v>271789.40000000002</v>
      </c>
      <c r="D99" s="36">
        <v>271789.40000000002</v>
      </c>
      <c r="E99" s="36">
        <v>183876.1</v>
      </c>
      <c r="F99" s="36">
        <f t="shared" si="9"/>
        <v>67.653889371697346</v>
      </c>
      <c r="G99" s="36">
        <v>164488.20000000001</v>
      </c>
      <c r="H99" s="36">
        <f t="shared" si="7"/>
        <v>111.78680294391938</v>
      </c>
    </row>
    <row r="100" spans="1:8" s="17" customFormat="1" ht="40.5" customHeight="1" x14ac:dyDescent="0.2">
      <c r="A100" s="15" t="s">
        <v>168</v>
      </c>
      <c r="B100" s="16" t="s">
        <v>169</v>
      </c>
      <c r="C100" s="36">
        <v>216766.5</v>
      </c>
      <c r="D100" s="36">
        <v>216764.5</v>
      </c>
      <c r="E100" s="36">
        <v>115049.5</v>
      </c>
      <c r="F100" s="36">
        <f t="shared" si="9"/>
        <v>53.075803464128121</v>
      </c>
      <c r="G100" s="36">
        <v>49347.3</v>
      </c>
      <c r="H100" s="36" t="s">
        <v>269</v>
      </c>
    </row>
    <row r="101" spans="1:8" s="14" customFormat="1" ht="48" customHeight="1" x14ac:dyDescent="0.2">
      <c r="A101" s="12" t="s">
        <v>170</v>
      </c>
      <c r="B101" s="21" t="s">
        <v>256</v>
      </c>
      <c r="C101" s="35">
        <f>SUM(C102:C106)</f>
        <v>394244.39999999997</v>
      </c>
      <c r="D101" s="35">
        <f>SUM(D102:D106)</f>
        <v>443750.8</v>
      </c>
      <c r="E101" s="35">
        <f t="shared" ref="D101:E101" si="14">SUM(E102:E106)</f>
        <v>203419.6</v>
      </c>
      <c r="F101" s="37">
        <f>E101/D101*100</f>
        <v>45.84095397687171</v>
      </c>
      <c r="G101" s="35">
        <f>SUM(G102:G105)</f>
        <v>174722.69999999998</v>
      </c>
      <c r="H101" s="37">
        <f t="shared" si="7"/>
        <v>116.42425397501299</v>
      </c>
    </row>
    <row r="102" spans="1:8" s="17" customFormat="1" ht="45" customHeight="1" x14ac:dyDescent="0.2">
      <c r="A102" s="15" t="s">
        <v>171</v>
      </c>
      <c r="B102" s="16" t="s">
        <v>172</v>
      </c>
      <c r="C102" s="36">
        <v>67828.399999999994</v>
      </c>
      <c r="D102" s="36">
        <v>115841</v>
      </c>
      <c r="E102" s="36">
        <v>43273.5</v>
      </c>
      <c r="F102" s="36">
        <f t="shared" si="9"/>
        <v>37.355944786388243</v>
      </c>
      <c r="G102" s="36">
        <v>36626</v>
      </c>
      <c r="H102" s="41">
        <f t="shared" si="7"/>
        <v>118.14967509419539</v>
      </c>
    </row>
    <row r="103" spans="1:8" s="17" customFormat="1" ht="33" customHeight="1" x14ac:dyDescent="0.2">
      <c r="A103" s="15" t="s">
        <v>173</v>
      </c>
      <c r="B103" s="16" t="s">
        <v>174</v>
      </c>
      <c r="C103" s="36">
        <v>323654.7</v>
      </c>
      <c r="D103" s="36">
        <v>323654.7</v>
      </c>
      <c r="E103" s="36">
        <v>159895.9</v>
      </c>
      <c r="F103" s="36">
        <f t="shared" si="9"/>
        <v>49.403237462641506</v>
      </c>
      <c r="G103" s="39">
        <v>137888.79999999999</v>
      </c>
      <c r="H103" s="41">
        <f t="shared" si="7"/>
        <v>115.96003446255243</v>
      </c>
    </row>
    <row r="104" spans="1:8" s="17" customFormat="1" ht="40.5" customHeight="1" x14ac:dyDescent="0.2">
      <c r="A104" s="15" t="s">
        <v>175</v>
      </c>
      <c r="B104" s="16" t="s">
        <v>257</v>
      </c>
      <c r="C104" s="36">
        <v>301.3</v>
      </c>
      <c r="D104" s="36">
        <v>1752.1</v>
      </c>
      <c r="E104" s="36">
        <v>118.2</v>
      </c>
      <c r="F104" s="36">
        <f t="shared" si="9"/>
        <v>6.7461902859425837</v>
      </c>
      <c r="G104" s="39">
        <v>96.9</v>
      </c>
      <c r="H104" s="41">
        <f t="shared" si="7"/>
        <v>121.98142414860681</v>
      </c>
    </row>
    <row r="105" spans="1:8" s="17" customFormat="1" ht="26.25" customHeight="1" x14ac:dyDescent="0.2">
      <c r="A105" s="15" t="s">
        <v>176</v>
      </c>
      <c r="B105" s="16" t="s">
        <v>177</v>
      </c>
      <c r="C105" s="36">
        <v>440</v>
      </c>
      <c r="D105" s="36">
        <v>440</v>
      </c>
      <c r="E105" s="36">
        <v>132</v>
      </c>
      <c r="F105" s="36">
        <f t="shared" si="9"/>
        <v>30</v>
      </c>
      <c r="G105" s="39">
        <v>111</v>
      </c>
      <c r="H105" s="41">
        <f t="shared" si="7"/>
        <v>118.91891891891892</v>
      </c>
    </row>
    <row r="106" spans="1:8" s="17" customFormat="1" ht="39" customHeight="1" x14ac:dyDescent="0.2">
      <c r="A106" s="15" t="s">
        <v>231</v>
      </c>
      <c r="B106" s="16" t="s">
        <v>232</v>
      </c>
      <c r="C106" s="36">
        <v>2020</v>
      </c>
      <c r="D106" s="36">
        <v>2063</v>
      </c>
      <c r="E106" s="36"/>
      <c r="F106" s="36">
        <f t="shared" si="9"/>
        <v>0</v>
      </c>
      <c r="G106" s="39"/>
      <c r="H106" s="41"/>
    </row>
    <row r="107" spans="1:8" s="14" customFormat="1" ht="40.5" customHeight="1" x14ac:dyDescent="0.2">
      <c r="A107" s="12" t="s">
        <v>178</v>
      </c>
      <c r="B107" s="21" t="s">
        <v>179</v>
      </c>
      <c r="C107" s="35">
        <f>SUM(C108:C112)</f>
        <v>10015746.300000001</v>
      </c>
      <c r="D107" s="35">
        <f>SUM(D108:D112)</f>
        <v>10498563.300000001</v>
      </c>
      <c r="E107" s="35">
        <f t="shared" ref="D107:E107" si="15">SUM(E108:E112)</f>
        <v>6425595.2000000002</v>
      </c>
      <c r="F107" s="37">
        <f>E107/D107*100</f>
        <v>61.204519288844025</v>
      </c>
      <c r="G107" s="35">
        <f>SUM(G108:G112)</f>
        <v>5633886.1999999993</v>
      </c>
      <c r="H107" s="37">
        <f>E107/G107*100</f>
        <v>114.0526267640976</v>
      </c>
    </row>
    <row r="108" spans="1:8" s="17" customFormat="1" ht="27.75" customHeight="1" x14ac:dyDescent="0.2">
      <c r="A108" s="15" t="s">
        <v>180</v>
      </c>
      <c r="B108" s="16" t="s">
        <v>181</v>
      </c>
      <c r="C108" s="36">
        <v>14901.2</v>
      </c>
      <c r="D108" s="36">
        <v>14901.2</v>
      </c>
      <c r="E108" s="36">
        <v>11710.4</v>
      </c>
      <c r="F108" s="36">
        <f t="shared" si="9"/>
        <v>78.58695943950822</v>
      </c>
      <c r="G108" s="36">
        <v>25041.200000000001</v>
      </c>
      <c r="H108" s="41">
        <f t="shared" si="7"/>
        <v>46.76453205117965</v>
      </c>
    </row>
    <row r="109" spans="1:8" s="17" customFormat="1" ht="42.75" customHeight="1" x14ac:dyDescent="0.2">
      <c r="A109" s="15" t="s">
        <v>182</v>
      </c>
      <c r="B109" s="16" t="s">
        <v>183</v>
      </c>
      <c r="C109" s="36">
        <v>502066.5</v>
      </c>
      <c r="D109" s="36">
        <v>558254.9</v>
      </c>
      <c r="E109" s="36">
        <v>345282</v>
      </c>
      <c r="F109" s="36">
        <f t="shared" si="9"/>
        <v>61.850240812933301</v>
      </c>
      <c r="G109" s="36">
        <v>270582.59999999998</v>
      </c>
      <c r="H109" s="41">
        <f t="shared" si="7"/>
        <v>127.60687494317817</v>
      </c>
    </row>
    <row r="110" spans="1:8" s="17" customFormat="1" ht="39" customHeight="1" x14ac:dyDescent="0.2">
      <c r="A110" s="15" t="s">
        <v>184</v>
      </c>
      <c r="B110" s="16" t="s">
        <v>185</v>
      </c>
      <c r="C110" s="36">
        <v>230.4</v>
      </c>
      <c r="D110" s="36">
        <v>230.4</v>
      </c>
      <c r="E110" s="36"/>
      <c r="F110" s="36">
        <f t="shared" si="9"/>
        <v>0</v>
      </c>
      <c r="G110" s="36">
        <v>0</v>
      </c>
      <c r="H110" s="41"/>
    </row>
    <row r="111" spans="1:8" s="17" customFormat="1" ht="30" customHeight="1" x14ac:dyDescent="0.2">
      <c r="A111" s="15" t="s">
        <v>186</v>
      </c>
      <c r="B111" s="16" t="s">
        <v>187</v>
      </c>
      <c r="C111" s="36">
        <v>9346393.3000000007</v>
      </c>
      <c r="D111" s="36">
        <v>9772460.9000000004</v>
      </c>
      <c r="E111" s="36">
        <v>5953603.7999999998</v>
      </c>
      <c r="F111" s="36">
        <f t="shared" si="9"/>
        <v>60.922257565645509</v>
      </c>
      <c r="G111" s="36">
        <v>5216066.4999999991</v>
      </c>
      <c r="H111" s="41">
        <f t="shared" si="7"/>
        <v>114.13972195331483</v>
      </c>
    </row>
    <row r="112" spans="1:8" s="17" customFormat="1" ht="36.75" customHeight="1" x14ac:dyDescent="0.2">
      <c r="A112" s="15" t="s">
        <v>188</v>
      </c>
      <c r="B112" s="16" t="s">
        <v>189</v>
      </c>
      <c r="C112" s="36">
        <v>152154.9</v>
      </c>
      <c r="D112" s="36">
        <v>152715.9</v>
      </c>
      <c r="E112" s="36">
        <v>114999</v>
      </c>
      <c r="F112" s="36">
        <f t="shared" si="9"/>
        <v>75.302571637923748</v>
      </c>
      <c r="G112" s="36">
        <v>122195.9</v>
      </c>
      <c r="H112" s="41">
        <f t="shared" si="7"/>
        <v>94.110358858194104</v>
      </c>
    </row>
    <row r="113" spans="1:11" s="14" customFormat="1" ht="41.25" customHeight="1" x14ac:dyDescent="0.2">
      <c r="A113" s="12" t="s">
        <v>190</v>
      </c>
      <c r="B113" s="21" t="s">
        <v>191</v>
      </c>
      <c r="C113" s="37">
        <f>C114</f>
        <v>75532.600000000006</v>
      </c>
      <c r="D113" s="37">
        <f t="shared" ref="D113:E113" si="16">D114</f>
        <v>75532.600000000006</v>
      </c>
      <c r="E113" s="37">
        <f t="shared" si="16"/>
        <v>37472.800000000003</v>
      </c>
      <c r="F113" s="37">
        <f>E113/D113*100</f>
        <v>49.611426059741092</v>
      </c>
      <c r="G113" s="37">
        <f>G114</f>
        <v>91682.3</v>
      </c>
      <c r="H113" s="37">
        <f t="shared" si="7"/>
        <v>40.872447571668694</v>
      </c>
    </row>
    <row r="114" spans="1:11" s="17" customFormat="1" ht="35.25" customHeight="1" x14ac:dyDescent="0.2">
      <c r="A114" s="15" t="s">
        <v>192</v>
      </c>
      <c r="B114" s="16" t="s">
        <v>193</v>
      </c>
      <c r="C114" s="36">
        <v>75532.600000000006</v>
      </c>
      <c r="D114" s="36">
        <v>75532.600000000006</v>
      </c>
      <c r="E114" s="36">
        <v>37472.800000000003</v>
      </c>
      <c r="F114" s="36">
        <f t="shared" si="9"/>
        <v>49.611426059741092</v>
      </c>
      <c r="G114" s="39">
        <v>91682.3</v>
      </c>
      <c r="H114" s="41">
        <f t="shared" si="7"/>
        <v>40.872447571668694</v>
      </c>
    </row>
    <row r="115" spans="1:11" s="14" customFormat="1" ht="34.5" customHeight="1" x14ac:dyDescent="0.2">
      <c r="A115" s="12" t="s">
        <v>194</v>
      </c>
      <c r="B115" s="21" t="s">
        <v>195</v>
      </c>
      <c r="C115" s="35">
        <f>SUM(C116:C117)</f>
        <v>3002.5</v>
      </c>
      <c r="D115" s="35">
        <f>SUM(D116:D117)</f>
        <v>280164.90000000002</v>
      </c>
      <c r="E115" s="35">
        <f t="shared" ref="D115:E115" si="17">SUM(E116:E117)</f>
        <v>186542.59999999998</v>
      </c>
      <c r="F115" s="37">
        <f>E115/D115*100</f>
        <v>66.583144426728666</v>
      </c>
      <c r="G115" s="35">
        <f>G116+G117</f>
        <v>30291.600000000002</v>
      </c>
      <c r="H115" s="37" t="s">
        <v>272</v>
      </c>
    </row>
    <row r="116" spans="1:11" s="17" customFormat="1" ht="35.25" customHeight="1" x14ac:dyDescent="0.2">
      <c r="A116" s="15" t="s">
        <v>196</v>
      </c>
      <c r="B116" s="16" t="s">
        <v>197</v>
      </c>
      <c r="C116" s="36">
        <v>2242.5</v>
      </c>
      <c r="D116" s="36">
        <v>224301.5</v>
      </c>
      <c r="E116" s="36">
        <v>159367.29999999999</v>
      </c>
      <c r="F116" s="36">
        <f t="shared" si="9"/>
        <v>71.050483389544866</v>
      </c>
      <c r="G116" s="39">
        <v>29838.7</v>
      </c>
      <c r="H116" s="41" t="s">
        <v>273</v>
      </c>
    </row>
    <row r="117" spans="1:11" s="17" customFormat="1" ht="30.75" customHeight="1" x14ac:dyDescent="0.2">
      <c r="A117" s="15" t="s">
        <v>198</v>
      </c>
      <c r="B117" s="16" t="s">
        <v>199</v>
      </c>
      <c r="C117" s="36">
        <v>760</v>
      </c>
      <c r="D117" s="36">
        <v>55863.4</v>
      </c>
      <c r="E117" s="36">
        <v>27175.3</v>
      </c>
      <c r="F117" s="36">
        <f t="shared" si="9"/>
        <v>48.645982879667187</v>
      </c>
      <c r="G117" s="39">
        <v>452.9</v>
      </c>
      <c r="H117" s="41" t="s">
        <v>274</v>
      </c>
    </row>
    <row r="118" spans="1:11" s="14" customFormat="1" ht="36" customHeight="1" x14ac:dyDescent="0.2">
      <c r="A118" s="12" t="s">
        <v>200</v>
      </c>
      <c r="B118" s="13" t="s">
        <v>245</v>
      </c>
      <c r="C118" s="35">
        <f>SUM(C119:C120)</f>
        <v>1377809.4</v>
      </c>
      <c r="D118" s="35">
        <f>SUM(D119:D120)</f>
        <v>1641090.4</v>
      </c>
      <c r="E118" s="35">
        <f t="shared" ref="D118:E118" si="18">SUM(E119:E120)</f>
        <v>1374177.5</v>
      </c>
      <c r="F118" s="37">
        <f>E118/D118*100</f>
        <v>83.735636988675338</v>
      </c>
      <c r="G118" s="35">
        <f>SUM(G119:G120)</f>
        <v>1088658.8</v>
      </c>
      <c r="H118" s="37">
        <f t="shared" si="7"/>
        <v>126.22664695311332</v>
      </c>
      <c r="K118" s="14" t="s">
        <v>259</v>
      </c>
    </row>
    <row r="119" spans="1:11" s="17" customFormat="1" ht="20.25" customHeight="1" x14ac:dyDescent="0.2">
      <c r="A119" s="15" t="s">
        <v>201</v>
      </c>
      <c r="B119" s="16" t="s">
        <v>202</v>
      </c>
      <c r="C119" s="36">
        <v>673809.4</v>
      </c>
      <c r="D119" s="36">
        <v>673809.4</v>
      </c>
      <c r="E119" s="36">
        <v>666513.4</v>
      </c>
      <c r="F119" s="36">
        <f t="shared" si="9"/>
        <v>98.917201214468065</v>
      </c>
      <c r="G119" s="36">
        <v>674150.8</v>
      </c>
      <c r="H119" s="41">
        <f t="shared" si="7"/>
        <v>98.867108071369188</v>
      </c>
    </row>
    <row r="120" spans="1:11" s="17" customFormat="1" ht="20.25" customHeight="1" x14ac:dyDescent="0.2">
      <c r="A120" s="15" t="s">
        <v>203</v>
      </c>
      <c r="B120" s="16" t="s">
        <v>204</v>
      </c>
      <c r="C120" s="38">
        <v>704000</v>
      </c>
      <c r="D120" s="38">
        <v>967281</v>
      </c>
      <c r="E120" s="36">
        <v>707664.1</v>
      </c>
      <c r="F120" s="36">
        <f t="shared" si="9"/>
        <v>73.160136506351307</v>
      </c>
      <c r="G120" s="36">
        <v>414508</v>
      </c>
      <c r="H120" s="41" t="s">
        <v>234</v>
      </c>
    </row>
    <row r="121" spans="1:11" s="14" customFormat="1" ht="33" customHeight="1" x14ac:dyDescent="0.2">
      <c r="A121" s="12" t="s">
        <v>205</v>
      </c>
      <c r="B121" s="21" t="s">
        <v>206</v>
      </c>
      <c r="C121" s="37">
        <f>SUM(C122:C124)</f>
        <v>457110.6</v>
      </c>
      <c r="D121" s="37">
        <f>SUM(D122:D124)</f>
        <v>432567.4</v>
      </c>
      <c r="E121" s="37">
        <f t="shared" ref="D121:E121" si="19">SUM(E122:E124)</f>
        <v>314285.40000000002</v>
      </c>
      <c r="F121" s="37">
        <f>E121/D121*100</f>
        <v>72.655821959768588</v>
      </c>
      <c r="G121" s="37">
        <f>SUM(G122:G124)</f>
        <v>114317.49999999999</v>
      </c>
      <c r="H121" s="37" t="s">
        <v>254</v>
      </c>
    </row>
    <row r="122" spans="1:11" s="17" customFormat="1" ht="27.75" customHeight="1" x14ac:dyDescent="0.2">
      <c r="A122" s="15" t="s">
        <v>207</v>
      </c>
      <c r="B122" s="16" t="s">
        <v>208</v>
      </c>
      <c r="C122" s="38">
        <v>134882.29999999999</v>
      </c>
      <c r="D122" s="38">
        <v>134882.29999999999</v>
      </c>
      <c r="E122" s="36">
        <v>72854.8</v>
      </c>
      <c r="F122" s="36">
        <f t="shared" si="9"/>
        <v>54.013610384757683</v>
      </c>
      <c r="G122" s="36">
        <v>14369.2</v>
      </c>
      <c r="H122" s="41" t="s">
        <v>275</v>
      </c>
    </row>
    <row r="123" spans="1:11" s="17" customFormat="1" ht="24.75" customHeight="1" x14ac:dyDescent="0.2">
      <c r="A123" s="15" t="s">
        <v>209</v>
      </c>
      <c r="B123" s="16" t="s">
        <v>210</v>
      </c>
      <c r="C123" s="38">
        <v>4403.1000000000004</v>
      </c>
      <c r="D123" s="38">
        <v>4403.1000000000004</v>
      </c>
      <c r="E123" s="36">
        <v>3097.9</v>
      </c>
      <c r="F123" s="36">
        <f t="shared" si="9"/>
        <v>70.357248302332437</v>
      </c>
      <c r="G123" s="39">
        <v>2837</v>
      </c>
      <c r="H123" s="41">
        <f t="shared" si="7"/>
        <v>109.1963341557984</v>
      </c>
    </row>
    <row r="124" spans="1:11" s="17" customFormat="1" ht="24.75" customHeight="1" x14ac:dyDescent="0.2">
      <c r="A124" s="15" t="s">
        <v>211</v>
      </c>
      <c r="B124" s="16" t="s">
        <v>212</v>
      </c>
      <c r="C124" s="38">
        <v>317825.2</v>
      </c>
      <c r="D124" s="38">
        <v>293282</v>
      </c>
      <c r="E124" s="36">
        <v>238332.7</v>
      </c>
      <c r="F124" s="36">
        <f t="shared" si="9"/>
        <v>81.264005291835161</v>
      </c>
      <c r="G124" s="39">
        <v>97111.299999999988</v>
      </c>
      <c r="H124" s="41" t="s">
        <v>276</v>
      </c>
    </row>
    <row r="125" spans="1:11" s="22" customFormat="1" ht="18.75" customHeight="1" x14ac:dyDescent="0.2">
      <c r="A125" s="25"/>
      <c r="B125" s="26" t="s">
        <v>213</v>
      </c>
      <c r="C125" s="40">
        <f>C6+C15+C29+C34+C40+C49+C58+C64+C68+C80+C86+C89+C94+C97+C101+C107+C113+C115+C118+C121</f>
        <v>164606618.20000002</v>
      </c>
      <c r="D125" s="40">
        <f>D6+D15+D29+D34+D40+D49+D58+D64+D68+D80+D86+D89+D94+D97+D101+D107+D113+D115+D118+D121</f>
        <v>171493226.59999999</v>
      </c>
      <c r="E125" s="40">
        <f>E6+E15+E29+E34+E40+E49+E58+E64+E68+E80+E86+E89+E94+E97+E101+E107+E113+E115+E118+E121</f>
        <v>117806331.49999999</v>
      </c>
      <c r="F125" s="46">
        <f t="shared" si="9"/>
        <v>68.694451574334067</v>
      </c>
      <c r="G125" s="40">
        <f>G6+G15+G29+G34+G40+G49+G58+G64+G68+G80+G86+G89+G94+G97+G101+G107+G113+G115+G118+G121</f>
        <v>106743868.39999999</v>
      </c>
      <c r="H125" s="47">
        <f>E125/G125*100</f>
        <v>110.36355836247733</v>
      </c>
    </row>
    <row r="126" spans="1:11" s="22" customFormat="1" ht="20.25" customHeight="1" x14ac:dyDescent="0.2">
      <c r="A126" s="27"/>
      <c r="B126" s="28" t="s">
        <v>214</v>
      </c>
      <c r="C126" s="45"/>
      <c r="D126" s="40">
        <v>7298854.599999994</v>
      </c>
      <c r="E126" s="40">
        <v>3707324.1000000089</v>
      </c>
      <c r="F126" s="46">
        <f t="shared" si="9"/>
        <v>50.793231310567712</v>
      </c>
      <c r="G126" s="44">
        <v>3846296.900000006</v>
      </c>
      <c r="H126" s="47">
        <f>E126/G126*100</f>
        <v>96.386841587814061</v>
      </c>
    </row>
    <row r="127" spans="1:11" s="22" customFormat="1" x14ac:dyDescent="0.2">
      <c r="A127" s="27"/>
      <c r="B127" s="26" t="s">
        <v>215</v>
      </c>
      <c r="C127" s="40">
        <f t="shared" ref="C127:E127" si="20">C125+C126</f>
        <v>164606618.20000002</v>
      </c>
      <c r="D127" s="40">
        <f t="shared" si="20"/>
        <v>178792081.19999999</v>
      </c>
      <c r="E127" s="40">
        <f t="shared" si="20"/>
        <v>121513655.59999999</v>
      </c>
      <c r="F127" s="46">
        <f t="shared" si="9"/>
        <v>67.96366750945343</v>
      </c>
      <c r="G127" s="40">
        <f>G125+G126</f>
        <v>110590165.3</v>
      </c>
      <c r="H127" s="47">
        <f>E127/G127*100</f>
        <v>109.87745182437121</v>
      </c>
    </row>
    <row r="128" spans="1:11" x14ac:dyDescent="0.25">
      <c r="D128" s="30"/>
      <c r="E128" s="30"/>
    </row>
    <row r="129" spans="1:8" s="17" customFormat="1" ht="21.75" customHeight="1" x14ac:dyDescent="0.2">
      <c r="A129" s="56" t="s">
        <v>260</v>
      </c>
      <c r="B129" s="56"/>
      <c r="C129" s="56"/>
      <c r="D129" s="56"/>
      <c r="E129" s="56"/>
      <c r="F129" s="56"/>
      <c r="G129" s="56"/>
      <c r="H129" s="56"/>
    </row>
    <row r="132" spans="1:8" x14ac:dyDescent="0.25">
      <c r="D132" s="30"/>
    </row>
    <row r="134" spans="1:8" x14ac:dyDescent="0.25">
      <c r="D134" s="30"/>
    </row>
    <row r="138" spans="1:8" ht="21" customHeight="1" x14ac:dyDescent="0.2">
      <c r="A138" s="48"/>
      <c r="B138" s="48"/>
      <c r="C138" s="48"/>
      <c r="D138" s="48"/>
      <c r="E138" s="48"/>
      <c r="F138" s="48"/>
      <c r="G138" s="48"/>
      <c r="H138" s="48"/>
    </row>
    <row r="139" spans="1:8" ht="21" customHeight="1" x14ac:dyDescent="0.2">
      <c r="A139" s="49"/>
      <c r="B139" s="49"/>
      <c r="C139" s="49"/>
      <c r="D139" s="49"/>
      <c r="E139" s="49"/>
      <c r="F139" s="49"/>
      <c r="G139" s="49"/>
      <c r="H139" s="49"/>
    </row>
    <row r="142" spans="1:8" x14ac:dyDescent="0.25">
      <c r="D142" s="32"/>
      <c r="E142" s="32"/>
      <c r="G142" s="32"/>
    </row>
    <row r="143" spans="1:8" x14ac:dyDescent="0.25">
      <c r="D143" s="32"/>
      <c r="E143" s="32"/>
    </row>
    <row r="144" spans="1:8" x14ac:dyDescent="0.25">
      <c r="D144" s="32"/>
      <c r="E144" s="32"/>
      <c r="G144" s="33"/>
    </row>
    <row r="148" spans="1:5" x14ac:dyDescent="0.25">
      <c r="D148" s="30"/>
      <c r="E148" s="30"/>
    </row>
    <row r="150" spans="1:5" x14ac:dyDescent="0.25">
      <c r="A150" s="34"/>
    </row>
  </sheetData>
  <mergeCells count="8">
    <mergeCell ref="A138:H138"/>
    <mergeCell ref="A139:H139"/>
    <mergeCell ref="A1:H1"/>
    <mergeCell ref="A3:A4"/>
    <mergeCell ref="B3:B4"/>
    <mergeCell ref="C3:F3"/>
    <mergeCell ref="H3:H4"/>
    <mergeCell ref="A129:H129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4" manualBreakCount="4">
    <brk id="24" max="7" man="1"/>
    <brk id="67" max="7" man="1"/>
    <brk id="88" max="7" man="1"/>
    <brk id="10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2023 год</vt:lpstr>
      <vt:lpstr>'2023 год'!Заголовки_для_печати</vt:lpstr>
      <vt:lpstr>'2023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2023-10-27T08:25:29Z</cp:lastPrinted>
  <dcterms:created xsi:type="dcterms:W3CDTF">2021-01-29T07:43:13Z</dcterms:created>
  <dcterms:modified xsi:type="dcterms:W3CDTF">2023-10-27T08:25:33Z</dcterms:modified>
</cp:coreProperties>
</file>